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tables/table8.xml" ContentType="application/vnd.openxmlformats-officedocument.spreadsheetml.table+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info\Desktop\AiCoFiRa\03. Verkauf\03.02 Marketing\03.02.01 Webseite\Dokumente und Bilder\"/>
    </mc:Choice>
  </mc:AlternateContent>
  <xr:revisionPtr revIDLastSave="0" documentId="8_{6AE318B7-FB1B-464D-A086-09D46FC1C4D0}" xr6:coauthVersionLast="47" xr6:coauthVersionMax="47" xr10:uidLastSave="{00000000-0000-0000-0000-000000000000}"/>
  <bookViews>
    <workbookView xWindow="-120" yWindow="-120" windowWidth="29040" windowHeight="15840" tabRatio="890" xr2:uid="{4179C355-5F51-4902-82D5-65A1899EAA1B}"/>
  </bookViews>
  <sheets>
    <sheet name="Übersicht" sheetId="61" r:id="rId1"/>
    <sheet name="1. Erfassung V &amp; V" sheetId="40" r:id="rId2"/>
    <sheet name="2. Erfassung Einzahlungen" sheetId="26" r:id="rId3"/>
    <sheet name="3. Erfassung Auszahlungen" sheetId="55" r:id="rId4"/>
    <sheet name="4. Kredite " sheetId="56" r:id="rId5"/>
    <sheet name="V &amp; V Übersicht n. Werten" sheetId="60" r:id="rId6"/>
    <sheet name="30T Auswertung" sheetId="44" r:id="rId7"/>
    <sheet name="90T Auswertung" sheetId="43" r:id="rId8"/>
    <sheet name="12M Auswertung" sheetId="45" r:id="rId9"/>
    <sheet name="0-4 J Auswertung" sheetId="47" r:id="rId10"/>
    <sheet name="Outlook-Termine" sheetId="58" r:id="rId11"/>
    <sheet name="zurück" sheetId="62" r:id="rId12"/>
    <sheet name="30T Details" sheetId="25" r:id="rId13"/>
    <sheet name="90T Details" sheetId="42" r:id="rId14"/>
    <sheet name="akt. Jahr Details" sheetId="28" r:id="rId15"/>
    <sheet name="12M Details" sheetId="57" r:id="rId16"/>
    <sheet name="1. J  Details" sheetId="29" r:id="rId17"/>
    <sheet name="2. J  Details" sheetId="30" r:id="rId18"/>
    <sheet name="3. J  Details" sheetId="31" r:id="rId19"/>
    <sheet name="4. J  Details" sheetId="32" r:id="rId20"/>
    <sheet name="0-4 J Details für Auswertung" sheetId="46" r:id="rId21"/>
    <sheet name="zurück 2" sheetId="63" r:id="rId22"/>
    <sheet name="Daten" sheetId="52" r:id="rId23"/>
    <sheet name="Umrechnung T" sheetId="50" r:id="rId24"/>
    <sheet name="Umrechnung V " sheetId="59" r:id="rId25"/>
  </sheets>
  <definedNames>
    <definedName name="_xlnm._FilterDatabase" localSheetId="1" hidden="1">'1. Erfassung V &amp; V'!$A$29:$N$29</definedName>
    <definedName name="_xlnm._FilterDatabase" localSheetId="2" hidden="1">'2. Erfassung Einzahlungen'!$B$1:$Q$1</definedName>
    <definedName name="_xlnm._FilterDatabase" localSheetId="10" hidden="1">'Outlook-Termine'!$A$4:$B$199</definedName>
    <definedName name="_xlnm._FilterDatabase" localSheetId="23" hidden="1">'Umrechnung T'!$A$11:$E$206</definedName>
    <definedName name="_xlnm._FilterDatabase" localSheetId="24" hidden="1">'Umrechnung V '!$B$1:$O$28</definedName>
    <definedName name="_xlnm._FilterDatabase" localSheetId="5" hidden="1">'V &amp; V Übersicht n. Werten'!$B$4:$O$45</definedName>
    <definedName name="_xlnm.Print_Area" localSheetId="9">'0-4 J Auswertung'!$A$1:$O$127</definedName>
    <definedName name="_xlnm.Print_Area" localSheetId="20">'0-4 J Details für Auswertung'!$A$1:$BI$22</definedName>
    <definedName name="_xlnm.Print_Area" localSheetId="1">'1. Erfassung V &amp; V'!$A$1:$O$89</definedName>
    <definedName name="_xlnm.Print_Area" localSheetId="8">'12M Auswertung'!$A$1:$O$70</definedName>
    <definedName name="_xlnm.Print_Area" localSheetId="15">'12M Details'!$A$1:$N$170</definedName>
    <definedName name="_xlnm.Print_Area" localSheetId="2">'2. Erfassung Einzahlungen'!$A$1:$T$87</definedName>
    <definedName name="_xlnm.Print_Area" localSheetId="6">'30T Auswertung'!$A$1:$Q$90</definedName>
    <definedName name="_xlnm.Print_Area" localSheetId="12">'30T Details'!$A$1:$AI$159</definedName>
    <definedName name="_xlnm.Print_Area" localSheetId="4">'4. Kredite '!$A$1:$H$18</definedName>
    <definedName name="_xlnm.Print_Area" localSheetId="7">'90T Auswertung'!$A$1:$O$77</definedName>
    <definedName name="_xlnm.Print_Area" localSheetId="13">'90T Details'!$A$1:$O$348</definedName>
    <definedName name="_xlnm.Print_Area" localSheetId="14">'akt. Jahr Details'!$A$1:$N$159</definedName>
    <definedName name="_xlnm.Print_Area" localSheetId="10">'Outlook-Termine'!$A$1:$G$281</definedName>
    <definedName name="_xlnm.Print_Area" localSheetId="23">'Umrechnung T'!$A$1:$I$304</definedName>
    <definedName name="_xlnm.Print_Area" localSheetId="24">'Umrechnung V '!$A$1:$P$28</definedName>
    <definedName name="_xlnm.Print_Area" localSheetId="5">'V &amp; V Übersicht n. Werten'!$A$1:$P$90</definedName>
    <definedName name="_xlnm.Print_Titles" localSheetId="9">'0-4 J Auswertung'!$1:$3</definedName>
    <definedName name="_xlnm.Print_Titles" localSheetId="20">'0-4 J Details für Auswertung'!$A:$A</definedName>
    <definedName name="_xlnm.Print_Titles" localSheetId="1">'1. Erfassung V &amp; V'!$1:$3</definedName>
    <definedName name="_xlnm.Print_Titles" localSheetId="16">'1. J  Details'!$1:$3</definedName>
    <definedName name="_xlnm.Print_Titles" localSheetId="8">'12M Auswertung'!$1:$3</definedName>
    <definedName name="_xlnm.Print_Titles" localSheetId="15">'12M Details'!$A:$A,'12M Details'!$1:$3</definedName>
    <definedName name="_xlnm.Print_Titles" localSheetId="2">'2. Erfassung Einzahlungen'!$A:$A</definedName>
    <definedName name="_xlnm.Print_Titles" localSheetId="17">'2. J  Details'!$1:$3</definedName>
    <definedName name="_xlnm.Print_Titles" localSheetId="3">'3. Erfassung Auszahlungen'!$A:$D</definedName>
    <definedName name="_xlnm.Print_Titles" localSheetId="18">'3. J  Details'!$1:$3</definedName>
    <definedName name="_xlnm.Print_Titles" localSheetId="6">'30T Auswertung'!$1:$3</definedName>
    <definedName name="_xlnm.Print_Titles" localSheetId="12">'30T Details'!$A:$A,'30T Details'!$1:$3</definedName>
    <definedName name="_xlnm.Print_Titles" localSheetId="19">'4. J  Details'!$1:$3</definedName>
    <definedName name="_xlnm.Print_Titles" localSheetId="7">'90T Auswertung'!$1:$3</definedName>
    <definedName name="_xlnm.Print_Titles" localSheetId="13">'90T Details'!$A:$A,'90T Details'!$1:$3</definedName>
    <definedName name="_xlnm.Print_Titles" localSheetId="14">'akt. Jahr Details'!$A:$A,'akt. Jahr Details'!$1:$3</definedName>
    <definedName name="_xlnm.Print_Titles" localSheetId="10">'Outlook-Termine'!$1:$4</definedName>
    <definedName name="_xlnm.Print_Titles" localSheetId="23">'Umrechnung T'!$1:$11</definedName>
    <definedName name="_xlnm.Print_Titles" localSheetId="5">'V &amp; V Übersicht n. Werten'!$1:$3</definedName>
    <definedName name="www.youtube.com__AICoFiRa">'1. Erfassung V &amp; V'!$G$3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6" i="59" l="1"/>
  <c r="E108" i="59" s="1"/>
  <c r="F96" i="59"/>
  <c r="F108" i="59" s="1"/>
  <c r="G96" i="59"/>
  <c r="G108" i="59" s="1"/>
  <c r="H96" i="59"/>
  <c r="H108" i="59" s="1"/>
  <c r="R2" i="26"/>
  <c r="G3" i="60"/>
  <c r="B103" i="55"/>
  <c r="B66" i="26"/>
  <c r="R119" i="59"/>
  <c r="T108" i="59"/>
  <c r="T109" i="59"/>
  <c r="T110" i="59"/>
  <c r="T111" i="59"/>
  <c r="T112" i="59"/>
  <c r="T113" i="59"/>
  <c r="T114" i="59"/>
  <c r="T115" i="59"/>
  <c r="T116" i="59"/>
  <c r="T107" i="59"/>
  <c r="R106" i="59"/>
  <c r="L96" i="59"/>
  <c r="L108" i="59" s="1"/>
  <c r="L98" i="59"/>
  <c r="L110" i="59" s="1"/>
  <c r="L100" i="59"/>
  <c r="L112" i="59" s="1"/>
  <c r="L101" i="59"/>
  <c r="L113" i="59" s="1"/>
  <c r="L2" i="59"/>
  <c r="E95" i="59"/>
  <c r="E107" i="59" s="1"/>
  <c r="F95" i="59"/>
  <c r="F107" i="59" s="1"/>
  <c r="G95" i="59"/>
  <c r="G107" i="59" s="1"/>
  <c r="H95" i="59"/>
  <c r="H107" i="59" s="1"/>
  <c r="I95" i="59"/>
  <c r="I107" i="59" s="1"/>
  <c r="J95" i="59"/>
  <c r="J107" i="59" s="1"/>
  <c r="K95" i="59"/>
  <c r="K107" i="59" s="1"/>
  <c r="L95" i="59"/>
  <c r="L107" i="59" s="1"/>
  <c r="M95" i="59"/>
  <c r="M107" i="59" s="1"/>
  <c r="N95" i="59"/>
  <c r="N107" i="59" s="1"/>
  <c r="O95" i="59"/>
  <c r="O107" i="59" s="1"/>
  <c r="P95" i="59"/>
  <c r="P107" i="59" s="1"/>
  <c r="I96" i="59"/>
  <c r="J96" i="59"/>
  <c r="J108" i="59" s="1"/>
  <c r="K96" i="59"/>
  <c r="K108" i="59" s="1"/>
  <c r="M96" i="59"/>
  <c r="M108" i="59" s="1"/>
  <c r="N96" i="59"/>
  <c r="N108" i="59" s="1"/>
  <c r="O96" i="59"/>
  <c r="O108" i="59" s="1"/>
  <c r="P96" i="59"/>
  <c r="P108" i="59" s="1"/>
  <c r="E97" i="59"/>
  <c r="E109" i="59" s="1"/>
  <c r="F97" i="59"/>
  <c r="F109" i="59" s="1"/>
  <c r="G97" i="59"/>
  <c r="G109" i="59" s="1"/>
  <c r="H97" i="59"/>
  <c r="H109" i="59" s="1"/>
  <c r="I97" i="59"/>
  <c r="J97" i="59"/>
  <c r="J109" i="59" s="1"/>
  <c r="K97" i="59"/>
  <c r="K109" i="59" s="1"/>
  <c r="L97" i="59"/>
  <c r="L109" i="59" s="1"/>
  <c r="M97" i="59"/>
  <c r="M109" i="59" s="1"/>
  <c r="N97" i="59"/>
  <c r="N109" i="59" s="1"/>
  <c r="O97" i="59"/>
  <c r="O109" i="59" s="1"/>
  <c r="P97" i="59"/>
  <c r="P109" i="59" s="1"/>
  <c r="E98" i="59"/>
  <c r="E110" i="59" s="1"/>
  <c r="F98" i="59"/>
  <c r="F110" i="59" s="1"/>
  <c r="G98" i="59"/>
  <c r="G110" i="59" s="1"/>
  <c r="H98" i="59"/>
  <c r="H110" i="59" s="1"/>
  <c r="I98" i="59"/>
  <c r="J98" i="59"/>
  <c r="J110" i="59" s="1"/>
  <c r="K98" i="59"/>
  <c r="K110" i="59" s="1"/>
  <c r="M98" i="59"/>
  <c r="M110" i="59" s="1"/>
  <c r="N98" i="59"/>
  <c r="N110" i="59" s="1"/>
  <c r="O98" i="59"/>
  <c r="O110" i="59" s="1"/>
  <c r="P98" i="59"/>
  <c r="P110" i="59" s="1"/>
  <c r="E99" i="59"/>
  <c r="E111" i="59" s="1"/>
  <c r="F99" i="59"/>
  <c r="F111" i="59" s="1"/>
  <c r="G99" i="59"/>
  <c r="G111" i="59" s="1"/>
  <c r="H99" i="59"/>
  <c r="H111" i="59" s="1"/>
  <c r="I99" i="59"/>
  <c r="J99" i="59"/>
  <c r="J111" i="59" s="1"/>
  <c r="K99" i="59"/>
  <c r="K111" i="59" s="1"/>
  <c r="L99" i="59"/>
  <c r="L111" i="59" s="1"/>
  <c r="M99" i="59"/>
  <c r="M111" i="59" s="1"/>
  <c r="N99" i="59"/>
  <c r="N111" i="59" s="1"/>
  <c r="O99" i="59"/>
  <c r="O111" i="59" s="1"/>
  <c r="P99" i="59"/>
  <c r="P111" i="59" s="1"/>
  <c r="E100" i="59"/>
  <c r="E112" i="59" s="1"/>
  <c r="F100" i="59"/>
  <c r="F112" i="59" s="1"/>
  <c r="G100" i="59"/>
  <c r="G112" i="59" s="1"/>
  <c r="H100" i="59"/>
  <c r="H112" i="59" s="1"/>
  <c r="I100" i="59"/>
  <c r="J100" i="59"/>
  <c r="J112" i="59" s="1"/>
  <c r="K100" i="59"/>
  <c r="K112" i="59" s="1"/>
  <c r="M100" i="59"/>
  <c r="M112" i="59" s="1"/>
  <c r="N100" i="59"/>
  <c r="N112" i="59" s="1"/>
  <c r="O100" i="59"/>
  <c r="O112" i="59" s="1"/>
  <c r="P100" i="59"/>
  <c r="P112" i="59" s="1"/>
  <c r="E101" i="59"/>
  <c r="E113" i="59" s="1"/>
  <c r="F101" i="59"/>
  <c r="F113" i="59" s="1"/>
  <c r="G101" i="59"/>
  <c r="G113" i="59" s="1"/>
  <c r="H101" i="59"/>
  <c r="H113" i="59" s="1"/>
  <c r="I101" i="59"/>
  <c r="J101" i="59"/>
  <c r="J113" i="59" s="1"/>
  <c r="K101" i="59"/>
  <c r="K113" i="59" s="1"/>
  <c r="M101" i="59"/>
  <c r="M113" i="59" s="1"/>
  <c r="N101" i="59"/>
  <c r="N113" i="59" s="1"/>
  <c r="O101" i="59"/>
  <c r="O113" i="59" s="1"/>
  <c r="P101" i="59"/>
  <c r="P113" i="59" s="1"/>
  <c r="E102" i="59"/>
  <c r="E114" i="59" s="1"/>
  <c r="F102" i="59"/>
  <c r="F114" i="59" s="1"/>
  <c r="G102" i="59"/>
  <c r="G114" i="59" s="1"/>
  <c r="H102" i="59"/>
  <c r="H114" i="59" s="1"/>
  <c r="I102" i="59"/>
  <c r="J102" i="59"/>
  <c r="J114" i="59" s="1"/>
  <c r="K102" i="59"/>
  <c r="K114" i="59" s="1"/>
  <c r="L102" i="59"/>
  <c r="L114" i="59" s="1"/>
  <c r="M102" i="59"/>
  <c r="M114" i="59" s="1"/>
  <c r="N102" i="59"/>
  <c r="N114" i="59" s="1"/>
  <c r="O102" i="59"/>
  <c r="O114" i="59" s="1"/>
  <c r="P102" i="59"/>
  <c r="P114" i="59" s="1"/>
  <c r="E103" i="59"/>
  <c r="E115" i="59" s="1"/>
  <c r="F103" i="59"/>
  <c r="F115" i="59" s="1"/>
  <c r="G103" i="59"/>
  <c r="G115" i="59" s="1"/>
  <c r="H103" i="59"/>
  <c r="H115" i="59" s="1"/>
  <c r="I103" i="59"/>
  <c r="J103" i="59"/>
  <c r="J115" i="59" s="1"/>
  <c r="K103" i="59"/>
  <c r="K115" i="59" s="1"/>
  <c r="L103" i="59"/>
  <c r="L115" i="59" s="1"/>
  <c r="M103" i="59"/>
  <c r="M115" i="59" s="1"/>
  <c r="N103" i="59"/>
  <c r="N115" i="59" s="1"/>
  <c r="O103" i="59"/>
  <c r="O115" i="59" s="1"/>
  <c r="P103" i="59"/>
  <c r="P115" i="59" s="1"/>
  <c r="E104" i="59"/>
  <c r="E116" i="59" s="1"/>
  <c r="F104" i="59"/>
  <c r="F116" i="59" s="1"/>
  <c r="G104" i="59"/>
  <c r="G116" i="59" s="1"/>
  <c r="H104" i="59"/>
  <c r="H116" i="59" s="1"/>
  <c r="I104" i="59"/>
  <c r="I116" i="59" s="1"/>
  <c r="J104" i="59"/>
  <c r="J116" i="59" s="1"/>
  <c r="K104" i="59"/>
  <c r="K116" i="59" s="1"/>
  <c r="L104" i="59"/>
  <c r="L116" i="59" s="1"/>
  <c r="M104" i="59"/>
  <c r="M116" i="59" s="1"/>
  <c r="N104" i="59"/>
  <c r="N116" i="59" s="1"/>
  <c r="O104" i="59"/>
  <c r="O116" i="59" s="1"/>
  <c r="P104" i="59"/>
  <c r="P116" i="59" s="1"/>
  <c r="D96" i="59"/>
  <c r="D108" i="59" s="1"/>
  <c r="D97" i="59"/>
  <c r="D109" i="59" s="1"/>
  <c r="D98" i="59"/>
  <c r="D110" i="59" s="1"/>
  <c r="D99" i="59"/>
  <c r="D111" i="59" s="1"/>
  <c r="D100" i="59"/>
  <c r="D112" i="59" s="1"/>
  <c r="D101" i="59"/>
  <c r="D113" i="59" s="1"/>
  <c r="D102" i="59"/>
  <c r="D114" i="59" s="1"/>
  <c r="D103" i="59"/>
  <c r="D115" i="59" s="1"/>
  <c r="D104" i="59"/>
  <c r="D116" i="59" s="1"/>
  <c r="D95" i="59"/>
  <c r="D107" i="59" s="1"/>
  <c r="C96" i="59"/>
  <c r="C108" i="59" s="1"/>
  <c r="C97" i="59"/>
  <c r="C109" i="59" s="1"/>
  <c r="C98" i="59"/>
  <c r="C110" i="59" s="1"/>
  <c r="C99" i="59"/>
  <c r="C111" i="59" s="1"/>
  <c r="C100" i="59"/>
  <c r="C112" i="59" s="1"/>
  <c r="C101" i="59"/>
  <c r="C113" i="59" s="1"/>
  <c r="C102" i="59"/>
  <c r="C114" i="59" s="1"/>
  <c r="C103" i="59"/>
  <c r="C115" i="59" s="1"/>
  <c r="C104" i="59"/>
  <c r="C116" i="59" s="1"/>
  <c r="C95" i="59"/>
  <c r="C107" i="59" s="1"/>
  <c r="Q63" i="59"/>
  <c r="I28" i="59"/>
  <c r="I27" i="59"/>
  <c r="I26" i="59"/>
  <c r="I25" i="59"/>
  <c r="I24" i="59"/>
  <c r="I23" i="59"/>
  <c r="I22" i="59"/>
  <c r="I21" i="59"/>
  <c r="I20" i="59"/>
  <c r="I19" i="59"/>
  <c r="I18" i="59"/>
  <c r="I17" i="59"/>
  <c r="I16" i="59"/>
  <c r="I15" i="59"/>
  <c r="I14" i="59"/>
  <c r="I13" i="59"/>
  <c r="I12" i="59"/>
  <c r="I11" i="59"/>
  <c r="I10" i="59"/>
  <c r="I9" i="59"/>
  <c r="I8" i="59"/>
  <c r="I7" i="59"/>
  <c r="I6" i="59"/>
  <c r="I5" i="59"/>
  <c r="I4" i="59"/>
  <c r="I3" i="59"/>
  <c r="I2" i="59"/>
  <c r="Q31" i="59"/>
  <c r="C2" i="59"/>
  <c r="D2" i="59"/>
  <c r="E2" i="59"/>
  <c r="F2" i="59"/>
  <c r="G2" i="59"/>
  <c r="H2" i="59"/>
  <c r="J2" i="59"/>
  <c r="K2" i="59"/>
  <c r="M2" i="59"/>
  <c r="N2" i="59"/>
  <c r="O2" i="59"/>
  <c r="C3" i="59"/>
  <c r="D3" i="59"/>
  <c r="E3" i="59"/>
  <c r="F3" i="59"/>
  <c r="G3" i="59"/>
  <c r="H3" i="59"/>
  <c r="J3" i="59"/>
  <c r="K3" i="59"/>
  <c r="L3" i="59"/>
  <c r="M3" i="59"/>
  <c r="N3" i="59"/>
  <c r="O3" i="59"/>
  <c r="C4" i="59"/>
  <c r="D4" i="59"/>
  <c r="E4" i="59"/>
  <c r="F4" i="59"/>
  <c r="G4" i="59"/>
  <c r="H4" i="59"/>
  <c r="J4" i="59"/>
  <c r="K4" i="59"/>
  <c r="L4" i="59"/>
  <c r="M4" i="59"/>
  <c r="N4" i="59"/>
  <c r="O4" i="59"/>
  <c r="C5" i="59"/>
  <c r="D5" i="59"/>
  <c r="E5" i="59"/>
  <c r="F5" i="59"/>
  <c r="G5" i="59"/>
  <c r="H5" i="59"/>
  <c r="J5" i="59"/>
  <c r="K5" i="59"/>
  <c r="L5" i="59"/>
  <c r="M5" i="59"/>
  <c r="N5" i="59"/>
  <c r="O5" i="59"/>
  <c r="C6" i="59"/>
  <c r="D6" i="59"/>
  <c r="E6" i="59"/>
  <c r="F6" i="59"/>
  <c r="G6" i="59"/>
  <c r="H6" i="59"/>
  <c r="J6" i="59"/>
  <c r="K6" i="59"/>
  <c r="L6" i="59"/>
  <c r="M6" i="59"/>
  <c r="N6" i="59"/>
  <c r="O6" i="59"/>
  <c r="C7" i="59"/>
  <c r="D7" i="59"/>
  <c r="E7" i="59"/>
  <c r="F7" i="59"/>
  <c r="G7" i="59"/>
  <c r="H7" i="59"/>
  <c r="J7" i="59"/>
  <c r="K7" i="59"/>
  <c r="L7" i="59"/>
  <c r="M7" i="59"/>
  <c r="N7" i="59"/>
  <c r="O7" i="59"/>
  <c r="C8" i="59"/>
  <c r="D8" i="59"/>
  <c r="E8" i="59"/>
  <c r="F8" i="59"/>
  <c r="G8" i="59"/>
  <c r="H8" i="59"/>
  <c r="J8" i="59"/>
  <c r="K8" i="59"/>
  <c r="L8" i="59"/>
  <c r="M8" i="59"/>
  <c r="N8" i="59"/>
  <c r="O8" i="59"/>
  <c r="C9" i="59"/>
  <c r="D9" i="59"/>
  <c r="E9" i="59"/>
  <c r="F9" i="59"/>
  <c r="G9" i="59"/>
  <c r="H9" i="59"/>
  <c r="J9" i="59"/>
  <c r="K9" i="59"/>
  <c r="L9" i="59"/>
  <c r="M9" i="59"/>
  <c r="N9" i="59"/>
  <c r="O9" i="59"/>
  <c r="C10" i="59"/>
  <c r="D10" i="59"/>
  <c r="E10" i="59"/>
  <c r="F10" i="59"/>
  <c r="G10" i="59"/>
  <c r="H10" i="59"/>
  <c r="J10" i="59"/>
  <c r="K10" i="59"/>
  <c r="L10" i="59"/>
  <c r="M10" i="59"/>
  <c r="N10" i="59"/>
  <c r="O10" i="59"/>
  <c r="C11" i="59"/>
  <c r="D11" i="59"/>
  <c r="E11" i="59"/>
  <c r="F11" i="59"/>
  <c r="G11" i="59"/>
  <c r="H11" i="59"/>
  <c r="J11" i="59"/>
  <c r="K11" i="59"/>
  <c r="L11" i="59"/>
  <c r="M11" i="59"/>
  <c r="N11" i="59"/>
  <c r="O11" i="59"/>
  <c r="C12" i="59"/>
  <c r="D12" i="59"/>
  <c r="E12" i="59"/>
  <c r="F12" i="59"/>
  <c r="G12" i="59"/>
  <c r="H12" i="59"/>
  <c r="J12" i="59"/>
  <c r="K12" i="59"/>
  <c r="L12" i="59"/>
  <c r="M12" i="59"/>
  <c r="N12" i="59"/>
  <c r="O12" i="59"/>
  <c r="C13" i="59"/>
  <c r="D13" i="59"/>
  <c r="E13" i="59"/>
  <c r="F13" i="59"/>
  <c r="G13" i="59"/>
  <c r="H13" i="59"/>
  <c r="J13" i="59"/>
  <c r="K13" i="59"/>
  <c r="L13" i="59"/>
  <c r="M13" i="59"/>
  <c r="N13" i="59"/>
  <c r="O13" i="59"/>
  <c r="C14" i="59"/>
  <c r="D14" i="59"/>
  <c r="E14" i="59"/>
  <c r="F14" i="59"/>
  <c r="G14" i="59"/>
  <c r="H14" i="59"/>
  <c r="J14" i="59"/>
  <c r="K14" i="59"/>
  <c r="L14" i="59"/>
  <c r="M14" i="59"/>
  <c r="N14" i="59"/>
  <c r="O14" i="59"/>
  <c r="C15" i="59"/>
  <c r="D15" i="59"/>
  <c r="E15" i="59"/>
  <c r="F15" i="59"/>
  <c r="G15" i="59"/>
  <c r="H15" i="59"/>
  <c r="J15" i="59"/>
  <c r="K15" i="59"/>
  <c r="L15" i="59"/>
  <c r="M15" i="59"/>
  <c r="N15" i="59"/>
  <c r="O15" i="59"/>
  <c r="C16" i="59"/>
  <c r="D16" i="59"/>
  <c r="E16" i="59"/>
  <c r="F16" i="59"/>
  <c r="G16" i="59"/>
  <c r="H16" i="59"/>
  <c r="J16" i="59"/>
  <c r="K16" i="59"/>
  <c r="L16" i="59"/>
  <c r="M16" i="59"/>
  <c r="N16" i="59"/>
  <c r="O16" i="59"/>
  <c r="C17" i="59"/>
  <c r="D17" i="59"/>
  <c r="E17" i="59"/>
  <c r="F17" i="59"/>
  <c r="G17" i="59"/>
  <c r="H17" i="59"/>
  <c r="J17" i="59"/>
  <c r="K17" i="59"/>
  <c r="L17" i="59"/>
  <c r="M17" i="59"/>
  <c r="N17" i="59"/>
  <c r="O17" i="59"/>
  <c r="C18" i="59"/>
  <c r="D18" i="59"/>
  <c r="E18" i="59"/>
  <c r="F18" i="59"/>
  <c r="G18" i="59"/>
  <c r="H18" i="59"/>
  <c r="J18" i="59"/>
  <c r="K18" i="59"/>
  <c r="L18" i="59"/>
  <c r="M18" i="59"/>
  <c r="N18" i="59"/>
  <c r="O18" i="59"/>
  <c r="C19" i="59"/>
  <c r="D19" i="59"/>
  <c r="E19" i="59"/>
  <c r="F19" i="59"/>
  <c r="G19" i="59"/>
  <c r="H19" i="59"/>
  <c r="J19" i="59"/>
  <c r="K19" i="59"/>
  <c r="L19" i="59"/>
  <c r="M19" i="59"/>
  <c r="N19" i="59"/>
  <c r="O19" i="59"/>
  <c r="C20" i="59"/>
  <c r="D20" i="59"/>
  <c r="E20" i="59"/>
  <c r="F20" i="59"/>
  <c r="G20" i="59"/>
  <c r="H20" i="59"/>
  <c r="J20" i="59"/>
  <c r="K20" i="59"/>
  <c r="L20" i="59"/>
  <c r="M20" i="59"/>
  <c r="N20" i="59"/>
  <c r="O20" i="59"/>
  <c r="C21" i="59"/>
  <c r="D21" i="59"/>
  <c r="E21" i="59"/>
  <c r="F21" i="59"/>
  <c r="G21" i="59"/>
  <c r="H21" i="59"/>
  <c r="J21" i="59"/>
  <c r="K21" i="59"/>
  <c r="L21" i="59"/>
  <c r="M21" i="59"/>
  <c r="N21" i="59"/>
  <c r="O21" i="59"/>
  <c r="C22" i="59"/>
  <c r="D22" i="59"/>
  <c r="E22" i="59"/>
  <c r="F22" i="59"/>
  <c r="G22" i="59"/>
  <c r="H22" i="59"/>
  <c r="J22" i="59"/>
  <c r="K22" i="59"/>
  <c r="L22" i="59"/>
  <c r="M22" i="59"/>
  <c r="N22" i="59"/>
  <c r="O22" i="59"/>
  <c r="C23" i="59"/>
  <c r="D23" i="59"/>
  <c r="E23" i="59"/>
  <c r="F23" i="59"/>
  <c r="G23" i="59"/>
  <c r="H23" i="59"/>
  <c r="J23" i="59"/>
  <c r="K23" i="59"/>
  <c r="L23" i="59"/>
  <c r="M23" i="59"/>
  <c r="N23" i="59"/>
  <c r="O23" i="59"/>
  <c r="C24" i="59"/>
  <c r="D24" i="59"/>
  <c r="E24" i="59"/>
  <c r="F24" i="59"/>
  <c r="G24" i="59"/>
  <c r="H24" i="59"/>
  <c r="J24" i="59"/>
  <c r="K24" i="59"/>
  <c r="L24" i="59"/>
  <c r="M24" i="59"/>
  <c r="N24" i="59"/>
  <c r="O24" i="59"/>
  <c r="C25" i="59"/>
  <c r="D25" i="59"/>
  <c r="E25" i="59"/>
  <c r="F25" i="59"/>
  <c r="G25" i="59"/>
  <c r="H25" i="59"/>
  <c r="J25" i="59"/>
  <c r="K25" i="59"/>
  <c r="L25" i="59"/>
  <c r="M25" i="59"/>
  <c r="N25" i="59"/>
  <c r="O25" i="59"/>
  <c r="C26" i="59"/>
  <c r="D26" i="59"/>
  <c r="E26" i="59"/>
  <c r="F26" i="59"/>
  <c r="G26" i="59"/>
  <c r="H26" i="59"/>
  <c r="J26" i="59"/>
  <c r="K26" i="59"/>
  <c r="L26" i="59"/>
  <c r="M26" i="59"/>
  <c r="N26" i="59"/>
  <c r="O26" i="59"/>
  <c r="C27" i="59"/>
  <c r="D27" i="59"/>
  <c r="E27" i="59"/>
  <c r="F27" i="59"/>
  <c r="G27" i="59"/>
  <c r="H27" i="59"/>
  <c r="J27" i="59"/>
  <c r="K27" i="59"/>
  <c r="L27" i="59"/>
  <c r="M27" i="59"/>
  <c r="N27" i="59"/>
  <c r="O27" i="59"/>
  <c r="C28" i="59"/>
  <c r="D28" i="59"/>
  <c r="E28" i="59"/>
  <c r="F28" i="59"/>
  <c r="G28" i="59"/>
  <c r="H28" i="59"/>
  <c r="J28" i="59"/>
  <c r="K28" i="59"/>
  <c r="L28" i="59"/>
  <c r="M28" i="59"/>
  <c r="N28" i="59"/>
  <c r="O28" i="59"/>
  <c r="K82" i="60"/>
  <c r="J82" i="60"/>
  <c r="I82" i="60"/>
  <c r="H82" i="60"/>
  <c r="G82" i="60"/>
  <c r="F82" i="60"/>
  <c r="E82" i="60"/>
  <c r="D82" i="60"/>
  <c r="C82" i="60"/>
  <c r="B82" i="60"/>
  <c r="K81" i="60"/>
  <c r="J81" i="60"/>
  <c r="I81" i="60"/>
  <c r="H81" i="60"/>
  <c r="G81" i="60"/>
  <c r="F81" i="60"/>
  <c r="E81" i="60"/>
  <c r="D81" i="60"/>
  <c r="C81" i="60"/>
  <c r="B81" i="60"/>
  <c r="K80" i="60"/>
  <c r="J80" i="60"/>
  <c r="I80" i="60"/>
  <c r="H80" i="60"/>
  <c r="G80" i="60"/>
  <c r="F80" i="60"/>
  <c r="E80" i="60"/>
  <c r="D80" i="60"/>
  <c r="C80" i="60"/>
  <c r="B80" i="60"/>
  <c r="M79" i="60"/>
  <c r="K79" i="60"/>
  <c r="J79" i="60"/>
  <c r="I79" i="60"/>
  <c r="H79" i="60"/>
  <c r="G79" i="60"/>
  <c r="F79" i="60"/>
  <c r="E79" i="60"/>
  <c r="D79" i="60"/>
  <c r="C79" i="60"/>
  <c r="B79" i="60"/>
  <c r="M78" i="60"/>
  <c r="D3" i="60"/>
  <c r="Z3" i="56"/>
  <c r="AA3" i="56" s="1"/>
  <c r="Z4" i="56"/>
  <c r="AA4" i="56" s="1"/>
  <c r="Z2" i="56"/>
  <c r="AA2" i="56" s="1"/>
  <c r="F4" i="56"/>
  <c r="F2" i="56"/>
  <c r="I115" i="59" l="1"/>
  <c r="I114" i="59"/>
  <c r="I113" i="59"/>
  <c r="I112" i="59"/>
  <c r="I111" i="59"/>
  <c r="I110" i="59"/>
  <c r="I109" i="59"/>
  <c r="I108" i="59"/>
  <c r="C99" i="52"/>
  <c r="D7" i="56" s="1"/>
  <c r="B7" i="56"/>
  <c r="B8" i="56"/>
  <c r="B9" i="56"/>
  <c r="B10" i="56"/>
  <c r="B11" i="56"/>
  <c r="B12" i="56"/>
  <c r="B13" i="56"/>
  <c r="B14" i="56"/>
  <c r="B15" i="56"/>
  <c r="B16" i="56"/>
  <c r="B6" i="56"/>
  <c r="B5" i="56"/>
  <c r="C6" i="56"/>
  <c r="C7" i="56"/>
  <c r="C8" i="56"/>
  <c r="C9" i="56"/>
  <c r="C10" i="56"/>
  <c r="C11" i="56"/>
  <c r="C12" i="56"/>
  <c r="C13" i="56"/>
  <c r="C14" i="56"/>
  <c r="C15" i="56"/>
  <c r="C16" i="56"/>
  <c r="C5" i="56"/>
  <c r="E16" i="56"/>
  <c r="Y16" i="56" s="1"/>
  <c r="E15" i="56"/>
  <c r="Y15" i="56" s="1"/>
  <c r="E14" i="56"/>
  <c r="Y14" i="56" s="1"/>
  <c r="E13" i="56"/>
  <c r="Y13" i="56" s="1"/>
  <c r="E12" i="56"/>
  <c r="Y12" i="56" s="1"/>
  <c r="E9" i="56"/>
  <c r="Y9" i="56" s="1"/>
  <c r="E10" i="56"/>
  <c r="Y10" i="56" s="1"/>
  <c r="E11" i="56"/>
  <c r="Y11" i="56" s="1"/>
  <c r="E6" i="56"/>
  <c r="Y6" i="56" s="1"/>
  <c r="E7" i="56"/>
  <c r="Y7" i="56" s="1"/>
  <c r="E8" i="56"/>
  <c r="Y8" i="56" s="1"/>
  <c r="E5" i="56"/>
  <c r="Y5" i="56" s="1"/>
  <c r="AB18" i="56"/>
  <c r="AC3" i="25"/>
  <c r="S3" i="25"/>
  <c r="R3" i="46"/>
  <c r="AD3" i="46" s="1"/>
  <c r="AP3" i="46" s="1"/>
  <c r="BB3" i="46" s="1"/>
  <c r="J1" i="47"/>
  <c r="Q3" i="46"/>
  <c r="AC3" i="46" s="1"/>
  <c r="AO3" i="46" s="1"/>
  <c r="BA3" i="46" s="1"/>
  <c r="O3" i="46"/>
  <c r="AA3" i="46" s="1"/>
  <c r="AM3" i="46" s="1"/>
  <c r="AY3" i="46" s="1"/>
  <c r="G176" i="58"/>
  <c r="G175" i="58"/>
  <c r="G174" i="58"/>
  <c r="G173" i="58"/>
  <c r="G172" i="58"/>
  <c r="G171" i="58"/>
  <c r="G170" i="58"/>
  <c r="G169" i="58"/>
  <c r="G167" i="58"/>
  <c r="G166" i="58"/>
  <c r="G177" i="58"/>
  <c r="G164" i="58"/>
  <c r="G163" i="58"/>
  <c r="G162" i="58"/>
  <c r="G161" i="58"/>
  <c r="G179" i="58"/>
  <c r="G159" i="58"/>
  <c r="G158" i="58"/>
  <c r="G157" i="58"/>
  <c r="G155" i="58"/>
  <c r="G156" i="58"/>
  <c r="G154" i="58"/>
  <c r="G153" i="58"/>
  <c r="G152" i="58"/>
  <c r="G151" i="58"/>
  <c r="G150" i="58"/>
  <c r="G149" i="58"/>
  <c r="G148" i="58"/>
  <c r="G147" i="58"/>
  <c r="G146" i="58"/>
  <c r="G145" i="58"/>
  <c r="G144" i="58"/>
  <c r="G143" i="58"/>
  <c r="G142" i="58"/>
  <c r="G141" i="58"/>
  <c r="G140" i="58"/>
  <c r="G139" i="58"/>
  <c r="G138" i="58"/>
  <c r="G137" i="58"/>
  <c r="G136" i="58"/>
  <c r="G135" i="58"/>
  <c r="G134" i="58"/>
  <c r="G133" i="58"/>
  <c r="G132" i="58"/>
  <c r="G131" i="58"/>
  <c r="G130" i="58"/>
  <c r="G129" i="58"/>
  <c r="G128" i="58"/>
  <c r="G127" i="58"/>
  <c r="G126" i="58"/>
  <c r="G125" i="58"/>
  <c r="G124" i="58"/>
  <c r="G123" i="58"/>
  <c r="G122" i="58"/>
  <c r="G71" i="58"/>
  <c r="G121" i="58"/>
  <c r="G178" i="58"/>
  <c r="G165" i="58"/>
  <c r="G118" i="58"/>
  <c r="G119" i="58"/>
  <c r="G117" i="58"/>
  <c r="G29" i="58"/>
  <c r="G115" i="58"/>
  <c r="G116" i="58"/>
  <c r="G114" i="58"/>
  <c r="G113" i="58"/>
  <c r="G112" i="58"/>
  <c r="G110" i="58"/>
  <c r="G111" i="58"/>
  <c r="G109" i="58"/>
  <c r="G107" i="58"/>
  <c r="G106" i="58"/>
  <c r="G105" i="58"/>
  <c r="G104" i="58"/>
  <c r="G103" i="58"/>
  <c r="G102" i="58"/>
  <c r="G101" i="58"/>
  <c r="G100" i="58"/>
  <c r="G99" i="58"/>
  <c r="G98" i="58"/>
  <c r="G27" i="58"/>
  <c r="G95" i="58"/>
  <c r="G96" i="58"/>
  <c r="G94" i="58"/>
  <c r="G93" i="58"/>
  <c r="G92" i="58"/>
  <c r="G91" i="58"/>
  <c r="G90" i="58"/>
  <c r="G89" i="58"/>
  <c r="G88" i="58"/>
  <c r="G87" i="58"/>
  <c r="G86" i="58"/>
  <c r="G85" i="58"/>
  <c r="G84" i="58"/>
  <c r="G83" i="58"/>
  <c r="G82" i="58"/>
  <c r="G81" i="58"/>
  <c r="G80" i="58"/>
  <c r="G79" i="58"/>
  <c r="G78" i="58"/>
  <c r="G77" i="58"/>
  <c r="G75" i="58"/>
  <c r="G76" i="58"/>
  <c r="G74" i="58"/>
  <c r="G73" i="58"/>
  <c r="G72" i="58"/>
  <c r="G97" i="58"/>
  <c r="G70" i="58"/>
  <c r="G69" i="58"/>
  <c r="G68" i="58"/>
  <c r="G67" i="58"/>
  <c r="G66" i="58"/>
  <c r="G65" i="58"/>
  <c r="G64" i="58"/>
  <c r="G63" i="58"/>
  <c r="G62" i="58"/>
  <c r="G61" i="58"/>
  <c r="G60" i="58"/>
  <c r="G59" i="58"/>
  <c r="G58" i="58"/>
  <c r="G57" i="58"/>
  <c r="G56" i="58"/>
  <c r="G55" i="58"/>
  <c r="G54" i="58"/>
  <c r="G53" i="58"/>
  <c r="G52" i="58"/>
  <c r="G51" i="58"/>
  <c r="G50" i="58"/>
  <c r="G49" i="58"/>
  <c r="G48" i="58"/>
  <c r="G47" i="58"/>
  <c r="G46" i="58"/>
  <c r="G45" i="58"/>
  <c r="G44" i="58"/>
  <c r="G43" i="58"/>
  <c r="G42" i="58"/>
  <c r="G41" i="58"/>
  <c r="G40" i="58"/>
  <c r="G39" i="58"/>
  <c r="G38" i="58"/>
  <c r="G37" i="58"/>
  <c r="G36" i="58"/>
  <c r="G35" i="58"/>
  <c r="G34" i="58"/>
  <c r="G33" i="58"/>
  <c r="G32" i="58"/>
  <c r="G31" i="58"/>
  <c r="G30" i="58"/>
  <c r="G168" i="58"/>
  <c r="G160" i="58"/>
  <c r="G120" i="58"/>
  <c r="G26" i="58"/>
  <c r="G25" i="58"/>
  <c r="G24" i="58"/>
  <c r="G23" i="58"/>
  <c r="G22" i="58"/>
  <c r="G21" i="58"/>
  <c r="G20" i="58"/>
  <c r="G19" i="58"/>
  <c r="G108" i="58"/>
  <c r="G18" i="58"/>
  <c r="G17" i="58"/>
  <c r="G16" i="58"/>
  <c r="G28" i="58"/>
  <c r="G198" i="58"/>
  <c r="G180" i="58"/>
  <c r="G181" i="58"/>
  <c r="G182" i="58"/>
  <c r="G183" i="58"/>
  <c r="G184" i="58"/>
  <c r="G185" i="58"/>
  <c r="G186" i="58"/>
  <c r="G187" i="58"/>
  <c r="G188" i="58"/>
  <c r="G189" i="58"/>
  <c r="G190" i="58"/>
  <c r="G191" i="58"/>
  <c r="G192" i="58"/>
  <c r="G193" i="58"/>
  <c r="G194" i="58"/>
  <c r="G5" i="58"/>
  <c r="G6" i="58"/>
  <c r="G7" i="58"/>
  <c r="G8" i="58"/>
  <c r="G195" i="58"/>
  <c r="G196" i="58"/>
  <c r="G197" i="58"/>
  <c r="G199" i="58"/>
  <c r="G9" i="58"/>
  <c r="G10" i="58"/>
  <c r="G11" i="58"/>
  <c r="G12" i="58"/>
  <c r="G13" i="58"/>
  <c r="G14" i="58"/>
  <c r="G15" i="58"/>
  <c r="A206" i="50"/>
  <c r="C206" i="50" s="1"/>
  <c r="D206" i="50" s="1"/>
  <c r="E206" i="50" s="1"/>
  <c r="B15" i="58" s="1"/>
  <c r="A205" i="50"/>
  <c r="C205" i="50" s="1"/>
  <c r="A204" i="50"/>
  <c r="C204" i="50" s="1"/>
  <c r="D204" i="50" s="1"/>
  <c r="A203" i="50"/>
  <c r="B203" i="50" s="1"/>
  <c r="A12" i="58" s="1"/>
  <c r="F12" i="58" s="1"/>
  <c r="A114" i="47"/>
  <c r="A100" i="47"/>
  <c r="A87" i="47"/>
  <c r="A72" i="47"/>
  <c r="V46" i="55"/>
  <c r="V48" i="55"/>
  <c r="V50" i="55"/>
  <c r="V53" i="55"/>
  <c r="V54" i="55"/>
  <c r="V62" i="55"/>
  <c r="V65" i="55"/>
  <c r="V67" i="55"/>
  <c r="V69" i="55"/>
  <c r="V70" i="55"/>
  <c r="V71" i="55"/>
  <c r="V74" i="55"/>
  <c r="V75" i="55"/>
  <c r="V77" i="55"/>
  <c r="V78" i="55"/>
  <c r="V79" i="55"/>
  <c r="V80" i="55"/>
  <c r="V82" i="55"/>
  <c r="V83" i="55"/>
  <c r="V84" i="55"/>
  <c r="V85" i="55"/>
  <c r="A66" i="45"/>
  <c r="A65" i="45"/>
  <c r="A64" i="45"/>
  <c r="A63" i="45"/>
  <c r="A60" i="45"/>
  <c r="A57" i="45"/>
  <c r="N56" i="45"/>
  <c r="A56" i="45"/>
  <c r="A156" i="57"/>
  <c r="A154" i="57"/>
  <c r="A153" i="57"/>
  <c r="A152" i="57"/>
  <c r="A139" i="57"/>
  <c r="A138" i="57"/>
  <c r="A62" i="45" s="1"/>
  <c r="A137" i="57"/>
  <c r="A61" i="45" s="1"/>
  <c r="A136" i="57"/>
  <c r="A135" i="57"/>
  <c r="A134" i="57"/>
  <c r="A133" i="57"/>
  <c r="A132" i="57"/>
  <c r="A131" i="57"/>
  <c r="A130" i="57"/>
  <c r="A129" i="57"/>
  <c r="A128" i="57"/>
  <c r="A127" i="57"/>
  <c r="A126" i="57"/>
  <c r="A125" i="57"/>
  <c r="A124" i="57"/>
  <c r="A123" i="57"/>
  <c r="A122" i="57"/>
  <c r="A121" i="57"/>
  <c r="A120" i="57"/>
  <c r="A119" i="57"/>
  <c r="A118" i="57"/>
  <c r="A117" i="57"/>
  <c r="A116" i="57"/>
  <c r="A115" i="57"/>
  <c r="A114" i="57"/>
  <c r="A113" i="57"/>
  <c r="A112" i="57"/>
  <c r="A111" i="57"/>
  <c r="A110" i="57"/>
  <c r="A109" i="57"/>
  <c r="A108" i="57"/>
  <c r="A107" i="57"/>
  <c r="A105" i="57"/>
  <c r="A104" i="57"/>
  <c r="A103" i="57"/>
  <c r="A102" i="57"/>
  <c r="A101" i="57"/>
  <c r="A100" i="57"/>
  <c r="A99" i="57"/>
  <c r="A98" i="57"/>
  <c r="A97" i="57"/>
  <c r="A96" i="57"/>
  <c r="A93" i="57"/>
  <c r="A92" i="57"/>
  <c r="A91" i="57"/>
  <c r="A90" i="57"/>
  <c r="A89" i="57"/>
  <c r="A88" i="57"/>
  <c r="A87" i="57"/>
  <c r="A86" i="57"/>
  <c r="A85" i="57"/>
  <c r="A84" i="57"/>
  <c r="A83" i="57"/>
  <c r="A82" i="57"/>
  <c r="A81" i="57"/>
  <c r="A80" i="57"/>
  <c r="A79" i="57"/>
  <c r="A78" i="57"/>
  <c r="A77" i="57"/>
  <c r="A76" i="57"/>
  <c r="A75" i="57"/>
  <c r="A74" i="57"/>
  <c r="A73" i="57"/>
  <c r="A72" i="57"/>
  <c r="A71" i="57"/>
  <c r="A70" i="57"/>
  <c r="A69" i="57"/>
  <c r="A68" i="57"/>
  <c r="A67" i="57"/>
  <c r="A66" i="57"/>
  <c r="A65" i="57"/>
  <c r="A64" i="57"/>
  <c r="A63" i="57"/>
  <c r="A62" i="57"/>
  <c r="A61" i="57"/>
  <c r="A60" i="57"/>
  <c r="A59" i="57"/>
  <c r="A58" i="57"/>
  <c r="A57" i="57"/>
  <c r="A56" i="57"/>
  <c r="A55" i="57"/>
  <c r="A54" i="57"/>
  <c r="A52" i="57"/>
  <c r="A59" i="45" s="1"/>
  <c r="A51" i="57"/>
  <c r="A58" i="45" s="1"/>
  <c r="A50" i="57"/>
  <c r="A49" i="57"/>
  <c r="A48" i="57"/>
  <c r="A47" i="57"/>
  <c r="A46" i="57"/>
  <c r="A45" i="57"/>
  <c r="A44" i="57"/>
  <c r="A43" i="57"/>
  <c r="A42" i="57"/>
  <c r="A41" i="57"/>
  <c r="A40" i="57"/>
  <c r="A39" i="57"/>
  <c r="A38" i="57"/>
  <c r="A37" i="57"/>
  <c r="A36" i="57"/>
  <c r="A35" i="57"/>
  <c r="A34" i="57"/>
  <c r="A33" i="57"/>
  <c r="A32" i="57"/>
  <c r="A31" i="57"/>
  <c r="A30" i="57"/>
  <c r="A29" i="57"/>
  <c r="A28" i="57"/>
  <c r="A27" i="57"/>
  <c r="A24" i="57"/>
  <c r="A23" i="57"/>
  <c r="A22" i="57"/>
  <c r="A21" i="57"/>
  <c r="A20" i="57"/>
  <c r="A19" i="57"/>
  <c r="A18" i="57"/>
  <c r="A17" i="57"/>
  <c r="A16" i="57"/>
  <c r="A15" i="57"/>
  <c r="A14" i="57"/>
  <c r="A13" i="57"/>
  <c r="A12" i="57"/>
  <c r="A11" i="57"/>
  <c r="A10" i="57"/>
  <c r="A9" i="57"/>
  <c r="A8" i="57"/>
  <c r="A7" i="57"/>
  <c r="A6" i="57"/>
  <c r="A5" i="57"/>
  <c r="A75" i="43"/>
  <c r="A19" i="46"/>
  <c r="A20" i="46"/>
  <c r="A74" i="43"/>
  <c r="P86" i="55"/>
  <c r="P49" i="26"/>
  <c r="A156" i="25"/>
  <c r="A83" i="44"/>
  <c r="A68" i="44"/>
  <c r="L6" i="26"/>
  <c r="V6" i="26" s="1"/>
  <c r="E104" i="55"/>
  <c r="E105" i="55"/>
  <c r="E103" i="55"/>
  <c r="E67" i="26"/>
  <c r="E68" i="26"/>
  <c r="E66" i="26"/>
  <c r="D16" i="56"/>
  <c r="A16" i="56"/>
  <c r="A151" i="32" s="1"/>
  <c r="A15" i="56"/>
  <c r="A150" i="28" s="1"/>
  <c r="D14" i="56"/>
  <c r="A14" i="56"/>
  <c r="D13" i="56"/>
  <c r="A13" i="56"/>
  <c r="A148" i="32" s="1"/>
  <c r="A12" i="56"/>
  <c r="A147" i="31" s="1"/>
  <c r="D11" i="56"/>
  <c r="A11" i="56"/>
  <c r="D10" i="56"/>
  <c r="A10" i="56"/>
  <c r="A145" i="28" s="1"/>
  <c r="A9" i="56"/>
  <c r="A144" i="29" s="1"/>
  <c r="A8" i="56"/>
  <c r="A143" i="25" s="1"/>
  <c r="A7" i="56"/>
  <c r="A142" i="42" s="1"/>
  <c r="A6" i="56"/>
  <c r="A141" i="32" s="1"/>
  <c r="A5" i="56"/>
  <c r="Y4" i="56"/>
  <c r="Y3" i="56"/>
  <c r="AB3" i="56" s="1"/>
  <c r="AC3" i="56" s="1"/>
  <c r="AD3" i="56" s="1"/>
  <c r="AE3" i="56" s="1"/>
  <c r="AF3" i="56" s="1"/>
  <c r="AG3" i="56" s="1"/>
  <c r="AH3" i="56" s="1"/>
  <c r="AI3" i="56" s="1"/>
  <c r="AJ3" i="56" s="1"/>
  <c r="AK3" i="56" s="1"/>
  <c r="AL3" i="56" s="1"/>
  <c r="AM3" i="56" s="1"/>
  <c r="AN3" i="56" s="1"/>
  <c r="AO3" i="56" s="1"/>
  <c r="AP3" i="56" s="1"/>
  <c r="AQ3" i="56" s="1"/>
  <c r="AR3" i="56" s="1"/>
  <c r="AS3" i="56" s="1"/>
  <c r="AT3" i="56" s="1"/>
  <c r="AU3" i="56" s="1"/>
  <c r="AV3" i="56" s="1"/>
  <c r="AW3" i="56" s="1"/>
  <c r="AX3" i="56" s="1"/>
  <c r="AY3" i="56" s="1"/>
  <c r="AZ3" i="56" s="1"/>
  <c r="BA3" i="56" s="1"/>
  <c r="BB3" i="56" s="1"/>
  <c r="BC3" i="56" s="1"/>
  <c r="BD3" i="56" s="1"/>
  <c r="BE3" i="56" s="1"/>
  <c r="BF3" i="56" s="1"/>
  <c r="BG3" i="56" s="1"/>
  <c r="BH3" i="56" s="1"/>
  <c r="BI3" i="56" s="1"/>
  <c r="BJ3" i="56" s="1"/>
  <c r="BK3" i="56" s="1"/>
  <c r="BL3" i="56" s="1"/>
  <c r="BM3" i="56" s="1"/>
  <c r="BN3" i="56" s="1"/>
  <c r="BO3" i="56" s="1"/>
  <c r="BP3" i="56" s="1"/>
  <c r="BQ3" i="56" s="1"/>
  <c r="BR3" i="56" s="1"/>
  <c r="BS3" i="56" s="1"/>
  <c r="BT3" i="56" s="1"/>
  <c r="BU3" i="56" s="1"/>
  <c r="BV3" i="56" s="1"/>
  <c r="BW3" i="56" s="1"/>
  <c r="BX3" i="56" s="1"/>
  <c r="BY3" i="56" s="1"/>
  <c r="BZ3" i="56" s="1"/>
  <c r="CA3" i="56" s="1"/>
  <c r="CB3" i="56" s="1"/>
  <c r="CC3" i="56" s="1"/>
  <c r="CD3" i="56" s="1"/>
  <c r="CE3" i="56" s="1"/>
  <c r="CF3" i="56" s="1"/>
  <c r="CG3" i="56" s="1"/>
  <c r="CH3" i="56" s="1"/>
  <c r="CI3" i="56" s="1"/>
  <c r="CJ3" i="56" s="1"/>
  <c r="F3" i="56"/>
  <c r="Y2" i="56"/>
  <c r="U85" i="55"/>
  <c r="S85" i="55"/>
  <c r="R85" i="55"/>
  <c r="U84" i="55"/>
  <c r="S84" i="55"/>
  <c r="R84" i="55"/>
  <c r="U83" i="55"/>
  <c r="S83" i="55"/>
  <c r="R83" i="55"/>
  <c r="U82" i="55"/>
  <c r="S82" i="55"/>
  <c r="R82" i="55"/>
  <c r="U81" i="55"/>
  <c r="S81" i="55"/>
  <c r="R81" i="55"/>
  <c r="U80" i="55"/>
  <c r="S80" i="55"/>
  <c r="R80" i="55"/>
  <c r="U79" i="55"/>
  <c r="S79" i="55"/>
  <c r="R79" i="55"/>
  <c r="U78" i="55"/>
  <c r="S78" i="55"/>
  <c r="R78" i="55"/>
  <c r="U77" i="55"/>
  <c r="S77" i="55"/>
  <c r="R77" i="55"/>
  <c r="U76" i="55"/>
  <c r="S76" i="55"/>
  <c r="R76" i="55"/>
  <c r="V76" i="55"/>
  <c r="U75" i="55"/>
  <c r="S75" i="55"/>
  <c r="R75" i="55"/>
  <c r="U74" i="55"/>
  <c r="S74" i="55"/>
  <c r="R74" i="55"/>
  <c r="U73" i="55"/>
  <c r="S73" i="55"/>
  <c r="R73" i="55"/>
  <c r="U72" i="55"/>
  <c r="S72" i="55"/>
  <c r="R72" i="55"/>
  <c r="V72" i="55"/>
  <c r="U71" i="55"/>
  <c r="S71" i="55"/>
  <c r="R71" i="55"/>
  <c r="U70" i="55"/>
  <c r="S70" i="55"/>
  <c r="R70" i="55"/>
  <c r="U69" i="55"/>
  <c r="W69" i="55" s="1"/>
  <c r="X69" i="55" s="1"/>
  <c r="Y69" i="55" s="1"/>
  <c r="Z69" i="55" s="1"/>
  <c r="AA69" i="55" s="1"/>
  <c r="AB69" i="55" s="1"/>
  <c r="AC69" i="55" s="1"/>
  <c r="AD69" i="55" s="1"/>
  <c r="AE69" i="55" s="1"/>
  <c r="AF69" i="55" s="1"/>
  <c r="AG69" i="55" s="1"/>
  <c r="AH69" i="55" s="1"/>
  <c r="AI69" i="55" s="1"/>
  <c r="AJ69" i="55" s="1"/>
  <c r="AK69" i="55" s="1"/>
  <c r="AL69" i="55" s="1"/>
  <c r="AM69" i="55" s="1"/>
  <c r="AN69" i="55" s="1"/>
  <c r="AO69" i="55" s="1"/>
  <c r="AP69" i="55" s="1"/>
  <c r="AQ69" i="55" s="1"/>
  <c r="AR69" i="55" s="1"/>
  <c r="AS69" i="55" s="1"/>
  <c r="AT69" i="55" s="1"/>
  <c r="AU69" i="55" s="1"/>
  <c r="AV69" i="55" s="1"/>
  <c r="AW69" i="55" s="1"/>
  <c r="AX69" i="55" s="1"/>
  <c r="AY69" i="55" s="1"/>
  <c r="AZ69" i="55" s="1"/>
  <c r="BA69" i="55" s="1"/>
  <c r="BB69" i="55" s="1"/>
  <c r="BC69" i="55" s="1"/>
  <c r="BD69" i="55" s="1"/>
  <c r="BE69" i="55" s="1"/>
  <c r="BF69" i="55" s="1"/>
  <c r="BG69" i="55" s="1"/>
  <c r="BH69" i="55" s="1"/>
  <c r="BI69" i="55" s="1"/>
  <c r="BJ69" i="55" s="1"/>
  <c r="BK69" i="55" s="1"/>
  <c r="BL69" i="55" s="1"/>
  <c r="BM69" i="55" s="1"/>
  <c r="BN69" i="55" s="1"/>
  <c r="BO69" i="55" s="1"/>
  <c r="BP69" i="55" s="1"/>
  <c r="BQ69" i="55" s="1"/>
  <c r="BR69" i="55" s="1"/>
  <c r="BS69" i="55" s="1"/>
  <c r="BT69" i="55" s="1"/>
  <c r="BU69" i="55" s="1"/>
  <c r="BV69" i="55" s="1"/>
  <c r="BW69" i="55" s="1"/>
  <c r="BX69" i="55" s="1"/>
  <c r="BY69" i="55" s="1"/>
  <c r="BZ69" i="55" s="1"/>
  <c r="CA69" i="55" s="1"/>
  <c r="CB69" i="55" s="1"/>
  <c r="CC69" i="55" s="1"/>
  <c r="CD69" i="55" s="1"/>
  <c r="CE69" i="55" s="1"/>
  <c r="S69" i="55"/>
  <c r="R69" i="55"/>
  <c r="U68" i="55"/>
  <c r="S68" i="55"/>
  <c r="R68" i="55"/>
  <c r="V68" i="55"/>
  <c r="U67" i="55"/>
  <c r="S67" i="55"/>
  <c r="R67" i="55"/>
  <c r="U66" i="55"/>
  <c r="S66" i="55"/>
  <c r="R66" i="55"/>
  <c r="U65" i="55"/>
  <c r="S65" i="55"/>
  <c r="R65" i="55"/>
  <c r="U64" i="55"/>
  <c r="S64" i="55"/>
  <c r="R64" i="55"/>
  <c r="U63" i="55"/>
  <c r="S63" i="55"/>
  <c r="R63" i="55"/>
  <c r="V63" i="55"/>
  <c r="U62" i="55"/>
  <c r="W62" i="55" s="1"/>
  <c r="X62" i="55" s="1"/>
  <c r="Y62" i="55" s="1"/>
  <c r="Z62" i="55" s="1"/>
  <c r="AA62" i="55" s="1"/>
  <c r="AB62" i="55" s="1"/>
  <c r="AC62" i="55" s="1"/>
  <c r="AD62" i="55" s="1"/>
  <c r="AE62" i="55" s="1"/>
  <c r="AF62" i="55" s="1"/>
  <c r="AG62" i="55" s="1"/>
  <c r="AH62" i="55" s="1"/>
  <c r="AI62" i="55" s="1"/>
  <c r="AJ62" i="55" s="1"/>
  <c r="AK62" i="55" s="1"/>
  <c r="AL62" i="55" s="1"/>
  <c r="AM62" i="55" s="1"/>
  <c r="AN62" i="55" s="1"/>
  <c r="AO62" i="55" s="1"/>
  <c r="AP62" i="55" s="1"/>
  <c r="AQ62" i="55" s="1"/>
  <c r="AR62" i="55" s="1"/>
  <c r="AS62" i="55" s="1"/>
  <c r="AT62" i="55" s="1"/>
  <c r="AU62" i="55" s="1"/>
  <c r="AV62" i="55" s="1"/>
  <c r="AW62" i="55" s="1"/>
  <c r="AX62" i="55" s="1"/>
  <c r="AY62" i="55" s="1"/>
  <c r="AZ62" i="55" s="1"/>
  <c r="BA62" i="55" s="1"/>
  <c r="BB62" i="55" s="1"/>
  <c r="BC62" i="55" s="1"/>
  <c r="BD62" i="55" s="1"/>
  <c r="BE62" i="55" s="1"/>
  <c r="BF62" i="55" s="1"/>
  <c r="BG62" i="55" s="1"/>
  <c r="BH62" i="55" s="1"/>
  <c r="BI62" i="55" s="1"/>
  <c r="BJ62" i="55" s="1"/>
  <c r="BK62" i="55" s="1"/>
  <c r="BL62" i="55" s="1"/>
  <c r="BM62" i="55" s="1"/>
  <c r="BN62" i="55" s="1"/>
  <c r="BO62" i="55" s="1"/>
  <c r="BP62" i="55" s="1"/>
  <c r="BQ62" i="55" s="1"/>
  <c r="BR62" i="55" s="1"/>
  <c r="BS62" i="55" s="1"/>
  <c r="BT62" i="55" s="1"/>
  <c r="BU62" i="55" s="1"/>
  <c r="BV62" i="55" s="1"/>
  <c r="BW62" i="55" s="1"/>
  <c r="BX62" i="55" s="1"/>
  <c r="BY62" i="55" s="1"/>
  <c r="BZ62" i="55" s="1"/>
  <c r="CA62" i="55" s="1"/>
  <c r="CB62" i="55" s="1"/>
  <c r="CC62" i="55" s="1"/>
  <c r="CD62" i="55" s="1"/>
  <c r="CE62" i="55" s="1"/>
  <c r="S62" i="55"/>
  <c r="R62" i="55"/>
  <c r="U61" i="55"/>
  <c r="S61" i="55"/>
  <c r="R61" i="55"/>
  <c r="V61" i="55"/>
  <c r="U60" i="55"/>
  <c r="S60" i="55"/>
  <c r="R60" i="55"/>
  <c r="V60" i="55"/>
  <c r="U59" i="55"/>
  <c r="S59" i="55"/>
  <c r="R59" i="55"/>
  <c r="V59" i="55"/>
  <c r="U58" i="55"/>
  <c r="S58" i="55"/>
  <c r="R58" i="55"/>
  <c r="V58" i="55"/>
  <c r="U57" i="55"/>
  <c r="S57" i="55"/>
  <c r="R57" i="55"/>
  <c r="V57" i="55"/>
  <c r="U56" i="55"/>
  <c r="S56" i="55"/>
  <c r="R56" i="55"/>
  <c r="V56" i="55"/>
  <c r="U55" i="55"/>
  <c r="S55" i="55"/>
  <c r="R55" i="55"/>
  <c r="V55" i="55"/>
  <c r="U54" i="55"/>
  <c r="S54" i="55"/>
  <c r="R54" i="55"/>
  <c r="U53" i="55"/>
  <c r="S53" i="55"/>
  <c r="R53" i="55"/>
  <c r="U52" i="55"/>
  <c r="S52" i="55"/>
  <c r="R52" i="55"/>
  <c r="U51" i="55"/>
  <c r="S51" i="55"/>
  <c r="R51" i="55"/>
  <c r="V51" i="55"/>
  <c r="U50" i="55"/>
  <c r="S50" i="55"/>
  <c r="R50" i="55"/>
  <c r="U49" i="55"/>
  <c r="S49" i="55"/>
  <c r="R49" i="55"/>
  <c r="V49" i="55"/>
  <c r="U48" i="55"/>
  <c r="S48" i="55"/>
  <c r="R48" i="55"/>
  <c r="U47" i="55"/>
  <c r="S47" i="55"/>
  <c r="R47" i="55"/>
  <c r="V47" i="55"/>
  <c r="U46" i="55"/>
  <c r="S46" i="55"/>
  <c r="R46" i="55"/>
  <c r="U45" i="55"/>
  <c r="S45" i="55"/>
  <c r="R45" i="55"/>
  <c r="U44" i="55"/>
  <c r="U41" i="55"/>
  <c r="S41" i="55"/>
  <c r="R41" i="55"/>
  <c r="L41" i="55"/>
  <c r="V41" i="55" s="1"/>
  <c r="U40" i="55"/>
  <c r="S40" i="55"/>
  <c r="R40" i="55"/>
  <c r="L40" i="55"/>
  <c r="V40" i="55" s="1"/>
  <c r="U39" i="55"/>
  <c r="S39" i="55"/>
  <c r="R39" i="55"/>
  <c r="L39" i="55"/>
  <c r="V39" i="55" s="1"/>
  <c r="U38" i="55"/>
  <c r="S38" i="55"/>
  <c r="R38" i="55"/>
  <c r="L38" i="55"/>
  <c r="V38" i="55" s="1"/>
  <c r="U37" i="55"/>
  <c r="S37" i="55"/>
  <c r="R37" i="55"/>
  <c r="L37" i="55"/>
  <c r="V37" i="55" s="1"/>
  <c r="U36" i="55"/>
  <c r="S36" i="55"/>
  <c r="R36" i="55"/>
  <c r="L36" i="55"/>
  <c r="V36" i="55" s="1"/>
  <c r="U35" i="55"/>
  <c r="S35" i="55"/>
  <c r="R35" i="55"/>
  <c r="L35" i="55"/>
  <c r="V35" i="55" s="1"/>
  <c r="U34" i="55"/>
  <c r="S34" i="55"/>
  <c r="R34" i="55"/>
  <c r="L34" i="55"/>
  <c r="V34" i="55" s="1"/>
  <c r="U33" i="55"/>
  <c r="S33" i="55"/>
  <c r="R33" i="55"/>
  <c r="L33" i="55"/>
  <c r="V33" i="55" s="1"/>
  <c r="U32" i="55"/>
  <c r="S32" i="55"/>
  <c r="R32" i="55"/>
  <c r="L32" i="55"/>
  <c r="V32" i="55" s="1"/>
  <c r="U31" i="55"/>
  <c r="S31" i="55"/>
  <c r="R31" i="55"/>
  <c r="L31" i="55"/>
  <c r="V31" i="55" s="1"/>
  <c r="U30" i="55"/>
  <c r="S30" i="55"/>
  <c r="R30" i="55"/>
  <c r="L30" i="55"/>
  <c r="V30" i="55" s="1"/>
  <c r="U29" i="55"/>
  <c r="S29" i="55"/>
  <c r="R29" i="55"/>
  <c r="L29" i="55"/>
  <c r="V29" i="55" s="1"/>
  <c r="U28" i="55"/>
  <c r="S28" i="55"/>
  <c r="R28" i="55"/>
  <c r="L28" i="55"/>
  <c r="V28" i="55" s="1"/>
  <c r="U27" i="55"/>
  <c r="S27" i="55"/>
  <c r="R27" i="55"/>
  <c r="L27" i="55"/>
  <c r="V27" i="55" s="1"/>
  <c r="U26" i="55"/>
  <c r="S26" i="55"/>
  <c r="R26" i="55"/>
  <c r="L26" i="55"/>
  <c r="V26" i="55" s="1"/>
  <c r="U25" i="55"/>
  <c r="S25" i="55"/>
  <c r="R25" i="55"/>
  <c r="L25" i="55"/>
  <c r="V25" i="55" s="1"/>
  <c r="U24" i="55"/>
  <c r="S24" i="55"/>
  <c r="R24" i="55"/>
  <c r="L24" i="55"/>
  <c r="V24" i="55" s="1"/>
  <c r="U23" i="55"/>
  <c r="S23" i="55"/>
  <c r="R23" i="55"/>
  <c r="L23" i="55"/>
  <c r="V23" i="55" s="1"/>
  <c r="U22" i="55"/>
  <c r="S22" i="55"/>
  <c r="R22" i="55"/>
  <c r="L22" i="55"/>
  <c r="V22" i="55" s="1"/>
  <c r="U21" i="55"/>
  <c r="S21" i="55"/>
  <c r="R21" i="55"/>
  <c r="L21" i="55"/>
  <c r="V21" i="55" s="1"/>
  <c r="U20" i="55"/>
  <c r="S20" i="55"/>
  <c r="R20" i="55"/>
  <c r="L20" i="55"/>
  <c r="V20" i="55" s="1"/>
  <c r="U19" i="55"/>
  <c r="S19" i="55"/>
  <c r="R19" i="55"/>
  <c r="L19" i="55"/>
  <c r="V19" i="55" s="1"/>
  <c r="U18" i="55"/>
  <c r="S18" i="55"/>
  <c r="R18" i="55"/>
  <c r="L18" i="55"/>
  <c r="V18" i="55" s="1"/>
  <c r="U17" i="55"/>
  <c r="S17" i="55"/>
  <c r="R17" i="55"/>
  <c r="L17" i="55"/>
  <c r="V17" i="55" s="1"/>
  <c r="U16" i="55"/>
  <c r="S16" i="55"/>
  <c r="R16" i="55"/>
  <c r="L16" i="55"/>
  <c r="V16" i="55" s="1"/>
  <c r="U15" i="55"/>
  <c r="S15" i="55"/>
  <c r="R15" i="55"/>
  <c r="L15" i="55"/>
  <c r="V15" i="55" s="1"/>
  <c r="U14" i="55"/>
  <c r="S14" i="55"/>
  <c r="R14" i="55"/>
  <c r="L14" i="55"/>
  <c r="V14" i="55" s="1"/>
  <c r="U13" i="55"/>
  <c r="S13" i="55"/>
  <c r="R13" i="55"/>
  <c r="L13" i="55"/>
  <c r="V13" i="55" s="1"/>
  <c r="U12" i="55"/>
  <c r="S12" i="55"/>
  <c r="R12" i="55"/>
  <c r="L12" i="55"/>
  <c r="V12" i="55" s="1"/>
  <c r="U11" i="55"/>
  <c r="S11" i="55"/>
  <c r="R11" i="55"/>
  <c r="L11" i="55"/>
  <c r="V11" i="55" s="1"/>
  <c r="U10" i="55"/>
  <c r="S10" i="55"/>
  <c r="R10" i="55"/>
  <c r="L10" i="55"/>
  <c r="V10" i="55" s="1"/>
  <c r="U9" i="55"/>
  <c r="S9" i="55"/>
  <c r="R9" i="55"/>
  <c r="L9" i="55"/>
  <c r="V9" i="55" s="1"/>
  <c r="U8" i="55"/>
  <c r="S8" i="55"/>
  <c r="R8" i="55"/>
  <c r="L8" i="55"/>
  <c r="V8" i="55" s="1"/>
  <c r="U7" i="55"/>
  <c r="S7" i="55"/>
  <c r="R7" i="55"/>
  <c r="L7" i="55"/>
  <c r="V7" i="55" s="1"/>
  <c r="U6" i="55"/>
  <c r="S6" i="55"/>
  <c r="R6" i="55"/>
  <c r="L6" i="55"/>
  <c r="V6" i="55" s="1"/>
  <c r="U5" i="55"/>
  <c r="S5" i="55"/>
  <c r="R5" i="55"/>
  <c r="L5" i="55"/>
  <c r="V5" i="55" s="1"/>
  <c r="U4" i="55"/>
  <c r="S4" i="55"/>
  <c r="R4" i="55"/>
  <c r="L4" i="55"/>
  <c r="V4" i="55" s="1"/>
  <c r="U3" i="55"/>
  <c r="S3" i="55"/>
  <c r="R3" i="55"/>
  <c r="L3" i="55"/>
  <c r="V3" i="55" s="1"/>
  <c r="U2" i="55"/>
  <c r="S2" i="55"/>
  <c r="R2" i="55"/>
  <c r="L2" i="55"/>
  <c r="V2" i="55" s="1"/>
  <c r="U1" i="55"/>
  <c r="A5" i="40"/>
  <c r="B2" i="59" s="1"/>
  <c r="B32" i="59" s="1"/>
  <c r="Q32" i="59" s="1"/>
  <c r="A73" i="43"/>
  <c r="A72" i="43"/>
  <c r="A71" i="43"/>
  <c r="A152" i="42"/>
  <c r="A153" i="42"/>
  <c r="A154" i="42"/>
  <c r="A73" i="44"/>
  <c r="A88" i="44" s="1"/>
  <c r="A72" i="44"/>
  <c r="A87" i="44" s="1"/>
  <c r="A71" i="44"/>
  <c r="A86" i="44" s="1"/>
  <c r="A156" i="28"/>
  <c r="A152" i="25"/>
  <c r="A153" i="25"/>
  <c r="A154" i="25"/>
  <c r="A156" i="32"/>
  <c r="A154" i="32"/>
  <c r="A153" i="32"/>
  <c r="A152" i="32"/>
  <c r="A139" i="32"/>
  <c r="A156" i="31"/>
  <c r="A154" i="31"/>
  <c r="A153" i="31"/>
  <c r="A152" i="31"/>
  <c r="A139" i="31"/>
  <c r="A156" i="30"/>
  <c r="A154" i="30"/>
  <c r="A153" i="30"/>
  <c r="A152" i="30"/>
  <c r="A139" i="30"/>
  <c r="A156" i="29"/>
  <c r="A154" i="29"/>
  <c r="A153" i="29"/>
  <c r="A152" i="29"/>
  <c r="A139" i="29"/>
  <c r="A152" i="28"/>
  <c r="A153" i="28"/>
  <c r="A154" i="28"/>
  <c r="A139" i="28"/>
  <c r="A165" i="50"/>
  <c r="B165" i="50" s="1"/>
  <c r="A44" i="58" s="1"/>
  <c r="F44" i="58" s="1"/>
  <c r="A166" i="50"/>
  <c r="B166" i="50" s="1"/>
  <c r="A43" i="58" s="1"/>
  <c r="F43" i="58" s="1"/>
  <c r="A164" i="50"/>
  <c r="C164" i="50" s="1"/>
  <c r="H17" i="40"/>
  <c r="H36" i="40" s="1"/>
  <c r="H50" i="40" s="1"/>
  <c r="I17" i="40"/>
  <c r="I18" i="40" s="1"/>
  <c r="H18" i="40"/>
  <c r="H37" i="40" s="1"/>
  <c r="H51" i="40" s="1"/>
  <c r="H73" i="40" s="1"/>
  <c r="I36" i="40"/>
  <c r="I50" i="40"/>
  <c r="H71" i="40"/>
  <c r="I71" i="40"/>
  <c r="L2" i="26"/>
  <c r="V2" i="26" s="1"/>
  <c r="S2" i="26"/>
  <c r="U2" i="26"/>
  <c r="L3" i="26"/>
  <c r="V3" i="26" s="1"/>
  <c r="R3" i="26"/>
  <c r="S3" i="26"/>
  <c r="U3" i="26"/>
  <c r="L4" i="26"/>
  <c r="V4" i="26" s="1"/>
  <c r="R4" i="26"/>
  <c r="S4" i="26"/>
  <c r="U4" i="26"/>
  <c r="L5" i="26"/>
  <c r="V5" i="26" s="1"/>
  <c r="R5" i="26"/>
  <c r="S5" i="26"/>
  <c r="U5" i="26"/>
  <c r="R6" i="26"/>
  <c r="S6" i="26"/>
  <c r="U6" i="26"/>
  <c r="L7" i="26"/>
  <c r="V7" i="26" s="1"/>
  <c r="R7" i="26"/>
  <c r="S7" i="26"/>
  <c r="U7" i="26"/>
  <c r="L8" i="26"/>
  <c r="V8" i="26" s="1"/>
  <c r="R8" i="26"/>
  <c r="S8" i="26"/>
  <c r="U8" i="26"/>
  <c r="L9" i="26"/>
  <c r="V9" i="26" s="1"/>
  <c r="R9" i="26"/>
  <c r="S9" i="26"/>
  <c r="U9" i="26"/>
  <c r="L10" i="26"/>
  <c r="V10" i="26" s="1"/>
  <c r="R10" i="26"/>
  <c r="S10" i="26"/>
  <c r="U10" i="26"/>
  <c r="L11" i="26"/>
  <c r="V11" i="26" s="1"/>
  <c r="R11" i="26"/>
  <c r="S11" i="26"/>
  <c r="U11" i="26"/>
  <c r="L12" i="26"/>
  <c r="V12" i="26" s="1"/>
  <c r="R12" i="26"/>
  <c r="S12" i="26"/>
  <c r="U12" i="26"/>
  <c r="L13" i="26"/>
  <c r="V13" i="26" s="1"/>
  <c r="R13" i="26"/>
  <c r="S13" i="26"/>
  <c r="U13" i="26"/>
  <c r="L14" i="26"/>
  <c r="V14" i="26" s="1"/>
  <c r="R14" i="26"/>
  <c r="S14" i="26"/>
  <c r="U14" i="26"/>
  <c r="L15" i="26"/>
  <c r="V15" i="26" s="1"/>
  <c r="R15" i="26"/>
  <c r="S15" i="26"/>
  <c r="U15" i="26"/>
  <c r="L16" i="26"/>
  <c r="V16" i="26" s="1"/>
  <c r="R16" i="26"/>
  <c r="S16" i="26"/>
  <c r="U16" i="26"/>
  <c r="L17" i="26"/>
  <c r="V17" i="26" s="1"/>
  <c r="R17" i="26"/>
  <c r="S17" i="26"/>
  <c r="U17" i="26"/>
  <c r="L18" i="26"/>
  <c r="V18" i="26" s="1"/>
  <c r="R18" i="26"/>
  <c r="S18" i="26"/>
  <c r="U18" i="26"/>
  <c r="L19" i="26"/>
  <c r="V19" i="26" s="1"/>
  <c r="R19" i="26"/>
  <c r="S19" i="26"/>
  <c r="U19" i="26"/>
  <c r="L20" i="26"/>
  <c r="V20" i="26" s="1"/>
  <c r="R20" i="26"/>
  <c r="S20" i="26"/>
  <c r="U20" i="26"/>
  <c r="L21" i="26"/>
  <c r="V21" i="26" s="1"/>
  <c r="R21" i="26"/>
  <c r="S21" i="26"/>
  <c r="U21" i="26"/>
  <c r="U22" i="26"/>
  <c r="V25" i="26"/>
  <c r="W25" i="26" s="1"/>
  <c r="X25" i="26" s="1"/>
  <c r="Y25" i="26" s="1"/>
  <c r="Z25" i="26" s="1"/>
  <c r="AA25" i="26" s="1"/>
  <c r="AB25" i="26" s="1"/>
  <c r="AC25" i="26" s="1"/>
  <c r="AD25" i="26" s="1"/>
  <c r="AE25" i="26" s="1"/>
  <c r="AF25" i="26" s="1"/>
  <c r="AG25" i="26" s="1"/>
  <c r="AH25" i="26" s="1"/>
  <c r="AI25" i="26" s="1"/>
  <c r="AJ25" i="26" s="1"/>
  <c r="AK25" i="26" s="1"/>
  <c r="AL25" i="26" s="1"/>
  <c r="AM25" i="26" s="1"/>
  <c r="AN25" i="26" s="1"/>
  <c r="AO25" i="26" s="1"/>
  <c r="AP25" i="26" s="1"/>
  <c r="AQ25" i="26" s="1"/>
  <c r="AR25" i="26" s="1"/>
  <c r="AS25" i="26" s="1"/>
  <c r="AT25" i="26" s="1"/>
  <c r="AU25" i="26" s="1"/>
  <c r="AV25" i="26" s="1"/>
  <c r="AW25" i="26" s="1"/>
  <c r="AX25" i="26" s="1"/>
  <c r="AY25" i="26" s="1"/>
  <c r="AZ25" i="26" s="1"/>
  <c r="BA25" i="26" s="1"/>
  <c r="BB25" i="26" s="1"/>
  <c r="BC25" i="26" s="1"/>
  <c r="BD25" i="26" s="1"/>
  <c r="BE25" i="26" s="1"/>
  <c r="BF25" i="26" s="1"/>
  <c r="BG25" i="26" s="1"/>
  <c r="BH25" i="26" s="1"/>
  <c r="BI25" i="26" s="1"/>
  <c r="BJ25" i="26" s="1"/>
  <c r="BK25" i="26" s="1"/>
  <c r="BL25" i="26" s="1"/>
  <c r="BM25" i="26" s="1"/>
  <c r="BN25" i="26" s="1"/>
  <c r="BO25" i="26" s="1"/>
  <c r="BP25" i="26" s="1"/>
  <c r="BQ25" i="26" s="1"/>
  <c r="BR25" i="26" s="1"/>
  <c r="BS25" i="26" s="1"/>
  <c r="BT25" i="26" s="1"/>
  <c r="BU25" i="26" s="1"/>
  <c r="BV25" i="26" s="1"/>
  <c r="BW25" i="26" s="1"/>
  <c r="BX25" i="26" s="1"/>
  <c r="BY25" i="26" s="1"/>
  <c r="BZ25" i="26" s="1"/>
  <c r="CA25" i="26" s="1"/>
  <c r="CB25" i="26" s="1"/>
  <c r="CC25" i="26" s="1"/>
  <c r="CD25" i="26" s="1"/>
  <c r="CE25" i="26" s="1"/>
  <c r="V26" i="26"/>
  <c r="W26" i="26" s="1"/>
  <c r="X26" i="26" s="1"/>
  <c r="Y26" i="26" s="1"/>
  <c r="Z26" i="26" s="1"/>
  <c r="AA26" i="26" s="1"/>
  <c r="AB26" i="26" s="1"/>
  <c r="AC26" i="26" s="1"/>
  <c r="AD26" i="26" s="1"/>
  <c r="AE26" i="26" s="1"/>
  <c r="AF26" i="26" s="1"/>
  <c r="AG26" i="26" s="1"/>
  <c r="AH26" i="26" s="1"/>
  <c r="AI26" i="26" s="1"/>
  <c r="AJ26" i="26" s="1"/>
  <c r="AK26" i="26" s="1"/>
  <c r="AL26" i="26" s="1"/>
  <c r="AM26" i="26" s="1"/>
  <c r="AN26" i="26" s="1"/>
  <c r="AO26" i="26" s="1"/>
  <c r="AP26" i="26" s="1"/>
  <c r="AQ26" i="26" s="1"/>
  <c r="AR26" i="26" s="1"/>
  <c r="AS26" i="26" s="1"/>
  <c r="AT26" i="26" s="1"/>
  <c r="AU26" i="26" s="1"/>
  <c r="AV26" i="26" s="1"/>
  <c r="AW26" i="26" s="1"/>
  <c r="AX26" i="26" s="1"/>
  <c r="AY26" i="26" s="1"/>
  <c r="AZ26" i="26" s="1"/>
  <c r="BA26" i="26" s="1"/>
  <c r="BB26" i="26" s="1"/>
  <c r="BC26" i="26" s="1"/>
  <c r="BD26" i="26" s="1"/>
  <c r="BE26" i="26" s="1"/>
  <c r="BF26" i="26" s="1"/>
  <c r="BG26" i="26" s="1"/>
  <c r="BH26" i="26" s="1"/>
  <c r="BI26" i="26" s="1"/>
  <c r="BJ26" i="26" s="1"/>
  <c r="BK26" i="26" s="1"/>
  <c r="BL26" i="26" s="1"/>
  <c r="BM26" i="26" s="1"/>
  <c r="BN26" i="26" s="1"/>
  <c r="BO26" i="26" s="1"/>
  <c r="BP26" i="26" s="1"/>
  <c r="BQ26" i="26" s="1"/>
  <c r="BR26" i="26" s="1"/>
  <c r="BS26" i="26" s="1"/>
  <c r="BT26" i="26" s="1"/>
  <c r="BU26" i="26" s="1"/>
  <c r="BV26" i="26" s="1"/>
  <c r="BW26" i="26" s="1"/>
  <c r="BX26" i="26" s="1"/>
  <c r="BY26" i="26" s="1"/>
  <c r="BZ26" i="26" s="1"/>
  <c r="CA26" i="26" s="1"/>
  <c r="CB26" i="26" s="1"/>
  <c r="CC26" i="26" s="1"/>
  <c r="CD26" i="26" s="1"/>
  <c r="CE26" i="26" s="1"/>
  <c r="V27" i="26"/>
  <c r="W27" i="26" s="1"/>
  <c r="X27" i="26" s="1"/>
  <c r="Y27" i="26" s="1"/>
  <c r="Z27" i="26" s="1"/>
  <c r="AA27" i="26" s="1"/>
  <c r="AB27" i="26" s="1"/>
  <c r="AC27" i="26" s="1"/>
  <c r="AD27" i="26" s="1"/>
  <c r="AE27" i="26" s="1"/>
  <c r="AF27" i="26" s="1"/>
  <c r="AG27" i="26" s="1"/>
  <c r="AH27" i="26" s="1"/>
  <c r="AI27" i="26" s="1"/>
  <c r="AJ27" i="26" s="1"/>
  <c r="AK27" i="26" s="1"/>
  <c r="AL27" i="26" s="1"/>
  <c r="AM27" i="26" s="1"/>
  <c r="AN27" i="26" s="1"/>
  <c r="AO27" i="26" s="1"/>
  <c r="AP27" i="26" s="1"/>
  <c r="AQ27" i="26" s="1"/>
  <c r="AR27" i="26" s="1"/>
  <c r="AS27" i="26" s="1"/>
  <c r="AT27" i="26" s="1"/>
  <c r="AU27" i="26" s="1"/>
  <c r="AV27" i="26" s="1"/>
  <c r="AW27" i="26" s="1"/>
  <c r="AX27" i="26" s="1"/>
  <c r="AY27" i="26" s="1"/>
  <c r="AZ27" i="26" s="1"/>
  <c r="BA27" i="26" s="1"/>
  <c r="BB27" i="26" s="1"/>
  <c r="BC27" i="26" s="1"/>
  <c r="BD27" i="26" s="1"/>
  <c r="BE27" i="26" s="1"/>
  <c r="BF27" i="26" s="1"/>
  <c r="BG27" i="26" s="1"/>
  <c r="BH27" i="26" s="1"/>
  <c r="BI27" i="26" s="1"/>
  <c r="BJ27" i="26" s="1"/>
  <c r="BK27" i="26" s="1"/>
  <c r="BL27" i="26" s="1"/>
  <c r="BM27" i="26" s="1"/>
  <c r="BN27" i="26" s="1"/>
  <c r="BO27" i="26" s="1"/>
  <c r="BP27" i="26" s="1"/>
  <c r="BQ27" i="26" s="1"/>
  <c r="BR27" i="26" s="1"/>
  <c r="BS27" i="26" s="1"/>
  <c r="BT27" i="26" s="1"/>
  <c r="BU27" i="26" s="1"/>
  <c r="BV27" i="26" s="1"/>
  <c r="BW27" i="26" s="1"/>
  <c r="BX27" i="26" s="1"/>
  <c r="BY27" i="26" s="1"/>
  <c r="BZ27" i="26" s="1"/>
  <c r="CA27" i="26" s="1"/>
  <c r="CB27" i="26" s="1"/>
  <c r="CC27" i="26" s="1"/>
  <c r="CD27" i="26" s="1"/>
  <c r="CE27" i="26" s="1"/>
  <c r="V28" i="26"/>
  <c r="W28" i="26" s="1"/>
  <c r="X28" i="26" s="1"/>
  <c r="Y28" i="26" s="1"/>
  <c r="Z28" i="26" s="1"/>
  <c r="AA28" i="26" s="1"/>
  <c r="AB28" i="26" s="1"/>
  <c r="AC28" i="26" s="1"/>
  <c r="AD28" i="26" s="1"/>
  <c r="AE28" i="26" s="1"/>
  <c r="AF28" i="26" s="1"/>
  <c r="AG28" i="26" s="1"/>
  <c r="AH28" i="26" s="1"/>
  <c r="AI28" i="26" s="1"/>
  <c r="AJ28" i="26" s="1"/>
  <c r="AK28" i="26" s="1"/>
  <c r="AL28" i="26" s="1"/>
  <c r="AM28" i="26" s="1"/>
  <c r="AN28" i="26" s="1"/>
  <c r="AO28" i="26" s="1"/>
  <c r="AP28" i="26" s="1"/>
  <c r="AQ28" i="26" s="1"/>
  <c r="AR28" i="26" s="1"/>
  <c r="AS28" i="26" s="1"/>
  <c r="AT28" i="26" s="1"/>
  <c r="AU28" i="26" s="1"/>
  <c r="AV28" i="26" s="1"/>
  <c r="AW28" i="26" s="1"/>
  <c r="AX28" i="26" s="1"/>
  <c r="AY28" i="26" s="1"/>
  <c r="AZ28" i="26" s="1"/>
  <c r="BA28" i="26" s="1"/>
  <c r="BB28" i="26" s="1"/>
  <c r="BC28" i="26" s="1"/>
  <c r="BD28" i="26" s="1"/>
  <c r="BE28" i="26" s="1"/>
  <c r="BF28" i="26" s="1"/>
  <c r="BG28" i="26" s="1"/>
  <c r="BH28" i="26" s="1"/>
  <c r="BI28" i="26" s="1"/>
  <c r="BJ28" i="26" s="1"/>
  <c r="BK28" i="26" s="1"/>
  <c r="BL28" i="26" s="1"/>
  <c r="BM28" i="26" s="1"/>
  <c r="BN28" i="26" s="1"/>
  <c r="BO28" i="26" s="1"/>
  <c r="BP28" i="26" s="1"/>
  <c r="BQ28" i="26" s="1"/>
  <c r="BR28" i="26" s="1"/>
  <c r="BS28" i="26" s="1"/>
  <c r="BT28" i="26" s="1"/>
  <c r="BU28" i="26" s="1"/>
  <c r="BV28" i="26" s="1"/>
  <c r="BW28" i="26" s="1"/>
  <c r="BX28" i="26" s="1"/>
  <c r="BY28" i="26" s="1"/>
  <c r="BZ28" i="26" s="1"/>
  <c r="CA28" i="26" s="1"/>
  <c r="CB28" i="26" s="1"/>
  <c r="CC28" i="26" s="1"/>
  <c r="CD28" i="26" s="1"/>
  <c r="CE28" i="26" s="1"/>
  <c r="V29" i="26"/>
  <c r="V30" i="26"/>
  <c r="W30" i="26" s="1"/>
  <c r="X30" i="26" s="1"/>
  <c r="Y30" i="26" s="1"/>
  <c r="Z30" i="26" s="1"/>
  <c r="AA30" i="26" s="1"/>
  <c r="AB30" i="26" s="1"/>
  <c r="AC30" i="26" s="1"/>
  <c r="AD30" i="26" s="1"/>
  <c r="AE30" i="26" s="1"/>
  <c r="AF30" i="26" s="1"/>
  <c r="AG30" i="26" s="1"/>
  <c r="AH30" i="26" s="1"/>
  <c r="AI30" i="26" s="1"/>
  <c r="AJ30" i="26" s="1"/>
  <c r="AK30" i="26" s="1"/>
  <c r="AL30" i="26" s="1"/>
  <c r="AM30" i="26" s="1"/>
  <c r="AN30" i="26" s="1"/>
  <c r="AO30" i="26" s="1"/>
  <c r="AP30" i="26" s="1"/>
  <c r="AQ30" i="26" s="1"/>
  <c r="AR30" i="26" s="1"/>
  <c r="AS30" i="26" s="1"/>
  <c r="AT30" i="26" s="1"/>
  <c r="AU30" i="26" s="1"/>
  <c r="AV30" i="26" s="1"/>
  <c r="AW30" i="26" s="1"/>
  <c r="AX30" i="26" s="1"/>
  <c r="AY30" i="26" s="1"/>
  <c r="AZ30" i="26" s="1"/>
  <c r="BA30" i="26" s="1"/>
  <c r="BB30" i="26" s="1"/>
  <c r="BC30" i="26" s="1"/>
  <c r="BD30" i="26" s="1"/>
  <c r="BE30" i="26" s="1"/>
  <c r="BF30" i="26" s="1"/>
  <c r="BG30" i="26" s="1"/>
  <c r="BH30" i="26" s="1"/>
  <c r="BI30" i="26" s="1"/>
  <c r="BJ30" i="26" s="1"/>
  <c r="BK30" i="26" s="1"/>
  <c r="BL30" i="26" s="1"/>
  <c r="BM30" i="26" s="1"/>
  <c r="BN30" i="26" s="1"/>
  <c r="BO30" i="26" s="1"/>
  <c r="BP30" i="26" s="1"/>
  <c r="BQ30" i="26" s="1"/>
  <c r="BR30" i="26" s="1"/>
  <c r="BS30" i="26" s="1"/>
  <c r="BT30" i="26" s="1"/>
  <c r="BU30" i="26" s="1"/>
  <c r="BV30" i="26" s="1"/>
  <c r="BW30" i="26" s="1"/>
  <c r="BX30" i="26" s="1"/>
  <c r="BY30" i="26" s="1"/>
  <c r="BZ30" i="26" s="1"/>
  <c r="CA30" i="26" s="1"/>
  <c r="CB30" i="26" s="1"/>
  <c r="CC30" i="26" s="1"/>
  <c r="CD30" i="26" s="1"/>
  <c r="CE30" i="26" s="1"/>
  <c r="V31" i="26"/>
  <c r="W31" i="26" s="1"/>
  <c r="X31" i="26" s="1"/>
  <c r="Y31" i="26" s="1"/>
  <c r="Z31" i="26" s="1"/>
  <c r="AA31" i="26" s="1"/>
  <c r="AB31" i="26" s="1"/>
  <c r="AC31" i="26" s="1"/>
  <c r="AD31" i="26" s="1"/>
  <c r="AE31" i="26" s="1"/>
  <c r="AF31" i="26" s="1"/>
  <c r="AG31" i="26" s="1"/>
  <c r="AH31" i="26" s="1"/>
  <c r="AI31" i="26" s="1"/>
  <c r="AJ31" i="26" s="1"/>
  <c r="AK31" i="26" s="1"/>
  <c r="AL31" i="26" s="1"/>
  <c r="AM31" i="26" s="1"/>
  <c r="AN31" i="26" s="1"/>
  <c r="AO31" i="26" s="1"/>
  <c r="AP31" i="26" s="1"/>
  <c r="AQ31" i="26" s="1"/>
  <c r="AR31" i="26" s="1"/>
  <c r="AS31" i="26" s="1"/>
  <c r="AT31" i="26" s="1"/>
  <c r="AU31" i="26" s="1"/>
  <c r="AV31" i="26" s="1"/>
  <c r="AW31" i="26" s="1"/>
  <c r="AX31" i="26" s="1"/>
  <c r="AY31" i="26" s="1"/>
  <c r="AZ31" i="26" s="1"/>
  <c r="BA31" i="26" s="1"/>
  <c r="BB31" i="26" s="1"/>
  <c r="BC31" i="26" s="1"/>
  <c r="BD31" i="26" s="1"/>
  <c r="BE31" i="26" s="1"/>
  <c r="BF31" i="26" s="1"/>
  <c r="BG31" i="26" s="1"/>
  <c r="BH31" i="26" s="1"/>
  <c r="BI31" i="26" s="1"/>
  <c r="BJ31" i="26" s="1"/>
  <c r="BK31" i="26" s="1"/>
  <c r="BL31" i="26" s="1"/>
  <c r="BM31" i="26" s="1"/>
  <c r="BN31" i="26" s="1"/>
  <c r="BO31" i="26" s="1"/>
  <c r="BP31" i="26" s="1"/>
  <c r="BQ31" i="26" s="1"/>
  <c r="BR31" i="26" s="1"/>
  <c r="BS31" i="26" s="1"/>
  <c r="BT31" i="26" s="1"/>
  <c r="BU31" i="26" s="1"/>
  <c r="BV31" i="26" s="1"/>
  <c r="BW31" i="26" s="1"/>
  <c r="BX31" i="26" s="1"/>
  <c r="BY31" i="26" s="1"/>
  <c r="BZ31" i="26" s="1"/>
  <c r="CA31" i="26" s="1"/>
  <c r="CB31" i="26" s="1"/>
  <c r="CC31" i="26" s="1"/>
  <c r="CD31" i="26" s="1"/>
  <c r="CE31" i="26" s="1"/>
  <c r="V32" i="26"/>
  <c r="W32" i="26" s="1"/>
  <c r="X32" i="26" s="1"/>
  <c r="Y32" i="26" s="1"/>
  <c r="Z32" i="26" s="1"/>
  <c r="AA32" i="26" s="1"/>
  <c r="AB32" i="26" s="1"/>
  <c r="AC32" i="26" s="1"/>
  <c r="AD32" i="26" s="1"/>
  <c r="AE32" i="26" s="1"/>
  <c r="AF32" i="26" s="1"/>
  <c r="AG32" i="26" s="1"/>
  <c r="AH32" i="26" s="1"/>
  <c r="AI32" i="26" s="1"/>
  <c r="AJ32" i="26" s="1"/>
  <c r="AK32" i="26" s="1"/>
  <c r="AL32" i="26" s="1"/>
  <c r="AM32" i="26" s="1"/>
  <c r="AN32" i="26" s="1"/>
  <c r="AO32" i="26" s="1"/>
  <c r="AP32" i="26" s="1"/>
  <c r="AQ32" i="26" s="1"/>
  <c r="AR32" i="26" s="1"/>
  <c r="AS32" i="26" s="1"/>
  <c r="AT32" i="26" s="1"/>
  <c r="AU32" i="26" s="1"/>
  <c r="AV32" i="26" s="1"/>
  <c r="AW32" i="26" s="1"/>
  <c r="AX32" i="26" s="1"/>
  <c r="AY32" i="26" s="1"/>
  <c r="AZ32" i="26" s="1"/>
  <c r="BA32" i="26" s="1"/>
  <c r="BB32" i="26" s="1"/>
  <c r="BC32" i="26" s="1"/>
  <c r="BD32" i="26" s="1"/>
  <c r="BE32" i="26" s="1"/>
  <c r="BF32" i="26" s="1"/>
  <c r="BG32" i="26" s="1"/>
  <c r="BH32" i="26" s="1"/>
  <c r="BI32" i="26" s="1"/>
  <c r="BJ32" i="26" s="1"/>
  <c r="BK32" i="26" s="1"/>
  <c r="BL32" i="26" s="1"/>
  <c r="BM32" i="26" s="1"/>
  <c r="BN32" i="26" s="1"/>
  <c r="BO32" i="26" s="1"/>
  <c r="BP32" i="26" s="1"/>
  <c r="BQ32" i="26" s="1"/>
  <c r="BR32" i="26" s="1"/>
  <c r="BS32" i="26" s="1"/>
  <c r="BT32" i="26" s="1"/>
  <c r="BU32" i="26" s="1"/>
  <c r="BV32" i="26" s="1"/>
  <c r="BW32" i="26" s="1"/>
  <c r="BX32" i="26" s="1"/>
  <c r="BY32" i="26" s="1"/>
  <c r="BZ32" i="26" s="1"/>
  <c r="CA32" i="26" s="1"/>
  <c r="CB32" i="26" s="1"/>
  <c r="CC32" i="26" s="1"/>
  <c r="CD32" i="26" s="1"/>
  <c r="CE32" i="26" s="1"/>
  <c r="V33" i="26"/>
  <c r="W33" i="26" s="1"/>
  <c r="X33" i="26" s="1"/>
  <c r="Y33" i="26" s="1"/>
  <c r="Z33" i="26" s="1"/>
  <c r="AA33" i="26" s="1"/>
  <c r="AB33" i="26" s="1"/>
  <c r="AC33" i="26" s="1"/>
  <c r="AD33" i="26" s="1"/>
  <c r="AE33" i="26" s="1"/>
  <c r="AF33" i="26" s="1"/>
  <c r="AG33" i="26" s="1"/>
  <c r="AH33" i="26" s="1"/>
  <c r="AI33" i="26" s="1"/>
  <c r="AJ33" i="26" s="1"/>
  <c r="AK33" i="26" s="1"/>
  <c r="AL33" i="26" s="1"/>
  <c r="AM33" i="26" s="1"/>
  <c r="AN33" i="26" s="1"/>
  <c r="AO33" i="26" s="1"/>
  <c r="AP33" i="26" s="1"/>
  <c r="AQ33" i="26" s="1"/>
  <c r="AR33" i="26" s="1"/>
  <c r="AS33" i="26" s="1"/>
  <c r="AT33" i="26" s="1"/>
  <c r="AU33" i="26" s="1"/>
  <c r="AV33" i="26" s="1"/>
  <c r="AW33" i="26" s="1"/>
  <c r="AX33" i="26" s="1"/>
  <c r="AY33" i="26" s="1"/>
  <c r="AZ33" i="26" s="1"/>
  <c r="BA33" i="26" s="1"/>
  <c r="BB33" i="26" s="1"/>
  <c r="BC33" i="26" s="1"/>
  <c r="BD33" i="26" s="1"/>
  <c r="BE33" i="26" s="1"/>
  <c r="BF33" i="26" s="1"/>
  <c r="BG33" i="26" s="1"/>
  <c r="BH33" i="26" s="1"/>
  <c r="BI33" i="26" s="1"/>
  <c r="BJ33" i="26" s="1"/>
  <c r="BK33" i="26" s="1"/>
  <c r="BL33" i="26" s="1"/>
  <c r="BM33" i="26" s="1"/>
  <c r="BN33" i="26" s="1"/>
  <c r="BO33" i="26" s="1"/>
  <c r="BP33" i="26" s="1"/>
  <c r="BQ33" i="26" s="1"/>
  <c r="BR33" i="26" s="1"/>
  <c r="BS33" i="26" s="1"/>
  <c r="BT33" i="26" s="1"/>
  <c r="BU33" i="26" s="1"/>
  <c r="BV33" i="26" s="1"/>
  <c r="BW33" i="26" s="1"/>
  <c r="BX33" i="26" s="1"/>
  <c r="BY33" i="26" s="1"/>
  <c r="BZ33" i="26" s="1"/>
  <c r="CA33" i="26" s="1"/>
  <c r="CB33" i="26" s="1"/>
  <c r="CC33" i="26" s="1"/>
  <c r="CD33" i="26" s="1"/>
  <c r="CE33" i="26" s="1"/>
  <c r="V34" i="26"/>
  <c r="W34" i="26" s="1"/>
  <c r="X34" i="26" s="1"/>
  <c r="Y34" i="26" s="1"/>
  <c r="Z34" i="26" s="1"/>
  <c r="AA34" i="26" s="1"/>
  <c r="AB34" i="26" s="1"/>
  <c r="AC34" i="26" s="1"/>
  <c r="AD34" i="26" s="1"/>
  <c r="AE34" i="26" s="1"/>
  <c r="AF34" i="26" s="1"/>
  <c r="AG34" i="26" s="1"/>
  <c r="AH34" i="26" s="1"/>
  <c r="AI34" i="26" s="1"/>
  <c r="AJ34" i="26" s="1"/>
  <c r="AK34" i="26" s="1"/>
  <c r="AL34" i="26" s="1"/>
  <c r="AM34" i="26" s="1"/>
  <c r="AN34" i="26" s="1"/>
  <c r="AO34" i="26" s="1"/>
  <c r="AP34" i="26" s="1"/>
  <c r="AQ34" i="26" s="1"/>
  <c r="AR34" i="26" s="1"/>
  <c r="AS34" i="26" s="1"/>
  <c r="AT34" i="26" s="1"/>
  <c r="AU34" i="26" s="1"/>
  <c r="AV34" i="26" s="1"/>
  <c r="AW34" i="26" s="1"/>
  <c r="AX34" i="26" s="1"/>
  <c r="AY34" i="26" s="1"/>
  <c r="AZ34" i="26" s="1"/>
  <c r="BA34" i="26" s="1"/>
  <c r="BB34" i="26" s="1"/>
  <c r="BC34" i="26" s="1"/>
  <c r="BD34" i="26" s="1"/>
  <c r="BE34" i="26" s="1"/>
  <c r="BF34" i="26" s="1"/>
  <c r="BG34" i="26" s="1"/>
  <c r="BH34" i="26" s="1"/>
  <c r="BI34" i="26" s="1"/>
  <c r="BJ34" i="26" s="1"/>
  <c r="BK34" i="26" s="1"/>
  <c r="BL34" i="26" s="1"/>
  <c r="BM34" i="26" s="1"/>
  <c r="BN34" i="26" s="1"/>
  <c r="BO34" i="26" s="1"/>
  <c r="BP34" i="26" s="1"/>
  <c r="BQ34" i="26" s="1"/>
  <c r="BR34" i="26" s="1"/>
  <c r="BS34" i="26" s="1"/>
  <c r="BT34" i="26" s="1"/>
  <c r="BU34" i="26" s="1"/>
  <c r="BV34" i="26" s="1"/>
  <c r="BW34" i="26" s="1"/>
  <c r="BX34" i="26" s="1"/>
  <c r="BY34" i="26" s="1"/>
  <c r="BZ34" i="26" s="1"/>
  <c r="CA34" i="26" s="1"/>
  <c r="CB34" i="26" s="1"/>
  <c r="CC34" i="26" s="1"/>
  <c r="CD34" i="26" s="1"/>
  <c r="CE34" i="26" s="1"/>
  <c r="V35" i="26"/>
  <c r="W35" i="26" s="1"/>
  <c r="X35" i="26" s="1"/>
  <c r="Y35" i="26" s="1"/>
  <c r="Z35" i="26" s="1"/>
  <c r="AA35" i="26" s="1"/>
  <c r="AB35" i="26" s="1"/>
  <c r="AC35" i="26" s="1"/>
  <c r="AD35" i="26" s="1"/>
  <c r="AE35" i="26" s="1"/>
  <c r="AF35" i="26" s="1"/>
  <c r="AG35" i="26" s="1"/>
  <c r="AH35" i="26" s="1"/>
  <c r="AI35" i="26" s="1"/>
  <c r="AJ35" i="26" s="1"/>
  <c r="AK35" i="26" s="1"/>
  <c r="AL35" i="26" s="1"/>
  <c r="AM35" i="26" s="1"/>
  <c r="AN35" i="26" s="1"/>
  <c r="AO35" i="26" s="1"/>
  <c r="AP35" i="26" s="1"/>
  <c r="AQ35" i="26" s="1"/>
  <c r="AR35" i="26" s="1"/>
  <c r="AS35" i="26" s="1"/>
  <c r="AT35" i="26" s="1"/>
  <c r="AU35" i="26" s="1"/>
  <c r="AV35" i="26" s="1"/>
  <c r="AW35" i="26" s="1"/>
  <c r="AX35" i="26" s="1"/>
  <c r="AY35" i="26" s="1"/>
  <c r="AZ35" i="26" s="1"/>
  <c r="BA35" i="26" s="1"/>
  <c r="BB35" i="26" s="1"/>
  <c r="BC35" i="26" s="1"/>
  <c r="BD35" i="26" s="1"/>
  <c r="BE35" i="26" s="1"/>
  <c r="BF35" i="26" s="1"/>
  <c r="BG35" i="26" s="1"/>
  <c r="BH35" i="26" s="1"/>
  <c r="BI35" i="26" s="1"/>
  <c r="BJ35" i="26" s="1"/>
  <c r="BK35" i="26" s="1"/>
  <c r="BL35" i="26" s="1"/>
  <c r="BM35" i="26" s="1"/>
  <c r="BN35" i="26" s="1"/>
  <c r="BO35" i="26" s="1"/>
  <c r="BP35" i="26" s="1"/>
  <c r="BQ35" i="26" s="1"/>
  <c r="BR35" i="26" s="1"/>
  <c r="BS35" i="26" s="1"/>
  <c r="BT35" i="26" s="1"/>
  <c r="BU35" i="26" s="1"/>
  <c r="BV35" i="26" s="1"/>
  <c r="BW35" i="26" s="1"/>
  <c r="BX35" i="26" s="1"/>
  <c r="BY35" i="26" s="1"/>
  <c r="BZ35" i="26" s="1"/>
  <c r="CA35" i="26" s="1"/>
  <c r="CB35" i="26" s="1"/>
  <c r="CC35" i="26" s="1"/>
  <c r="CD35" i="26" s="1"/>
  <c r="CE35" i="26" s="1"/>
  <c r="V36" i="26"/>
  <c r="W36" i="26" s="1"/>
  <c r="X36" i="26" s="1"/>
  <c r="Y36" i="26" s="1"/>
  <c r="Z36" i="26" s="1"/>
  <c r="AA36" i="26" s="1"/>
  <c r="AB36" i="26" s="1"/>
  <c r="AC36" i="26" s="1"/>
  <c r="AD36" i="26" s="1"/>
  <c r="AE36" i="26" s="1"/>
  <c r="AF36" i="26" s="1"/>
  <c r="AG36" i="26" s="1"/>
  <c r="AH36" i="26" s="1"/>
  <c r="AI36" i="26" s="1"/>
  <c r="AJ36" i="26" s="1"/>
  <c r="AK36" i="26" s="1"/>
  <c r="AL36" i="26" s="1"/>
  <c r="AM36" i="26" s="1"/>
  <c r="AN36" i="26" s="1"/>
  <c r="AO36" i="26" s="1"/>
  <c r="AP36" i="26" s="1"/>
  <c r="AQ36" i="26" s="1"/>
  <c r="AR36" i="26" s="1"/>
  <c r="AS36" i="26" s="1"/>
  <c r="AT36" i="26" s="1"/>
  <c r="AU36" i="26" s="1"/>
  <c r="AV36" i="26" s="1"/>
  <c r="AW36" i="26" s="1"/>
  <c r="AX36" i="26" s="1"/>
  <c r="AY36" i="26" s="1"/>
  <c r="AZ36" i="26" s="1"/>
  <c r="BA36" i="26" s="1"/>
  <c r="BB36" i="26" s="1"/>
  <c r="BC36" i="26" s="1"/>
  <c r="BD36" i="26" s="1"/>
  <c r="BE36" i="26" s="1"/>
  <c r="BF36" i="26" s="1"/>
  <c r="BG36" i="26" s="1"/>
  <c r="BH36" i="26" s="1"/>
  <c r="BI36" i="26" s="1"/>
  <c r="BJ36" i="26" s="1"/>
  <c r="BK36" i="26" s="1"/>
  <c r="BL36" i="26" s="1"/>
  <c r="BM36" i="26" s="1"/>
  <c r="BN36" i="26" s="1"/>
  <c r="BO36" i="26" s="1"/>
  <c r="BP36" i="26" s="1"/>
  <c r="BQ36" i="26" s="1"/>
  <c r="BR36" i="26" s="1"/>
  <c r="BS36" i="26" s="1"/>
  <c r="BT36" i="26" s="1"/>
  <c r="BU36" i="26" s="1"/>
  <c r="BV36" i="26" s="1"/>
  <c r="BW36" i="26" s="1"/>
  <c r="BX36" i="26" s="1"/>
  <c r="BY36" i="26" s="1"/>
  <c r="BZ36" i="26" s="1"/>
  <c r="CA36" i="26" s="1"/>
  <c r="CB36" i="26" s="1"/>
  <c r="CC36" i="26" s="1"/>
  <c r="CD36" i="26" s="1"/>
  <c r="CE36" i="26" s="1"/>
  <c r="V37" i="26"/>
  <c r="W37" i="26" s="1"/>
  <c r="X37" i="26" s="1"/>
  <c r="Y37" i="26" s="1"/>
  <c r="Z37" i="26" s="1"/>
  <c r="AA37" i="26" s="1"/>
  <c r="AB37" i="26" s="1"/>
  <c r="AC37" i="26" s="1"/>
  <c r="AD37" i="26" s="1"/>
  <c r="AE37" i="26" s="1"/>
  <c r="AF37" i="26" s="1"/>
  <c r="AG37" i="26" s="1"/>
  <c r="AH37" i="26" s="1"/>
  <c r="AI37" i="26" s="1"/>
  <c r="AJ37" i="26" s="1"/>
  <c r="AK37" i="26" s="1"/>
  <c r="AL37" i="26" s="1"/>
  <c r="AM37" i="26" s="1"/>
  <c r="AN37" i="26" s="1"/>
  <c r="AO37" i="26" s="1"/>
  <c r="AP37" i="26" s="1"/>
  <c r="AQ37" i="26" s="1"/>
  <c r="AR37" i="26" s="1"/>
  <c r="AS37" i="26" s="1"/>
  <c r="AT37" i="26" s="1"/>
  <c r="AU37" i="26" s="1"/>
  <c r="AV37" i="26" s="1"/>
  <c r="AW37" i="26" s="1"/>
  <c r="AX37" i="26" s="1"/>
  <c r="AY37" i="26" s="1"/>
  <c r="AZ37" i="26" s="1"/>
  <c r="BA37" i="26" s="1"/>
  <c r="BB37" i="26" s="1"/>
  <c r="BC37" i="26" s="1"/>
  <c r="BD37" i="26" s="1"/>
  <c r="BE37" i="26" s="1"/>
  <c r="BF37" i="26" s="1"/>
  <c r="BG37" i="26" s="1"/>
  <c r="BH37" i="26" s="1"/>
  <c r="BI37" i="26" s="1"/>
  <c r="BJ37" i="26" s="1"/>
  <c r="BK37" i="26" s="1"/>
  <c r="BL37" i="26" s="1"/>
  <c r="BM37" i="26" s="1"/>
  <c r="BN37" i="26" s="1"/>
  <c r="BO37" i="26" s="1"/>
  <c r="BP37" i="26" s="1"/>
  <c r="BQ37" i="26" s="1"/>
  <c r="BR37" i="26" s="1"/>
  <c r="BS37" i="26" s="1"/>
  <c r="BT37" i="26" s="1"/>
  <c r="BU37" i="26" s="1"/>
  <c r="BV37" i="26" s="1"/>
  <c r="BW37" i="26" s="1"/>
  <c r="BX37" i="26" s="1"/>
  <c r="BY37" i="26" s="1"/>
  <c r="BZ37" i="26" s="1"/>
  <c r="CA37" i="26" s="1"/>
  <c r="CB37" i="26" s="1"/>
  <c r="CC37" i="26" s="1"/>
  <c r="CD37" i="26" s="1"/>
  <c r="CE37" i="26" s="1"/>
  <c r="V38" i="26"/>
  <c r="W38" i="26" s="1"/>
  <c r="X38" i="26" s="1"/>
  <c r="Y38" i="26" s="1"/>
  <c r="Z38" i="26" s="1"/>
  <c r="AA38" i="26" s="1"/>
  <c r="AB38" i="26" s="1"/>
  <c r="AC38" i="26" s="1"/>
  <c r="AD38" i="26" s="1"/>
  <c r="AE38" i="26" s="1"/>
  <c r="AF38" i="26" s="1"/>
  <c r="AG38" i="26" s="1"/>
  <c r="AH38" i="26" s="1"/>
  <c r="AI38" i="26" s="1"/>
  <c r="AJ38" i="26" s="1"/>
  <c r="AK38" i="26" s="1"/>
  <c r="AL38" i="26" s="1"/>
  <c r="AM38" i="26" s="1"/>
  <c r="AN38" i="26" s="1"/>
  <c r="AO38" i="26" s="1"/>
  <c r="AP38" i="26" s="1"/>
  <c r="AQ38" i="26" s="1"/>
  <c r="AR38" i="26" s="1"/>
  <c r="AS38" i="26" s="1"/>
  <c r="AT38" i="26" s="1"/>
  <c r="AU38" i="26" s="1"/>
  <c r="AV38" i="26" s="1"/>
  <c r="AW38" i="26" s="1"/>
  <c r="AX38" i="26" s="1"/>
  <c r="AY38" i="26" s="1"/>
  <c r="AZ38" i="26" s="1"/>
  <c r="BA38" i="26" s="1"/>
  <c r="BB38" i="26" s="1"/>
  <c r="BC38" i="26" s="1"/>
  <c r="BD38" i="26" s="1"/>
  <c r="BE38" i="26" s="1"/>
  <c r="BF38" i="26" s="1"/>
  <c r="BG38" i="26" s="1"/>
  <c r="BH38" i="26" s="1"/>
  <c r="BI38" i="26" s="1"/>
  <c r="BJ38" i="26" s="1"/>
  <c r="BK38" i="26" s="1"/>
  <c r="BL38" i="26" s="1"/>
  <c r="BM38" i="26" s="1"/>
  <c r="BN38" i="26" s="1"/>
  <c r="BO38" i="26" s="1"/>
  <c r="BP38" i="26" s="1"/>
  <c r="BQ38" i="26" s="1"/>
  <c r="BR38" i="26" s="1"/>
  <c r="BS38" i="26" s="1"/>
  <c r="BT38" i="26" s="1"/>
  <c r="BU38" i="26" s="1"/>
  <c r="BV38" i="26" s="1"/>
  <c r="BW38" i="26" s="1"/>
  <c r="BX38" i="26" s="1"/>
  <c r="BY38" i="26" s="1"/>
  <c r="BZ38" i="26" s="1"/>
  <c r="CA38" i="26" s="1"/>
  <c r="CB38" i="26" s="1"/>
  <c r="CC38" i="26" s="1"/>
  <c r="CD38" i="26" s="1"/>
  <c r="CE38" i="26" s="1"/>
  <c r="V39" i="26"/>
  <c r="W39" i="26" s="1"/>
  <c r="X39" i="26" s="1"/>
  <c r="Y39" i="26" s="1"/>
  <c r="Z39" i="26" s="1"/>
  <c r="AA39" i="26" s="1"/>
  <c r="AB39" i="26" s="1"/>
  <c r="AC39" i="26" s="1"/>
  <c r="AD39" i="26" s="1"/>
  <c r="AE39" i="26" s="1"/>
  <c r="AF39" i="26" s="1"/>
  <c r="AG39" i="26" s="1"/>
  <c r="AH39" i="26" s="1"/>
  <c r="AI39" i="26" s="1"/>
  <c r="AJ39" i="26" s="1"/>
  <c r="AK39" i="26" s="1"/>
  <c r="AL39" i="26" s="1"/>
  <c r="AM39" i="26" s="1"/>
  <c r="AN39" i="26" s="1"/>
  <c r="AO39" i="26" s="1"/>
  <c r="AP39" i="26" s="1"/>
  <c r="AQ39" i="26" s="1"/>
  <c r="AR39" i="26" s="1"/>
  <c r="AS39" i="26" s="1"/>
  <c r="AT39" i="26" s="1"/>
  <c r="AU39" i="26" s="1"/>
  <c r="AV39" i="26" s="1"/>
  <c r="AW39" i="26" s="1"/>
  <c r="AX39" i="26" s="1"/>
  <c r="AY39" i="26" s="1"/>
  <c r="AZ39" i="26" s="1"/>
  <c r="BA39" i="26" s="1"/>
  <c r="BB39" i="26" s="1"/>
  <c r="BC39" i="26" s="1"/>
  <c r="BD39" i="26" s="1"/>
  <c r="BE39" i="26" s="1"/>
  <c r="BF39" i="26" s="1"/>
  <c r="BG39" i="26" s="1"/>
  <c r="BH39" i="26" s="1"/>
  <c r="BI39" i="26" s="1"/>
  <c r="BJ39" i="26" s="1"/>
  <c r="BK39" i="26" s="1"/>
  <c r="BL39" i="26" s="1"/>
  <c r="BM39" i="26" s="1"/>
  <c r="BN39" i="26" s="1"/>
  <c r="BO39" i="26" s="1"/>
  <c r="BP39" i="26" s="1"/>
  <c r="BQ39" i="26" s="1"/>
  <c r="BR39" i="26" s="1"/>
  <c r="BS39" i="26" s="1"/>
  <c r="BT39" i="26" s="1"/>
  <c r="BU39" i="26" s="1"/>
  <c r="BV39" i="26" s="1"/>
  <c r="BW39" i="26" s="1"/>
  <c r="BX39" i="26" s="1"/>
  <c r="BY39" i="26" s="1"/>
  <c r="BZ39" i="26" s="1"/>
  <c r="CA39" i="26" s="1"/>
  <c r="CB39" i="26" s="1"/>
  <c r="CC39" i="26" s="1"/>
  <c r="CD39" i="26" s="1"/>
  <c r="CE39" i="26" s="1"/>
  <c r="V40" i="26"/>
  <c r="W40" i="26" s="1"/>
  <c r="X40" i="26" s="1"/>
  <c r="Y40" i="26" s="1"/>
  <c r="Z40" i="26" s="1"/>
  <c r="AA40" i="26" s="1"/>
  <c r="AB40" i="26" s="1"/>
  <c r="AC40" i="26" s="1"/>
  <c r="AD40" i="26" s="1"/>
  <c r="AE40" i="26" s="1"/>
  <c r="AF40" i="26" s="1"/>
  <c r="AG40" i="26" s="1"/>
  <c r="AH40" i="26" s="1"/>
  <c r="AI40" i="26" s="1"/>
  <c r="AJ40" i="26" s="1"/>
  <c r="AK40" i="26" s="1"/>
  <c r="AL40" i="26" s="1"/>
  <c r="AM40" i="26" s="1"/>
  <c r="AN40" i="26" s="1"/>
  <c r="AO40" i="26" s="1"/>
  <c r="AP40" i="26" s="1"/>
  <c r="AQ40" i="26" s="1"/>
  <c r="AR40" i="26" s="1"/>
  <c r="AS40" i="26" s="1"/>
  <c r="AT40" i="26" s="1"/>
  <c r="AU40" i="26" s="1"/>
  <c r="AV40" i="26" s="1"/>
  <c r="AW40" i="26" s="1"/>
  <c r="AX40" i="26" s="1"/>
  <c r="AY40" i="26" s="1"/>
  <c r="AZ40" i="26" s="1"/>
  <c r="BA40" i="26" s="1"/>
  <c r="BB40" i="26" s="1"/>
  <c r="BC40" i="26" s="1"/>
  <c r="BD40" i="26" s="1"/>
  <c r="BE40" i="26" s="1"/>
  <c r="BF40" i="26" s="1"/>
  <c r="BG40" i="26" s="1"/>
  <c r="BH40" i="26" s="1"/>
  <c r="BI40" i="26" s="1"/>
  <c r="BJ40" i="26" s="1"/>
  <c r="BK40" i="26" s="1"/>
  <c r="BL40" i="26" s="1"/>
  <c r="BM40" i="26" s="1"/>
  <c r="BN40" i="26" s="1"/>
  <c r="BO40" i="26" s="1"/>
  <c r="BP40" i="26" s="1"/>
  <c r="BQ40" i="26" s="1"/>
  <c r="BR40" i="26" s="1"/>
  <c r="BS40" i="26" s="1"/>
  <c r="BT40" i="26" s="1"/>
  <c r="BU40" i="26" s="1"/>
  <c r="BV40" i="26" s="1"/>
  <c r="BW40" i="26" s="1"/>
  <c r="BX40" i="26" s="1"/>
  <c r="BY40" i="26" s="1"/>
  <c r="BZ40" i="26" s="1"/>
  <c r="CA40" i="26" s="1"/>
  <c r="CB40" i="26" s="1"/>
  <c r="CC40" i="26" s="1"/>
  <c r="CD40" i="26" s="1"/>
  <c r="CE40" i="26" s="1"/>
  <c r="V41" i="26"/>
  <c r="W41" i="26" s="1"/>
  <c r="X41" i="26" s="1"/>
  <c r="Y41" i="26" s="1"/>
  <c r="Z41" i="26" s="1"/>
  <c r="AA41" i="26" s="1"/>
  <c r="AB41" i="26" s="1"/>
  <c r="AC41" i="26" s="1"/>
  <c r="AD41" i="26" s="1"/>
  <c r="AE41" i="26" s="1"/>
  <c r="AF41" i="26" s="1"/>
  <c r="AG41" i="26" s="1"/>
  <c r="AH41" i="26" s="1"/>
  <c r="AI41" i="26" s="1"/>
  <c r="AJ41" i="26" s="1"/>
  <c r="AK41" i="26" s="1"/>
  <c r="AL41" i="26" s="1"/>
  <c r="AM41" i="26" s="1"/>
  <c r="AN41" i="26" s="1"/>
  <c r="AO41" i="26" s="1"/>
  <c r="AP41" i="26" s="1"/>
  <c r="AQ41" i="26" s="1"/>
  <c r="AR41" i="26" s="1"/>
  <c r="AS41" i="26" s="1"/>
  <c r="AT41" i="26" s="1"/>
  <c r="AU41" i="26" s="1"/>
  <c r="AV41" i="26" s="1"/>
  <c r="AW41" i="26" s="1"/>
  <c r="AX41" i="26" s="1"/>
  <c r="AY41" i="26" s="1"/>
  <c r="AZ41" i="26" s="1"/>
  <c r="BA41" i="26" s="1"/>
  <c r="BB41" i="26" s="1"/>
  <c r="BC41" i="26" s="1"/>
  <c r="BD41" i="26" s="1"/>
  <c r="BE41" i="26" s="1"/>
  <c r="BF41" i="26" s="1"/>
  <c r="BG41" i="26" s="1"/>
  <c r="BH41" i="26" s="1"/>
  <c r="BI41" i="26" s="1"/>
  <c r="BJ41" i="26" s="1"/>
  <c r="BK41" i="26" s="1"/>
  <c r="BL41" i="26" s="1"/>
  <c r="BM41" i="26" s="1"/>
  <c r="BN41" i="26" s="1"/>
  <c r="BO41" i="26" s="1"/>
  <c r="BP41" i="26" s="1"/>
  <c r="BQ41" i="26" s="1"/>
  <c r="BR41" i="26" s="1"/>
  <c r="BS41" i="26" s="1"/>
  <c r="BT41" i="26" s="1"/>
  <c r="BU41" i="26" s="1"/>
  <c r="BV41" i="26" s="1"/>
  <c r="BW41" i="26" s="1"/>
  <c r="BX41" i="26" s="1"/>
  <c r="BY41" i="26" s="1"/>
  <c r="BZ41" i="26" s="1"/>
  <c r="CA41" i="26" s="1"/>
  <c r="CB41" i="26" s="1"/>
  <c r="CC41" i="26" s="1"/>
  <c r="CD41" i="26" s="1"/>
  <c r="CE41" i="26" s="1"/>
  <c r="V42" i="26"/>
  <c r="W42" i="26" s="1"/>
  <c r="X42" i="26" s="1"/>
  <c r="Y42" i="26" s="1"/>
  <c r="Z42" i="26" s="1"/>
  <c r="AA42" i="26" s="1"/>
  <c r="AB42" i="26" s="1"/>
  <c r="AC42" i="26" s="1"/>
  <c r="AD42" i="26" s="1"/>
  <c r="AE42" i="26" s="1"/>
  <c r="AF42" i="26" s="1"/>
  <c r="AG42" i="26" s="1"/>
  <c r="AH42" i="26" s="1"/>
  <c r="AI42" i="26" s="1"/>
  <c r="AJ42" i="26" s="1"/>
  <c r="AK42" i="26" s="1"/>
  <c r="AL42" i="26" s="1"/>
  <c r="AM42" i="26" s="1"/>
  <c r="AN42" i="26" s="1"/>
  <c r="AO42" i="26" s="1"/>
  <c r="AP42" i="26" s="1"/>
  <c r="AQ42" i="26" s="1"/>
  <c r="AR42" i="26" s="1"/>
  <c r="AS42" i="26" s="1"/>
  <c r="AT42" i="26" s="1"/>
  <c r="AU42" i="26" s="1"/>
  <c r="AV42" i="26" s="1"/>
  <c r="AW42" i="26" s="1"/>
  <c r="AX42" i="26" s="1"/>
  <c r="AY42" i="26" s="1"/>
  <c r="AZ42" i="26" s="1"/>
  <c r="BA42" i="26" s="1"/>
  <c r="BB42" i="26" s="1"/>
  <c r="BC42" i="26" s="1"/>
  <c r="BD42" i="26" s="1"/>
  <c r="BE42" i="26" s="1"/>
  <c r="BF42" i="26" s="1"/>
  <c r="BG42" i="26" s="1"/>
  <c r="BH42" i="26" s="1"/>
  <c r="BI42" i="26" s="1"/>
  <c r="BJ42" i="26" s="1"/>
  <c r="BK42" i="26" s="1"/>
  <c r="BL42" i="26" s="1"/>
  <c r="BM42" i="26" s="1"/>
  <c r="BN42" i="26" s="1"/>
  <c r="BO42" i="26" s="1"/>
  <c r="BP42" i="26" s="1"/>
  <c r="BQ42" i="26" s="1"/>
  <c r="BR42" i="26" s="1"/>
  <c r="BS42" i="26" s="1"/>
  <c r="BT42" i="26" s="1"/>
  <c r="BU42" i="26" s="1"/>
  <c r="BV42" i="26" s="1"/>
  <c r="BW42" i="26" s="1"/>
  <c r="BX42" i="26" s="1"/>
  <c r="BY42" i="26" s="1"/>
  <c r="BZ42" i="26" s="1"/>
  <c r="CA42" i="26" s="1"/>
  <c r="CB42" i="26" s="1"/>
  <c r="CC42" i="26" s="1"/>
  <c r="CD42" i="26" s="1"/>
  <c r="CE42" i="26" s="1"/>
  <c r="V43" i="26"/>
  <c r="W43" i="26" s="1"/>
  <c r="X43" i="26" s="1"/>
  <c r="Y43" i="26" s="1"/>
  <c r="Z43" i="26" s="1"/>
  <c r="AA43" i="26" s="1"/>
  <c r="AB43" i="26" s="1"/>
  <c r="AC43" i="26" s="1"/>
  <c r="AD43" i="26" s="1"/>
  <c r="AE43" i="26" s="1"/>
  <c r="AF43" i="26" s="1"/>
  <c r="AG43" i="26" s="1"/>
  <c r="AH43" i="26" s="1"/>
  <c r="AI43" i="26" s="1"/>
  <c r="AJ43" i="26" s="1"/>
  <c r="AK43" i="26" s="1"/>
  <c r="AL43" i="26" s="1"/>
  <c r="AM43" i="26" s="1"/>
  <c r="AN43" i="26" s="1"/>
  <c r="AO43" i="26" s="1"/>
  <c r="AP43" i="26" s="1"/>
  <c r="AQ43" i="26" s="1"/>
  <c r="AR43" i="26" s="1"/>
  <c r="AS43" i="26" s="1"/>
  <c r="AT43" i="26" s="1"/>
  <c r="AU43" i="26" s="1"/>
  <c r="AV43" i="26" s="1"/>
  <c r="AW43" i="26" s="1"/>
  <c r="AX43" i="26" s="1"/>
  <c r="AY43" i="26" s="1"/>
  <c r="AZ43" i="26" s="1"/>
  <c r="BA43" i="26" s="1"/>
  <c r="BB43" i="26" s="1"/>
  <c r="BC43" i="26" s="1"/>
  <c r="BD43" i="26" s="1"/>
  <c r="BE43" i="26" s="1"/>
  <c r="BF43" i="26" s="1"/>
  <c r="BG43" i="26" s="1"/>
  <c r="BH43" i="26" s="1"/>
  <c r="BI43" i="26" s="1"/>
  <c r="BJ43" i="26" s="1"/>
  <c r="BK43" i="26" s="1"/>
  <c r="BL43" i="26" s="1"/>
  <c r="BM43" i="26" s="1"/>
  <c r="BN43" i="26" s="1"/>
  <c r="BO43" i="26" s="1"/>
  <c r="BP43" i="26" s="1"/>
  <c r="BQ43" i="26" s="1"/>
  <c r="BR43" i="26" s="1"/>
  <c r="BS43" i="26" s="1"/>
  <c r="BT43" i="26" s="1"/>
  <c r="BU43" i="26" s="1"/>
  <c r="BV43" i="26" s="1"/>
  <c r="BW43" i="26" s="1"/>
  <c r="BX43" i="26" s="1"/>
  <c r="BY43" i="26" s="1"/>
  <c r="BZ43" i="26" s="1"/>
  <c r="CA43" i="26" s="1"/>
  <c r="CB43" i="26" s="1"/>
  <c r="CC43" i="26" s="1"/>
  <c r="CD43" i="26" s="1"/>
  <c r="CE43" i="26" s="1"/>
  <c r="V44" i="26"/>
  <c r="W44" i="26" s="1"/>
  <c r="X44" i="26" s="1"/>
  <c r="Y44" i="26" s="1"/>
  <c r="Z44" i="26" s="1"/>
  <c r="AA44" i="26" s="1"/>
  <c r="AB44" i="26" s="1"/>
  <c r="AC44" i="26" s="1"/>
  <c r="AD44" i="26" s="1"/>
  <c r="AE44" i="26" s="1"/>
  <c r="AF44" i="26" s="1"/>
  <c r="AG44" i="26" s="1"/>
  <c r="AH44" i="26" s="1"/>
  <c r="AI44" i="26" s="1"/>
  <c r="AJ44" i="26" s="1"/>
  <c r="AK44" i="26" s="1"/>
  <c r="AL44" i="26" s="1"/>
  <c r="AM44" i="26" s="1"/>
  <c r="AN44" i="26" s="1"/>
  <c r="AO44" i="26" s="1"/>
  <c r="AP44" i="26" s="1"/>
  <c r="AQ44" i="26" s="1"/>
  <c r="AR44" i="26" s="1"/>
  <c r="AS44" i="26" s="1"/>
  <c r="AT44" i="26" s="1"/>
  <c r="AU44" i="26" s="1"/>
  <c r="AV44" i="26" s="1"/>
  <c r="AW44" i="26" s="1"/>
  <c r="AX44" i="26" s="1"/>
  <c r="AY44" i="26" s="1"/>
  <c r="AZ44" i="26" s="1"/>
  <c r="BA44" i="26" s="1"/>
  <c r="BB44" i="26" s="1"/>
  <c r="BC44" i="26" s="1"/>
  <c r="BD44" i="26" s="1"/>
  <c r="BE44" i="26" s="1"/>
  <c r="BF44" i="26" s="1"/>
  <c r="BG44" i="26" s="1"/>
  <c r="BH44" i="26" s="1"/>
  <c r="BI44" i="26" s="1"/>
  <c r="BJ44" i="26" s="1"/>
  <c r="BK44" i="26" s="1"/>
  <c r="BL44" i="26" s="1"/>
  <c r="BM44" i="26" s="1"/>
  <c r="BN44" i="26" s="1"/>
  <c r="BO44" i="26" s="1"/>
  <c r="BP44" i="26" s="1"/>
  <c r="BQ44" i="26" s="1"/>
  <c r="BR44" i="26" s="1"/>
  <c r="BS44" i="26" s="1"/>
  <c r="BT44" i="26" s="1"/>
  <c r="BU44" i="26" s="1"/>
  <c r="BV44" i="26" s="1"/>
  <c r="BW44" i="26" s="1"/>
  <c r="BX44" i="26" s="1"/>
  <c r="BY44" i="26" s="1"/>
  <c r="BZ44" i="26" s="1"/>
  <c r="CA44" i="26" s="1"/>
  <c r="CB44" i="26" s="1"/>
  <c r="CC44" i="26" s="1"/>
  <c r="CD44" i="26" s="1"/>
  <c r="CE44" i="26" s="1"/>
  <c r="V45" i="26"/>
  <c r="W45" i="26" s="1"/>
  <c r="X45" i="26" s="1"/>
  <c r="Y45" i="26" s="1"/>
  <c r="Z45" i="26" s="1"/>
  <c r="AA45" i="26" s="1"/>
  <c r="AB45" i="26" s="1"/>
  <c r="AC45" i="26" s="1"/>
  <c r="AD45" i="26" s="1"/>
  <c r="AE45" i="26" s="1"/>
  <c r="AF45" i="26" s="1"/>
  <c r="AG45" i="26" s="1"/>
  <c r="AH45" i="26" s="1"/>
  <c r="AI45" i="26" s="1"/>
  <c r="AJ45" i="26" s="1"/>
  <c r="AK45" i="26" s="1"/>
  <c r="AL45" i="26" s="1"/>
  <c r="AM45" i="26" s="1"/>
  <c r="AN45" i="26" s="1"/>
  <c r="AO45" i="26" s="1"/>
  <c r="AP45" i="26" s="1"/>
  <c r="AQ45" i="26" s="1"/>
  <c r="AR45" i="26" s="1"/>
  <c r="AS45" i="26" s="1"/>
  <c r="AT45" i="26" s="1"/>
  <c r="AU45" i="26" s="1"/>
  <c r="AV45" i="26" s="1"/>
  <c r="AW45" i="26" s="1"/>
  <c r="AX45" i="26" s="1"/>
  <c r="AY45" i="26" s="1"/>
  <c r="AZ45" i="26" s="1"/>
  <c r="BA45" i="26" s="1"/>
  <c r="BB45" i="26" s="1"/>
  <c r="BC45" i="26" s="1"/>
  <c r="BD45" i="26" s="1"/>
  <c r="BE45" i="26" s="1"/>
  <c r="BF45" i="26" s="1"/>
  <c r="BG45" i="26" s="1"/>
  <c r="BH45" i="26" s="1"/>
  <c r="BI45" i="26" s="1"/>
  <c r="BJ45" i="26" s="1"/>
  <c r="BK45" i="26" s="1"/>
  <c r="BL45" i="26" s="1"/>
  <c r="BM45" i="26" s="1"/>
  <c r="BN45" i="26" s="1"/>
  <c r="BO45" i="26" s="1"/>
  <c r="BP45" i="26" s="1"/>
  <c r="BQ45" i="26" s="1"/>
  <c r="BR45" i="26" s="1"/>
  <c r="BS45" i="26" s="1"/>
  <c r="BT45" i="26" s="1"/>
  <c r="BU45" i="26" s="1"/>
  <c r="BV45" i="26" s="1"/>
  <c r="BW45" i="26" s="1"/>
  <c r="BX45" i="26" s="1"/>
  <c r="BY45" i="26" s="1"/>
  <c r="BZ45" i="26" s="1"/>
  <c r="CA45" i="26" s="1"/>
  <c r="CB45" i="26" s="1"/>
  <c r="CC45" i="26" s="1"/>
  <c r="CD45" i="26" s="1"/>
  <c r="CE45" i="26" s="1"/>
  <c r="V46" i="26"/>
  <c r="W46" i="26" s="1"/>
  <c r="X46" i="26" s="1"/>
  <c r="Y46" i="26" s="1"/>
  <c r="Z46" i="26" s="1"/>
  <c r="AA46" i="26" s="1"/>
  <c r="AB46" i="26" s="1"/>
  <c r="AC46" i="26" s="1"/>
  <c r="AD46" i="26" s="1"/>
  <c r="AE46" i="26" s="1"/>
  <c r="AF46" i="26" s="1"/>
  <c r="AG46" i="26" s="1"/>
  <c r="AH46" i="26" s="1"/>
  <c r="AI46" i="26" s="1"/>
  <c r="AJ46" i="26" s="1"/>
  <c r="AK46" i="26" s="1"/>
  <c r="AL46" i="26" s="1"/>
  <c r="AM46" i="26" s="1"/>
  <c r="AN46" i="26" s="1"/>
  <c r="AO46" i="26" s="1"/>
  <c r="AP46" i="26" s="1"/>
  <c r="AQ46" i="26" s="1"/>
  <c r="AR46" i="26" s="1"/>
  <c r="AS46" i="26" s="1"/>
  <c r="AT46" i="26" s="1"/>
  <c r="AU46" i="26" s="1"/>
  <c r="AV46" i="26" s="1"/>
  <c r="AW46" i="26" s="1"/>
  <c r="AX46" i="26" s="1"/>
  <c r="AY46" i="26" s="1"/>
  <c r="AZ46" i="26" s="1"/>
  <c r="BA46" i="26" s="1"/>
  <c r="BB46" i="26" s="1"/>
  <c r="BC46" i="26" s="1"/>
  <c r="BD46" i="26" s="1"/>
  <c r="BE46" i="26" s="1"/>
  <c r="BF46" i="26" s="1"/>
  <c r="BG46" i="26" s="1"/>
  <c r="BH46" i="26" s="1"/>
  <c r="BI46" i="26" s="1"/>
  <c r="BJ46" i="26" s="1"/>
  <c r="BK46" i="26" s="1"/>
  <c r="BL46" i="26" s="1"/>
  <c r="BM46" i="26" s="1"/>
  <c r="BN46" i="26" s="1"/>
  <c r="BO46" i="26" s="1"/>
  <c r="BP46" i="26" s="1"/>
  <c r="BQ46" i="26" s="1"/>
  <c r="BR46" i="26" s="1"/>
  <c r="BS46" i="26" s="1"/>
  <c r="BT46" i="26" s="1"/>
  <c r="BU46" i="26" s="1"/>
  <c r="BV46" i="26" s="1"/>
  <c r="BW46" i="26" s="1"/>
  <c r="BX46" i="26" s="1"/>
  <c r="BY46" i="26" s="1"/>
  <c r="BZ46" i="26" s="1"/>
  <c r="CA46" i="26" s="1"/>
  <c r="CB46" i="26" s="1"/>
  <c r="CC46" i="26" s="1"/>
  <c r="CD46" i="26" s="1"/>
  <c r="CE46" i="26" s="1"/>
  <c r="V47" i="26"/>
  <c r="W47" i="26" s="1"/>
  <c r="X47" i="26" s="1"/>
  <c r="Y47" i="26" s="1"/>
  <c r="Z47" i="26" s="1"/>
  <c r="AA47" i="26" s="1"/>
  <c r="AB47" i="26" s="1"/>
  <c r="AC47" i="26" s="1"/>
  <c r="AD47" i="26" s="1"/>
  <c r="AE47" i="26" s="1"/>
  <c r="AF47" i="26" s="1"/>
  <c r="AG47" i="26" s="1"/>
  <c r="AH47" i="26" s="1"/>
  <c r="AI47" i="26" s="1"/>
  <c r="AJ47" i="26" s="1"/>
  <c r="AK47" i="26" s="1"/>
  <c r="AL47" i="26" s="1"/>
  <c r="AM47" i="26" s="1"/>
  <c r="AN47" i="26" s="1"/>
  <c r="AO47" i="26" s="1"/>
  <c r="AP47" i="26" s="1"/>
  <c r="AQ47" i="26" s="1"/>
  <c r="AR47" i="26" s="1"/>
  <c r="AS47" i="26" s="1"/>
  <c r="AT47" i="26" s="1"/>
  <c r="AU47" i="26" s="1"/>
  <c r="AV47" i="26" s="1"/>
  <c r="AW47" i="26" s="1"/>
  <c r="AX47" i="26" s="1"/>
  <c r="AY47" i="26" s="1"/>
  <c r="AZ47" i="26" s="1"/>
  <c r="BA47" i="26" s="1"/>
  <c r="BB47" i="26" s="1"/>
  <c r="BC47" i="26" s="1"/>
  <c r="BD47" i="26" s="1"/>
  <c r="BE47" i="26" s="1"/>
  <c r="BF47" i="26" s="1"/>
  <c r="BG47" i="26" s="1"/>
  <c r="BH47" i="26" s="1"/>
  <c r="BI47" i="26" s="1"/>
  <c r="BJ47" i="26" s="1"/>
  <c r="BK47" i="26" s="1"/>
  <c r="BL47" i="26" s="1"/>
  <c r="BM47" i="26" s="1"/>
  <c r="BN47" i="26" s="1"/>
  <c r="BO47" i="26" s="1"/>
  <c r="BP47" i="26" s="1"/>
  <c r="BQ47" i="26" s="1"/>
  <c r="BR47" i="26" s="1"/>
  <c r="BS47" i="26" s="1"/>
  <c r="BT47" i="26" s="1"/>
  <c r="BU47" i="26" s="1"/>
  <c r="BV47" i="26" s="1"/>
  <c r="BW47" i="26" s="1"/>
  <c r="BX47" i="26" s="1"/>
  <c r="BY47" i="26" s="1"/>
  <c r="BZ47" i="26" s="1"/>
  <c r="CA47" i="26" s="1"/>
  <c r="CB47" i="26" s="1"/>
  <c r="CC47" i="26" s="1"/>
  <c r="CD47" i="26" s="1"/>
  <c r="CE47" i="26" s="1"/>
  <c r="V48" i="26"/>
  <c r="W48" i="26" s="1"/>
  <c r="X48" i="26" s="1"/>
  <c r="Y48" i="26" s="1"/>
  <c r="Z48" i="26" s="1"/>
  <c r="AA48" i="26" s="1"/>
  <c r="AB48" i="26" s="1"/>
  <c r="AC48" i="26" s="1"/>
  <c r="AD48" i="26" s="1"/>
  <c r="AE48" i="26" s="1"/>
  <c r="AF48" i="26" s="1"/>
  <c r="AG48" i="26" s="1"/>
  <c r="AH48" i="26" s="1"/>
  <c r="AI48" i="26" s="1"/>
  <c r="AJ48" i="26" s="1"/>
  <c r="AK48" i="26" s="1"/>
  <c r="AL48" i="26" s="1"/>
  <c r="AM48" i="26" s="1"/>
  <c r="AN48" i="26" s="1"/>
  <c r="AO48" i="26" s="1"/>
  <c r="AP48" i="26" s="1"/>
  <c r="AQ48" i="26" s="1"/>
  <c r="AR48" i="26" s="1"/>
  <c r="AS48" i="26" s="1"/>
  <c r="AT48" i="26" s="1"/>
  <c r="AU48" i="26" s="1"/>
  <c r="AV48" i="26" s="1"/>
  <c r="AW48" i="26" s="1"/>
  <c r="AX48" i="26" s="1"/>
  <c r="AY48" i="26" s="1"/>
  <c r="AZ48" i="26" s="1"/>
  <c r="BA48" i="26" s="1"/>
  <c r="BB48" i="26" s="1"/>
  <c r="BC48" i="26" s="1"/>
  <c r="BD48" i="26" s="1"/>
  <c r="BE48" i="26" s="1"/>
  <c r="BF48" i="26" s="1"/>
  <c r="BG48" i="26" s="1"/>
  <c r="BH48" i="26" s="1"/>
  <c r="BI48" i="26" s="1"/>
  <c r="BJ48" i="26" s="1"/>
  <c r="BK48" i="26" s="1"/>
  <c r="BL48" i="26" s="1"/>
  <c r="BM48" i="26" s="1"/>
  <c r="BN48" i="26" s="1"/>
  <c r="BO48" i="26" s="1"/>
  <c r="BP48" i="26" s="1"/>
  <c r="BQ48" i="26" s="1"/>
  <c r="BR48" i="26" s="1"/>
  <c r="BS48" i="26" s="1"/>
  <c r="BT48" i="26" s="1"/>
  <c r="BU48" i="26" s="1"/>
  <c r="BV48" i="26" s="1"/>
  <c r="BW48" i="26" s="1"/>
  <c r="BX48" i="26" s="1"/>
  <c r="BY48" i="26" s="1"/>
  <c r="BZ48" i="26" s="1"/>
  <c r="CA48" i="26" s="1"/>
  <c r="CB48" i="26" s="1"/>
  <c r="CC48" i="26" s="1"/>
  <c r="CD48" i="26" s="1"/>
  <c r="CE48" i="26" s="1"/>
  <c r="E7" i="50"/>
  <c r="E8" i="50"/>
  <c r="E9" i="50"/>
  <c r="A148" i="50"/>
  <c r="B148" i="50" s="1"/>
  <c r="A61" i="58" s="1"/>
  <c r="F61" i="58" s="1"/>
  <c r="A86" i="50"/>
  <c r="C86" i="50" s="1"/>
  <c r="D86" i="50" s="1"/>
  <c r="E86" i="50" s="1"/>
  <c r="B71" i="58" s="1"/>
  <c r="A99" i="50"/>
  <c r="C99" i="50" s="1"/>
  <c r="D99" i="50" s="1"/>
  <c r="E99" i="50" s="1"/>
  <c r="B110" i="58" s="1"/>
  <c r="A109" i="50"/>
  <c r="B109" i="50" s="1"/>
  <c r="A100" i="58" s="1"/>
  <c r="F100" i="58" s="1"/>
  <c r="A102" i="50"/>
  <c r="C102" i="50" s="1"/>
  <c r="D102" i="50" s="1"/>
  <c r="E102" i="50" s="1"/>
  <c r="B107" i="58" s="1"/>
  <c r="A119" i="50"/>
  <c r="B119" i="50" s="1"/>
  <c r="A90" i="58" s="1"/>
  <c r="F90" i="58" s="1"/>
  <c r="A150" i="50"/>
  <c r="C150" i="50" s="1"/>
  <c r="D150" i="50" s="1"/>
  <c r="E150" i="50" s="1"/>
  <c r="B59" i="58" s="1"/>
  <c r="A191" i="50"/>
  <c r="C191" i="50" s="1"/>
  <c r="A12" i="50"/>
  <c r="B12" i="50" s="1"/>
  <c r="A198" i="58" s="1"/>
  <c r="F198" i="58" s="1"/>
  <c r="A13" i="50"/>
  <c r="C13" i="50" s="1"/>
  <c r="D13" i="50" s="1"/>
  <c r="A14" i="50"/>
  <c r="C14" i="50" s="1"/>
  <c r="D14" i="50" s="1"/>
  <c r="E14" i="50" s="1"/>
  <c r="B196" i="58" s="1"/>
  <c r="A179" i="50"/>
  <c r="B179" i="50" s="1"/>
  <c r="A30" i="58" s="1"/>
  <c r="F30" i="58" s="1"/>
  <c r="A120" i="50"/>
  <c r="B120" i="50" s="1"/>
  <c r="A89" i="58" s="1"/>
  <c r="F89" i="58" s="1"/>
  <c r="A121" i="50"/>
  <c r="C121" i="50" s="1"/>
  <c r="D121" i="50" s="1"/>
  <c r="A122" i="50"/>
  <c r="B122" i="50" s="1"/>
  <c r="A87" i="58" s="1"/>
  <c r="F87" i="58" s="1"/>
  <c r="A15" i="50"/>
  <c r="B15" i="50" s="1"/>
  <c r="A195" i="58" s="1"/>
  <c r="F195" i="58" s="1"/>
  <c r="A16" i="50"/>
  <c r="C16" i="50" s="1"/>
  <c r="D16" i="50" s="1"/>
  <c r="A17" i="50"/>
  <c r="B17" i="50" s="1"/>
  <c r="A193" i="58" s="1"/>
  <c r="F193" i="58" s="1"/>
  <c r="A123" i="50"/>
  <c r="B123" i="50" s="1"/>
  <c r="A86" i="58" s="1"/>
  <c r="F86" i="58" s="1"/>
  <c r="A118" i="50"/>
  <c r="B118" i="50" s="1"/>
  <c r="A91" i="58" s="1"/>
  <c r="F91" i="58" s="1"/>
  <c r="A111" i="50"/>
  <c r="C111" i="50" s="1"/>
  <c r="D111" i="50" s="1"/>
  <c r="E111" i="50" s="1"/>
  <c r="B98" i="58" s="1"/>
  <c r="A103" i="50"/>
  <c r="C103" i="50" s="1"/>
  <c r="A144" i="50"/>
  <c r="B144" i="50" s="1"/>
  <c r="A65" i="58" s="1"/>
  <c r="F65" i="58" s="1"/>
  <c r="A145" i="50"/>
  <c r="B145" i="50" s="1"/>
  <c r="A64" i="58" s="1"/>
  <c r="F64" i="58" s="1"/>
  <c r="A18" i="50"/>
  <c r="C18" i="50" s="1"/>
  <c r="D18" i="50" s="1"/>
  <c r="E18" i="50" s="1"/>
  <c r="B192" i="58" s="1"/>
  <c r="A19" i="50"/>
  <c r="B19" i="50" s="1"/>
  <c r="A191" i="58" s="1"/>
  <c r="F191" i="58" s="1"/>
  <c r="A146" i="50"/>
  <c r="B146" i="50" s="1"/>
  <c r="A63" i="58" s="1"/>
  <c r="F63" i="58" s="1"/>
  <c r="A104" i="50"/>
  <c r="B104" i="50" s="1"/>
  <c r="A105" i="58" s="1"/>
  <c r="F105" i="58" s="1"/>
  <c r="A31" i="50"/>
  <c r="B31" i="50" s="1"/>
  <c r="A28" i="58" s="1"/>
  <c r="F28" i="58" s="1"/>
  <c r="A20" i="50"/>
  <c r="B20" i="50" s="1"/>
  <c r="A190" i="58" s="1"/>
  <c r="F190" i="58" s="1"/>
  <c r="A21" i="50"/>
  <c r="B21" i="50" s="1"/>
  <c r="A189" i="58" s="1"/>
  <c r="F189" i="58" s="1"/>
  <c r="A22" i="50"/>
  <c r="B22" i="50" s="1"/>
  <c r="A188" i="58" s="1"/>
  <c r="F188" i="58" s="1"/>
  <c r="A23" i="50"/>
  <c r="B23" i="50" s="1"/>
  <c r="A187" i="58" s="1"/>
  <c r="F187" i="58" s="1"/>
  <c r="A24" i="50"/>
  <c r="C24" i="50" s="1"/>
  <c r="A25" i="50"/>
  <c r="C25" i="50" s="1"/>
  <c r="A88" i="50"/>
  <c r="C88" i="50" s="1"/>
  <c r="A90" i="50"/>
  <c r="C90" i="50" s="1"/>
  <c r="A92" i="50"/>
  <c r="C92" i="50" s="1"/>
  <c r="D92" i="50" s="1"/>
  <c r="E92" i="50" s="1"/>
  <c r="B117" i="58" s="1"/>
  <c r="A94" i="50"/>
  <c r="B94" i="50" s="1"/>
  <c r="A115" i="58" s="1"/>
  <c r="F115" i="58" s="1"/>
  <c r="A96" i="50"/>
  <c r="C96" i="50" s="1"/>
  <c r="A87" i="50"/>
  <c r="C87" i="50" s="1"/>
  <c r="D87" i="50" s="1"/>
  <c r="E87" i="50" s="1"/>
  <c r="B121" i="58" s="1"/>
  <c r="A89" i="50"/>
  <c r="B89" i="50" s="1"/>
  <c r="A165" i="58" s="1"/>
  <c r="F165" i="58" s="1"/>
  <c r="A91" i="50"/>
  <c r="B91" i="50" s="1"/>
  <c r="A119" i="58" s="1"/>
  <c r="F119" i="58" s="1"/>
  <c r="A93" i="50"/>
  <c r="C93" i="50" s="1"/>
  <c r="A95" i="50"/>
  <c r="B95" i="50" s="1"/>
  <c r="A116" i="58" s="1"/>
  <c r="F116" i="58" s="1"/>
  <c r="A40" i="50"/>
  <c r="B40" i="50" s="1"/>
  <c r="A167" i="58" s="1"/>
  <c r="F167" i="58" s="1"/>
  <c r="A41" i="50"/>
  <c r="C41" i="50" s="1"/>
  <c r="A30" i="50"/>
  <c r="C30" i="50" s="1"/>
  <c r="D30" i="50" s="1"/>
  <c r="E30" i="50" s="1"/>
  <c r="B180" i="58" s="1"/>
  <c r="A143" i="50"/>
  <c r="B143" i="50" s="1"/>
  <c r="A66" i="58" s="1"/>
  <c r="F66" i="58" s="1"/>
  <c r="A52" i="50"/>
  <c r="C52" i="50" s="1"/>
  <c r="A26" i="50"/>
  <c r="C26" i="50" s="1"/>
  <c r="D26" i="50" s="1"/>
  <c r="A149" i="50"/>
  <c r="C149" i="50" s="1"/>
  <c r="A113" i="50"/>
  <c r="B113" i="50" s="1"/>
  <c r="A95" i="58" s="1"/>
  <c r="F95" i="58" s="1"/>
  <c r="A115" i="50"/>
  <c r="B115" i="50" s="1"/>
  <c r="A94" i="58" s="1"/>
  <c r="F94" i="58" s="1"/>
  <c r="A116" i="50"/>
  <c r="B116" i="50" s="1"/>
  <c r="A93" i="58" s="1"/>
  <c r="F93" i="58" s="1"/>
  <c r="A117" i="50"/>
  <c r="C117" i="50" s="1"/>
  <c r="A147" i="50"/>
  <c r="B147" i="50" s="1"/>
  <c r="A62" i="58" s="1"/>
  <c r="F62" i="58" s="1"/>
  <c r="A178" i="50"/>
  <c r="B178" i="50" s="1"/>
  <c r="A31" i="58" s="1"/>
  <c r="F31" i="58" s="1"/>
  <c r="A177" i="50"/>
  <c r="C177" i="50" s="1"/>
  <c r="A176" i="50"/>
  <c r="C176" i="50" s="1"/>
  <c r="A175" i="50"/>
  <c r="B175" i="50" s="1"/>
  <c r="A34" i="58" s="1"/>
  <c r="F34" i="58" s="1"/>
  <c r="A174" i="50"/>
  <c r="C174" i="50" s="1"/>
  <c r="D174" i="50" s="1"/>
  <c r="A173" i="50"/>
  <c r="C173" i="50" s="1"/>
  <c r="D173" i="50" s="1"/>
  <c r="E173" i="50" s="1"/>
  <c r="B36" i="58" s="1"/>
  <c r="A172" i="50"/>
  <c r="C172" i="50" s="1"/>
  <c r="D172" i="50" s="1"/>
  <c r="E172" i="50" s="1"/>
  <c r="B37" i="58" s="1"/>
  <c r="A171" i="50"/>
  <c r="B171" i="50" s="1"/>
  <c r="A38" i="58" s="1"/>
  <c r="F38" i="58" s="1"/>
  <c r="A170" i="50"/>
  <c r="B170" i="50" s="1"/>
  <c r="A39" i="58" s="1"/>
  <c r="F39" i="58" s="1"/>
  <c r="A169" i="50"/>
  <c r="C169" i="50" s="1"/>
  <c r="D169" i="50" s="1"/>
  <c r="A168" i="50"/>
  <c r="B168" i="50" s="1"/>
  <c r="A41" i="58" s="1"/>
  <c r="F41" i="58" s="1"/>
  <c r="A167" i="50"/>
  <c r="B167" i="50" s="1"/>
  <c r="A42" i="58" s="1"/>
  <c r="F42" i="58" s="1"/>
  <c r="A163" i="50"/>
  <c r="B163" i="50" s="1"/>
  <c r="A46" i="58" s="1"/>
  <c r="F46" i="58" s="1"/>
  <c r="A162" i="50"/>
  <c r="B162" i="50" s="1"/>
  <c r="A47" i="58" s="1"/>
  <c r="F47" i="58" s="1"/>
  <c r="A161" i="50"/>
  <c r="B161" i="50" s="1"/>
  <c r="A48" i="58" s="1"/>
  <c r="F48" i="58" s="1"/>
  <c r="A27" i="50"/>
  <c r="C27" i="50" s="1"/>
  <c r="A28" i="50"/>
  <c r="B28" i="50" s="1"/>
  <c r="A182" i="58" s="1"/>
  <c r="F182" i="58" s="1"/>
  <c r="A42" i="50"/>
  <c r="C42" i="50" s="1"/>
  <c r="D42" i="50" s="1"/>
  <c r="E42" i="50" s="1"/>
  <c r="B177" i="58" s="1"/>
  <c r="A44" i="50"/>
  <c r="B44" i="50" s="1"/>
  <c r="A163" i="58" s="1"/>
  <c r="F163" i="58" s="1"/>
  <c r="A46" i="50"/>
  <c r="C46" i="50" s="1"/>
  <c r="D46" i="50" s="1"/>
  <c r="A160" i="50"/>
  <c r="B160" i="50" s="1"/>
  <c r="A49" i="58" s="1"/>
  <c r="F49" i="58" s="1"/>
  <c r="A159" i="50"/>
  <c r="B159" i="50" s="1"/>
  <c r="A50" i="58" s="1"/>
  <c r="F50" i="58" s="1"/>
  <c r="A158" i="50"/>
  <c r="B158" i="50" s="1"/>
  <c r="A51" i="58" s="1"/>
  <c r="F51" i="58" s="1"/>
  <c r="A157" i="50"/>
  <c r="B157" i="50" s="1"/>
  <c r="A52" i="58" s="1"/>
  <c r="F52" i="58" s="1"/>
  <c r="A156" i="50"/>
  <c r="B156" i="50" s="1"/>
  <c r="A53" i="58" s="1"/>
  <c r="F53" i="58" s="1"/>
  <c r="A155" i="50"/>
  <c r="B155" i="50" s="1"/>
  <c r="A54" i="58" s="1"/>
  <c r="F54" i="58" s="1"/>
  <c r="A154" i="50"/>
  <c r="B154" i="50" s="1"/>
  <c r="A55" i="58" s="1"/>
  <c r="F55" i="58" s="1"/>
  <c r="A153" i="50"/>
  <c r="B153" i="50" s="1"/>
  <c r="A56" i="58" s="1"/>
  <c r="F56" i="58" s="1"/>
  <c r="A152" i="50"/>
  <c r="C152" i="50" s="1"/>
  <c r="D152" i="50" s="1"/>
  <c r="E152" i="50" s="1"/>
  <c r="B57" i="58" s="1"/>
  <c r="A151" i="50"/>
  <c r="B151" i="50" s="1"/>
  <c r="A58" i="58" s="1"/>
  <c r="F58" i="58" s="1"/>
  <c r="A142" i="50"/>
  <c r="B142" i="50" s="1"/>
  <c r="A67" i="58" s="1"/>
  <c r="F67" i="58" s="1"/>
  <c r="A107" i="50"/>
  <c r="B107" i="50" s="1"/>
  <c r="A102" i="58" s="1"/>
  <c r="F102" i="58" s="1"/>
  <c r="A105" i="50"/>
  <c r="B105" i="50" s="1"/>
  <c r="A104" i="58" s="1"/>
  <c r="F104" i="58" s="1"/>
  <c r="A29" i="50"/>
  <c r="C29" i="50" s="1"/>
  <c r="D29" i="50" s="1"/>
  <c r="E29" i="50" s="1"/>
  <c r="B181" i="58" s="1"/>
  <c r="A134" i="50"/>
  <c r="B134" i="50" s="1"/>
  <c r="A76" i="58" s="1"/>
  <c r="F76" i="58" s="1"/>
  <c r="A124" i="50"/>
  <c r="B124" i="50" s="1"/>
  <c r="A85" i="58" s="1"/>
  <c r="F85" i="58" s="1"/>
  <c r="A125" i="50"/>
  <c r="B125" i="50" s="1"/>
  <c r="A84" i="58" s="1"/>
  <c r="F84" i="58" s="1"/>
  <c r="A190" i="50"/>
  <c r="C190" i="50" s="1"/>
  <c r="D190" i="50" s="1"/>
  <c r="A141" i="50"/>
  <c r="C141" i="50" s="1"/>
  <c r="A126" i="50"/>
  <c r="B126" i="50" s="1"/>
  <c r="A83" i="58" s="1"/>
  <c r="F83" i="58" s="1"/>
  <c r="A127" i="50"/>
  <c r="C127" i="50" s="1"/>
  <c r="D127" i="50" s="1"/>
  <c r="E127" i="50" s="1"/>
  <c r="B82" i="58" s="1"/>
  <c r="A138" i="50"/>
  <c r="B138" i="50" s="1"/>
  <c r="A97" i="58" s="1"/>
  <c r="F97" i="58" s="1"/>
  <c r="A139" i="50"/>
  <c r="B139" i="50" s="1"/>
  <c r="A70" i="58" s="1"/>
  <c r="F70" i="58" s="1"/>
  <c r="A140" i="50"/>
  <c r="C140" i="50" s="1"/>
  <c r="A128" i="50"/>
  <c r="B128" i="50" s="1"/>
  <c r="A81" i="58" s="1"/>
  <c r="F81" i="58" s="1"/>
  <c r="A97" i="50"/>
  <c r="B97" i="50" s="1"/>
  <c r="A113" i="58" s="1"/>
  <c r="F113" i="58" s="1"/>
  <c r="A129" i="50"/>
  <c r="B129" i="50" s="1"/>
  <c r="A80" i="58" s="1"/>
  <c r="F80" i="58" s="1"/>
  <c r="A130" i="50"/>
  <c r="C130" i="50" s="1"/>
  <c r="A101" i="50"/>
  <c r="C101" i="50" s="1"/>
  <c r="D101" i="50" s="1"/>
  <c r="E101" i="50" s="1"/>
  <c r="B109" i="58" s="1"/>
  <c r="A131" i="50"/>
  <c r="B131" i="50" s="1"/>
  <c r="A78" i="58" s="1"/>
  <c r="F78" i="58" s="1"/>
  <c r="A32" i="50"/>
  <c r="C32" i="50" s="1"/>
  <c r="D32" i="50" s="1"/>
  <c r="E32" i="50" s="1"/>
  <c r="B176" i="58" s="1"/>
  <c r="A33" i="50"/>
  <c r="B33" i="50" s="1"/>
  <c r="A175" i="58" s="1"/>
  <c r="F175" i="58" s="1"/>
  <c r="A34" i="50"/>
  <c r="C34" i="50" s="1"/>
  <c r="D34" i="50" s="1"/>
  <c r="A132" i="50"/>
  <c r="C132" i="50" s="1"/>
  <c r="A35" i="50"/>
  <c r="B35" i="50" s="1"/>
  <c r="A173" i="58" s="1"/>
  <c r="F173" i="58" s="1"/>
  <c r="A36" i="50"/>
  <c r="B36" i="50" s="1"/>
  <c r="A172" i="58" s="1"/>
  <c r="F172" i="58" s="1"/>
  <c r="A133" i="50"/>
  <c r="B133" i="50" s="1"/>
  <c r="A75" i="58" s="1"/>
  <c r="F75" i="58" s="1"/>
  <c r="A39" i="50"/>
  <c r="C39" i="50" s="1"/>
  <c r="D39" i="50" s="1"/>
  <c r="E39" i="50" s="1"/>
  <c r="B169" i="58" s="1"/>
  <c r="A112" i="50"/>
  <c r="B112" i="50" s="1"/>
  <c r="A27" i="58" s="1"/>
  <c r="F27" i="58" s="1"/>
  <c r="A135" i="50"/>
  <c r="C135" i="50" s="1"/>
  <c r="A136" i="50"/>
  <c r="C136" i="50" s="1"/>
  <c r="D136" i="50" s="1"/>
  <c r="A137" i="50"/>
  <c r="B137" i="50" s="1"/>
  <c r="A72" i="58" s="1"/>
  <c r="F72" i="58" s="1"/>
  <c r="A106" i="50"/>
  <c r="C106" i="50" s="1"/>
  <c r="A189" i="50"/>
  <c r="B189" i="50" s="1"/>
  <c r="A20" i="58" s="1"/>
  <c r="F20" i="58" s="1"/>
  <c r="A100" i="50"/>
  <c r="B100" i="50" s="1"/>
  <c r="A111" i="58" s="1"/>
  <c r="F111" i="58" s="1"/>
  <c r="A47" i="50"/>
  <c r="C47" i="50" s="1"/>
  <c r="D47" i="50" s="1"/>
  <c r="E47" i="50" s="1"/>
  <c r="B179" i="58" s="1"/>
  <c r="A108" i="50"/>
  <c r="B108" i="50" s="1"/>
  <c r="A101" i="58" s="1"/>
  <c r="F101" i="58" s="1"/>
  <c r="A180" i="50"/>
  <c r="B180" i="50" s="1"/>
  <c r="A168" i="58" s="1"/>
  <c r="F168" i="58" s="1"/>
  <c r="A81" i="50"/>
  <c r="B81" i="50" s="1"/>
  <c r="A126" i="58" s="1"/>
  <c r="F126" i="58" s="1"/>
  <c r="A114" i="50"/>
  <c r="B114" i="50" s="1"/>
  <c r="A96" i="58" s="1"/>
  <c r="F96" i="58" s="1"/>
  <c r="A49" i="50"/>
  <c r="B49" i="50" s="1"/>
  <c r="A158" i="58" s="1"/>
  <c r="F158" i="58" s="1"/>
  <c r="A37" i="50"/>
  <c r="C37" i="50" s="1"/>
  <c r="D37" i="50" s="1"/>
  <c r="E37" i="50" s="1"/>
  <c r="B171" i="58" s="1"/>
  <c r="A38" i="50"/>
  <c r="B38" i="50" s="1"/>
  <c r="A170" i="58" s="1"/>
  <c r="F170" i="58" s="1"/>
  <c r="A110" i="50"/>
  <c r="B110" i="50" s="1"/>
  <c r="A99" i="58" s="1"/>
  <c r="F99" i="58" s="1"/>
  <c r="A181" i="50"/>
  <c r="B181" i="50" s="1"/>
  <c r="A160" i="58" s="1"/>
  <c r="F160" i="58" s="1"/>
  <c r="A182" i="50"/>
  <c r="C182" i="50" s="1"/>
  <c r="D182" i="50" s="1"/>
  <c r="A187" i="50"/>
  <c r="B187" i="50" s="1"/>
  <c r="A22" i="58" s="1"/>
  <c r="F22" i="58" s="1"/>
  <c r="A98" i="50"/>
  <c r="B98" i="50" s="1"/>
  <c r="A112" i="58" s="1"/>
  <c r="F112" i="58" s="1"/>
  <c r="A192" i="50"/>
  <c r="B192" i="50" s="1"/>
  <c r="A18" i="58" s="1"/>
  <c r="F18" i="58" s="1"/>
  <c r="A188" i="50"/>
  <c r="C188" i="50" s="1"/>
  <c r="A185" i="50"/>
  <c r="B185" i="50" s="1"/>
  <c r="A24" i="58" s="1"/>
  <c r="F24" i="58" s="1"/>
  <c r="A186" i="50"/>
  <c r="B186" i="50" s="1"/>
  <c r="A23" i="58" s="1"/>
  <c r="F23" i="58" s="1"/>
  <c r="A183" i="50"/>
  <c r="B183" i="50" s="1"/>
  <c r="A26" i="58" s="1"/>
  <c r="F26" i="58" s="1"/>
  <c r="A184" i="50"/>
  <c r="B184" i="50" s="1"/>
  <c r="A25" i="58" s="1"/>
  <c r="F25" i="58" s="1"/>
  <c r="A194" i="50"/>
  <c r="B194" i="50" s="1"/>
  <c r="A17" i="58" s="1"/>
  <c r="F17" i="58" s="1"/>
  <c r="A195" i="50"/>
  <c r="B195" i="50" s="1"/>
  <c r="A16" i="58" s="1"/>
  <c r="F16" i="58" s="1"/>
  <c r="A193" i="50"/>
  <c r="C193" i="50" s="1"/>
  <c r="D193" i="50" s="1"/>
  <c r="E193" i="50" s="1"/>
  <c r="A196" i="50"/>
  <c r="C196" i="50" s="1"/>
  <c r="D196" i="50" s="1"/>
  <c r="E196" i="50" s="1"/>
  <c r="B5" i="58" s="1"/>
  <c r="A197" i="50"/>
  <c r="B197" i="50" s="1"/>
  <c r="A6" i="58" s="1"/>
  <c r="F6" i="58" s="1"/>
  <c r="A198" i="50"/>
  <c r="B198" i="50" s="1"/>
  <c r="A7" i="58" s="1"/>
  <c r="F7" i="58" s="1"/>
  <c r="A199" i="50"/>
  <c r="C199" i="50" s="1"/>
  <c r="D199" i="50" s="1"/>
  <c r="A200" i="50"/>
  <c r="B200" i="50" s="1"/>
  <c r="A9" i="58" s="1"/>
  <c r="F9" i="58" s="1"/>
  <c r="A201" i="50"/>
  <c r="B201" i="50" s="1"/>
  <c r="A10" i="58" s="1"/>
  <c r="F10" i="58" s="1"/>
  <c r="A202" i="50"/>
  <c r="B202" i="50" s="1"/>
  <c r="A11" i="58" s="1"/>
  <c r="F11" i="58" s="1"/>
  <c r="B3" i="44"/>
  <c r="A64" i="44"/>
  <c r="A65" i="44"/>
  <c r="A79" i="44"/>
  <c r="A80" i="44"/>
  <c r="B3" i="43"/>
  <c r="A63" i="43"/>
  <c r="A64" i="43"/>
  <c r="A65" i="43"/>
  <c r="A68" i="43"/>
  <c r="B3" i="45"/>
  <c r="C3" i="47"/>
  <c r="A60" i="47"/>
  <c r="A73" i="47" s="1"/>
  <c r="A61" i="47"/>
  <c r="A116" i="47" s="1"/>
  <c r="A63" i="47"/>
  <c r="A118" i="47" s="1"/>
  <c r="A64" i="47"/>
  <c r="A119" i="47" s="1"/>
  <c r="A66" i="47"/>
  <c r="A121" i="47" s="1"/>
  <c r="A67" i="47"/>
  <c r="A122" i="47" s="1"/>
  <c r="A68" i="47"/>
  <c r="A96" i="47" s="1"/>
  <c r="A5" i="29"/>
  <c r="A6" i="29"/>
  <c r="A7" i="29"/>
  <c r="A8" i="29"/>
  <c r="A9" i="29"/>
  <c r="A10" i="29"/>
  <c r="A11" i="29"/>
  <c r="A12" i="29"/>
  <c r="A13" i="29"/>
  <c r="A14" i="29"/>
  <c r="A15" i="29"/>
  <c r="A16" i="29"/>
  <c r="A17" i="29"/>
  <c r="A18" i="29"/>
  <c r="A19" i="29"/>
  <c r="A20" i="29"/>
  <c r="A21" i="29"/>
  <c r="A22" i="29"/>
  <c r="A23" i="29"/>
  <c r="A24"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5" i="30"/>
  <c r="A6" i="30"/>
  <c r="A7" i="30"/>
  <c r="A8" i="30"/>
  <c r="A9" i="30"/>
  <c r="A10" i="30"/>
  <c r="A11" i="30"/>
  <c r="A12" i="30"/>
  <c r="A13" i="30"/>
  <c r="A14" i="30"/>
  <c r="A15" i="30"/>
  <c r="A16" i="30"/>
  <c r="A17" i="30"/>
  <c r="A18" i="30"/>
  <c r="A19" i="30"/>
  <c r="A20" i="30"/>
  <c r="A21" i="30"/>
  <c r="A22" i="30"/>
  <c r="A23" i="30"/>
  <c r="A24" i="30"/>
  <c r="A27" i="30"/>
  <c r="A28" i="30"/>
  <c r="A29" i="30"/>
  <c r="A30" i="30"/>
  <c r="A31" i="30"/>
  <c r="A32" i="30"/>
  <c r="A33" i="30"/>
  <c r="A34" i="30"/>
  <c r="A35" i="30"/>
  <c r="A36" i="30"/>
  <c r="A37" i="30"/>
  <c r="A38" i="30"/>
  <c r="A39" i="30"/>
  <c r="A40" i="30"/>
  <c r="A41" i="30"/>
  <c r="A42" i="30"/>
  <c r="A43" i="30"/>
  <c r="A44" i="30"/>
  <c r="A45" i="30"/>
  <c r="A46" i="30"/>
  <c r="A47" i="30"/>
  <c r="A48" i="30"/>
  <c r="A49" i="30"/>
  <c r="A50" i="30"/>
  <c r="A51" i="30"/>
  <c r="A52"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6" i="30"/>
  <c r="A97" i="30"/>
  <c r="A98" i="30"/>
  <c r="A99" i="30"/>
  <c r="A100" i="30"/>
  <c r="A101" i="30"/>
  <c r="A102" i="30"/>
  <c r="A103" i="30"/>
  <c r="A104" i="30"/>
  <c r="A105" i="30"/>
  <c r="A106" i="30"/>
  <c r="A107" i="30"/>
  <c r="A108" i="30"/>
  <c r="A109" i="30"/>
  <c r="A110" i="30"/>
  <c r="A111" i="30"/>
  <c r="A112" i="30"/>
  <c r="A113" i="30"/>
  <c r="A114" i="30"/>
  <c r="A115" i="30"/>
  <c r="A116" i="30"/>
  <c r="A117" i="30"/>
  <c r="A118" i="30"/>
  <c r="A119" i="30"/>
  <c r="A120" i="30"/>
  <c r="A121" i="30"/>
  <c r="A122" i="30"/>
  <c r="A123" i="30"/>
  <c r="A124" i="30"/>
  <c r="A125" i="30"/>
  <c r="A126" i="30"/>
  <c r="A127" i="30"/>
  <c r="A128" i="30"/>
  <c r="A129" i="30"/>
  <c r="A130" i="30"/>
  <c r="A131" i="30"/>
  <c r="A132" i="30"/>
  <c r="A133" i="30"/>
  <c r="A134" i="30"/>
  <c r="A135" i="30"/>
  <c r="A136" i="30"/>
  <c r="A137" i="30"/>
  <c r="A138" i="30"/>
  <c r="A5" i="31"/>
  <c r="A6" i="31"/>
  <c r="A7" i="31"/>
  <c r="A8" i="31"/>
  <c r="A9" i="31"/>
  <c r="A10" i="31"/>
  <c r="A11" i="31"/>
  <c r="A12" i="31"/>
  <c r="A13" i="31"/>
  <c r="A14" i="31"/>
  <c r="A15" i="31"/>
  <c r="A16" i="31"/>
  <c r="A17" i="31"/>
  <c r="A18" i="31"/>
  <c r="A19" i="31"/>
  <c r="A20" i="31"/>
  <c r="A21" i="31"/>
  <c r="A22" i="31"/>
  <c r="A23" i="31"/>
  <c r="A24"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5" i="32"/>
  <c r="A6" i="32"/>
  <c r="A7" i="32"/>
  <c r="A8" i="32"/>
  <c r="A9" i="32"/>
  <c r="A10" i="32"/>
  <c r="A11" i="32"/>
  <c r="A12" i="32"/>
  <c r="A13" i="32"/>
  <c r="A14" i="32"/>
  <c r="A15" i="32"/>
  <c r="A16" i="32"/>
  <c r="A17" i="32"/>
  <c r="A18" i="32"/>
  <c r="A19" i="32"/>
  <c r="A20" i="32"/>
  <c r="A21" i="32"/>
  <c r="A22" i="32"/>
  <c r="A23" i="32"/>
  <c r="A24"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5" i="28"/>
  <c r="A6" i="28"/>
  <c r="A7" i="28"/>
  <c r="A8" i="28"/>
  <c r="A9" i="28"/>
  <c r="A10" i="28"/>
  <c r="A11" i="28"/>
  <c r="A12" i="28"/>
  <c r="A13" i="28"/>
  <c r="A14" i="28"/>
  <c r="A15" i="28"/>
  <c r="A16" i="28"/>
  <c r="A17" i="28"/>
  <c r="A18" i="28"/>
  <c r="A19" i="28"/>
  <c r="A20" i="28"/>
  <c r="A21" i="28"/>
  <c r="A22" i="28"/>
  <c r="A23" i="28"/>
  <c r="A24"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6" i="28"/>
  <c r="A97" i="28"/>
  <c r="A98" i="28"/>
  <c r="A99" i="28"/>
  <c r="A100" i="28"/>
  <c r="A101" i="28"/>
  <c r="A102" i="28"/>
  <c r="A103" i="28"/>
  <c r="A104" i="28"/>
  <c r="A105"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5" i="42"/>
  <c r="A6" i="42"/>
  <c r="A7" i="42"/>
  <c r="A8" i="42"/>
  <c r="A9" i="42"/>
  <c r="A10" i="42"/>
  <c r="A11" i="42"/>
  <c r="A12" i="42"/>
  <c r="A13" i="42"/>
  <c r="A14" i="42"/>
  <c r="A15" i="42"/>
  <c r="A16" i="42"/>
  <c r="A17" i="42"/>
  <c r="A18" i="42"/>
  <c r="A19" i="42"/>
  <c r="A20" i="42"/>
  <c r="A21" i="42"/>
  <c r="A22" i="42"/>
  <c r="A23" i="42"/>
  <c r="A24"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66" i="43" s="1"/>
  <c r="A52" i="42"/>
  <c r="A67" i="43" s="1"/>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86" i="42"/>
  <c r="A87" i="42"/>
  <c r="A88" i="42"/>
  <c r="A89" i="42"/>
  <c r="A90" i="42"/>
  <c r="A91" i="42"/>
  <c r="A92" i="42"/>
  <c r="A93" i="42"/>
  <c r="A96" i="42"/>
  <c r="A97" i="42"/>
  <c r="A98" i="42"/>
  <c r="A99" i="42"/>
  <c r="A100" i="42"/>
  <c r="A101" i="42"/>
  <c r="A102" i="42"/>
  <c r="A103" i="42"/>
  <c r="A104" i="42"/>
  <c r="A105" i="42"/>
  <c r="A106" i="42"/>
  <c r="A107" i="42"/>
  <c r="A108" i="42"/>
  <c r="A109" i="42"/>
  <c r="A110" i="42"/>
  <c r="A111" i="42"/>
  <c r="A112" i="42"/>
  <c r="A113" i="42"/>
  <c r="A114" i="42"/>
  <c r="A115" i="42"/>
  <c r="A116" i="42"/>
  <c r="A117" i="42"/>
  <c r="A118" i="42"/>
  <c r="A119" i="42"/>
  <c r="A120" i="42"/>
  <c r="A121" i="42"/>
  <c r="A122" i="42"/>
  <c r="A123" i="42"/>
  <c r="A124" i="42"/>
  <c r="A125" i="42"/>
  <c r="A126" i="42"/>
  <c r="A127" i="42"/>
  <c r="A128" i="42"/>
  <c r="A129" i="42"/>
  <c r="A130" i="42"/>
  <c r="A131" i="42"/>
  <c r="A132" i="42"/>
  <c r="A133" i="42"/>
  <c r="A134" i="42"/>
  <c r="A135" i="42"/>
  <c r="A136" i="42"/>
  <c r="A137" i="42"/>
  <c r="A69" i="43" s="1"/>
  <c r="A138" i="42"/>
  <c r="A70" i="43" s="1"/>
  <c r="B3" i="25"/>
  <c r="L3" i="25"/>
  <c r="A5" i="25"/>
  <c r="A6" i="25"/>
  <c r="A7" i="25"/>
  <c r="A8" i="25"/>
  <c r="A9" i="25"/>
  <c r="A10" i="25"/>
  <c r="A11" i="25"/>
  <c r="A12" i="25"/>
  <c r="A13" i="25"/>
  <c r="A14" i="25"/>
  <c r="A15" i="25"/>
  <c r="A16" i="25"/>
  <c r="A17" i="25"/>
  <c r="A18" i="25"/>
  <c r="A19" i="25"/>
  <c r="A20" i="25"/>
  <c r="A21" i="25"/>
  <c r="A22" i="25"/>
  <c r="A23" i="25"/>
  <c r="A24"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81" i="44" s="1"/>
  <c r="A52" i="25"/>
  <c r="A67" i="44" s="1"/>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84" i="44" s="1"/>
  <c r="A138" i="25"/>
  <c r="A70" i="44" s="1"/>
  <c r="A7" i="46"/>
  <c r="A17" i="46" s="1"/>
  <c r="A10" i="46"/>
  <c r="A65" i="47" s="1"/>
  <c r="A93" i="47" s="1"/>
  <c r="B9" i="52"/>
  <c r="A45" i="50"/>
  <c r="B45" i="50" s="1"/>
  <c r="A162" i="58" s="1"/>
  <c r="F162" i="58" s="1"/>
  <c r="A43" i="50"/>
  <c r="C43" i="50" s="1"/>
  <c r="A48" i="50"/>
  <c r="B48" i="50" s="1"/>
  <c r="A159" i="58" s="1"/>
  <c r="F159" i="58" s="1"/>
  <c r="A56" i="50"/>
  <c r="C56" i="50" s="1"/>
  <c r="D56" i="50" s="1"/>
  <c r="A53" i="50"/>
  <c r="C53" i="50" s="1"/>
  <c r="D53" i="50" s="1"/>
  <c r="A54" i="50"/>
  <c r="B54" i="50" s="1"/>
  <c r="A153" i="58" s="1"/>
  <c r="F153" i="58" s="1"/>
  <c r="A50" i="50"/>
  <c r="B50" i="50" s="1"/>
  <c r="A157" i="58" s="1"/>
  <c r="F157" i="58" s="1"/>
  <c r="A60" i="50"/>
  <c r="B60" i="50" s="1"/>
  <c r="A147" i="58" s="1"/>
  <c r="F147" i="58" s="1"/>
  <c r="A55" i="50"/>
  <c r="C55" i="50" s="1"/>
  <c r="D55" i="50" s="1"/>
  <c r="E55" i="50" s="1"/>
  <c r="B152" i="58" s="1"/>
  <c r="A61" i="50"/>
  <c r="B61" i="50" s="1"/>
  <c r="A146" i="58" s="1"/>
  <c r="F146" i="58" s="1"/>
  <c r="A58" i="50"/>
  <c r="B58" i="50" s="1"/>
  <c r="A149" i="58" s="1"/>
  <c r="F149" i="58" s="1"/>
  <c r="A59" i="50"/>
  <c r="C59" i="50" s="1"/>
  <c r="D59" i="50" s="1"/>
  <c r="A51" i="50"/>
  <c r="B51" i="50" s="1"/>
  <c r="A156" i="58" s="1"/>
  <c r="F156" i="58" s="1"/>
  <c r="A66" i="50"/>
  <c r="B66" i="50" s="1"/>
  <c r="A141" i="58" s="1"/>
  <c r="F141" i="58" s="1"/>
  <c r="A65" i="50"/>
  <c r="C65" i="50" s="1"/>
  <c r="A64" i="50"/>
  <c r="B64" i="50" s="1"/>
  <c r="A143" i="58" s="1"/>
  <c r="F143" i="58" s="1"/>
  <c r="A63" i="50"/>
  <c r="B63" i="50" s="1"/>
  <c r="A144" i="58" s="1"/>
  <c r="F144" i="58" s="1"/>
  <c r="A57" i="50"/>
  <c r="B57" i="50" s="1"/>
  <c r="A150" i="58" s="1"/>
  <c r="F150" i="58" s="1"/>
  <c r="A69" i="50"/>
  <c r="B69" i="50" s="1"/>
  <c r="A138" i="58" s="1"/>
  <c r="F138" i="58" s="1"/>
  <c r="A70" i="50"/>
  <c r="B70" i="50" s="1"/>
  <c r="A137" i="58" s="1"/>
  <c r="F137" i="58" s="1"/>
  <c r="A71" i="50"/>
  <c r="C71" i="50" s="1"/>
  <c r="D71" i="50" s="1"/>
  <c r="E71" i="50" s="1"/>
  <c r="B136" i="58" s="1"/>
  <c r="A68" i="50"/>
  <c r="B68" i="50" s="1"/>
  <c r="A139" i="58" s="1"/>
  <c r="F139" i="58" s="1"/>
  <c r="A62" i="50"/>
  <c r="B62" i="50" s="1"/>
  <c r="A145" i="58" s="1"/>
  <c r="F145" i="58" s="1"/>
  <c r="A80" i="50"/>
  <c r="C80" i="50" s="1"/>
  <c r="A75" i="50"/>
  <c r="C75" i="50" s="1"/>
  <c r="D75" i="50" s="1"/>
  <c r="E75" i="50" s="1"/>
  <c r="B132" i="58" s="1"/>
  <c r="A73" i="50"/>
  <c r="B73" i="50" s="1"/>
  <c r="A134" i="58" s="1"/>
  <c r="F134" i="58" s="1"/>
  <c r="A82" i="50"/>
  <c r="B82" i="50" s="1"/>
  <c r="A125" i="58" s="1"/>
  <c r="F125" i="58" s="1"/>
  <c r="A76" i="50"/>
  <c r="C76" i="50" s="1"/>
  <c r="D76" i="50" s="1"/>
  <c r="E76" i="50" s="1"/>
  <c r="B131" i="58" s="1"/>
  <c r="A74" i="50"/>
  <c r="C74" i="50" s="1"/>
  <c r="D74" i="50" s="1"/>
  <c r="E74" i="50" s="1"/>
  <c r="B133" i="58" s="1"/>
  <c r="A67" i="50"/>
  <c r="B67" i="50" s="1"/>
  <c r="A140" i="58" s="1"/>
  <c r="F140" i="58" s="1"/>
  <c r="A85" i="50"/>
  <c r="B85" i="50" s="1"/>
  <c r="A122" i="58" s="1"/>
  <c r="F122" i="58" s="1"/>
  <c r="A79" i="50"/>
  <c r="B79" i="50" s="1"/>
  <c r="A128" i="58" s="1"/>
  <c r="F128" i="58" s="1"/>
  <c r="A84" i="50"/>
  <c r="B84" i="50" s="1"/>
  <c r="A123" i="58" s="1"/>
  <c r="F123" i="58" s="1"/>
  <c r="A78" i="50"/>
  <c r="C78" i="50" s="1"/>
  <c r="D78" i="50" s="1"/>
  <c r="E78" i="50" s="1"/>
  <c r="B129" i="58" s="1"/>
  <c r="A72" i="50"/>
  <c r="C72" i="50" s="1"/>
  <c r="D72" i="50" s="1"/>
  <c r="E72" i="50" s="1"/>
  <c r="B135" i="58" s="1"/>
  <c r="A83" i="50"/>
  <c r="C83" i="50" s="1"/>
  <c r="D83" i="50" s="1"/>
  <c r="A77" i="50"/>
  <c r="C77" i="50" s="1"/>
  <c r="D77" i="50" s="1"/>
  <c r="E77" i="50" s="1"/>
  <c r="B130" i="58" s="1"/>
  <c r="W29" i="26"/>
  <c r="X29" i="26" s="1"/>
  <c r="Y29" i="26" s="1"/>
  <c r="Z29" i="26" s="1"/>
  <c r="AA29" i="26" s="1"/>
  <c r="AB29" i="26" s="1"/>
  <c r="AC29" i="26" s="1"/>
  <c r="AD29" i="26" s="1"/>
  <c r="AE29" i="26" s="1"/>
  <c r="AF29" i="26" s="1"/>
  <c r="AG29" i="26" s="1"/>
  <c r="AH29" i="26" s="1"/>
  <c r="AI29" i="26" s="1"/>
  <c r="AJ29" i="26" s="1"/>
  <c r="AK29" i="26" s="1"/>
  <c r="AL29" i="26" s="1"/>
  <c r="AM29" i="26" s="1"/>
  <c r="AN29" i="26" s="1"/>
  <c r="AO29" i="26" s="1"/>
  <c r="AP29" i="26" s="1"/>
  <c r="AQ29" i="26" s="1"/>
  <c r="AR29" i="26" s="1"/>
  <c r="AS29" i="26" s="1"/>
  <c r="AT29" i="26" s="1"/>
  <c r="AU29" i="26" s="1"/>
  <c r="AV29" i="26" s="1"/>
  <c r="AW29" i="26" s="1"/>
  <c r="AX29" i="26" s="1"/>
  <c r="AY29" i="26" s="1"/>
  <c r="AZ29" i="26" s="1"/>
  <c r="BA29" i="26" s="1"/>
  <c r="BB29" i="26" s="1"/>
  <c r="BC29" i="26" s="1"/>
  <c r="BD29" i="26" s="1"/>
  <c r="BE29" i="26" s="1"/>
  <c r="BF29" i="26" s="1"/>
  <c r="BG29" i="26" s="1"/>
  <c r="BH29" i="26" s="1"/>
  <c r="BI29" i="26" s="1"/>
  <c r="BJ29" i="26" s="1"/>
  <c r="BK29" i="26" s="1"/>
  <c r="BL29" i="26" s="1"/>
  <c r="BM29" i="26" s="1"/>
  <c r="BN29" i="26" s="1"/>
  <c r="BO29" i="26" s="1"/>
  <c r="BP29" i="26" s="1"/>
  <c r="BQ29" i="26" s="1"/>
  <c r="BR29" i="26" s="1"/>
  <c r="BS29" i="26" s="1"/>
  <c r="BT29" i="26" s="1"/>
  <c r="BU29" i="26" s="1"/>
  <c r="BV29" i="26" s="1"/>
  <c r="BW29" i="26" s="1"/>
  <c r="BX29" i="26" s="1"/>
  <c r="BY29" i="26" s="1"/>
  <c r="BZ29" i="26" s="1"/>
  <c r="CA29" i="26" s="1"/>
  <c r="CB29" i="26" s="1"/>
  <c r="CC29" i="26" s="1"/>
  <c r="CD29" i="26" s="1"/>
  <c r="CE29" i="26" s="1"/>
  <c r="V52" i="55"/>
  <c r="V45" i="55"/>
  <c r="V64" i="55"/>
  <c r="V81" i="55"/>
  <c r="V66" i="55"/>
  <c r="V73" i="55"/>
  <c r="B206" i="50"/>
  <c r="A15" i="58" s="1"/>
  <c r="F15" i="58" s="1"/>
  <c r="W65" i="55"/>
  <c r="X65" i="55" s="1"/>
  <c r="Y65" i="55" s="1"/>
  <c r="Z65" i="55" s="1"/>
  <c r="AA65" i="55" s="1"/>
  <c r="AB65" i="55" s="1"/>
  <c r="AC65" i="55" s="1"/>
  <c r="AD65" i="55" s="1"/>
  <c r="AE65" i="55" s="1"/>
  <c r="AF65" i="55" s="1"/>
  <c r="AG65" i="55" s="1"/>
  <c r="AH65" i="55" s="1"/>
  <c r="AI65" i="55" s="1"/>
  <c r="AJ65" i="55" s="1"/>
  <c r="AK65" i="55" s="1"/>
  <c r="AL65" i="55" s="1"/>
  <c r="AM65" i="55" s="1"/>
  <c r="AN65" i="55" s="1"/>
  <c r="AO65" i="55" s="1"/>
  <c r="AP65" i="55" s="1"/>
  <c r="AQ65" i="55" s="1"/>
  <c r="AR65" i="55" s="1"/>
  <c r="AS65" i="55" s="1"/>
  <c r="AT65" i="55" s="1"/>
  <c r="AU65" i="55" s="1"/>
  <c r="AV65" i="55" s="1"/>
  <c r="AW65" i="55" s="1"/>
  <c r="AX65" i="55" s="1"/>
  <c r="AY65" i="55" s="1"/>
  <c r="AZ65" i="55" s="1"/>
  <c r="BA65" i="55" s="1"/>
  <c r="BB65" i="55" s="1"/>
  <c r="BC65" i="55" s="1"/>
  <c r="BD65" i="55" s="1"/>
  <c r="BE65" i="55" s="1"/>
  <c r="BF65" i="55" s="1"/>
  <c r="BG65" i="55" s="1"/>
  <c r="BH65" i="55" s="1"/>
  <c r="BI65" i="55" s="1"/>
  <c r="BJ65" i="55" s="1"/>
  <c r="BK65" i="55" s="1"/>
  <c r="BL65" i="55" s="1"/>
  <c r="BM65" i="55" s="1"/>
  <c r="BN65" i="55" s="1"/>
  <c r="BO65" i="55" s="1"/>
  <c r="BP65" i="55" s="1"/>
  <c r="BQ65" i="55" s="1"/>
  <c r="BR65" i="55" s="1"/>
  <c r="BS65" i="55" s="1"/>
  <c r="BT65" i="55" s="1"/>
  <c r="BU65" i="55" s="1"/>
  <c r="BV65" i="55" s="1"/>
  <c r="BW65" i="55" s="1"/>
  <c r="BX65" i="55" s="1"/>
  <c r="BY65" i="55" s="1"/>
  <c r="BZ65" i="55" s="1"/>
  <c r="CA65" i="55" s="1"/>
  <c r="CB65" i="55" s="1"/>
  <c r="CC65" i="55" s="1"/>
  <c r="CD65" i="55" s="1"/>
  <c r="CE65" i="55" s="1"/>
  <c r="D9" i="56"/>
  <c r="Z9" i="56" s="1"/>
  <c r="AA9" i="56" s="1"/>
  <c r="B205" i="50" l="1"/>
  <c r="A14" i="58" s="1"/>
  <c r="F14" i="58" s="1"/>
  <c r="W64" i="55"/>
  <c r="X64" i="55" s="1"/>
  <c r="Y64" i="55" s="1"/>
  <c r="Z64" i="55" s="1"/>
  <c r="AA64" i="55" s="1"/>
  <c r="AB64" i="55" s="1"/>
  <c r="AC64" i="55" s="1"/>
  <c r="AD64" i="55" s="1"/>
  <c r="AE64" i="55" s="1"/>
  <c r="AF64" i="55" s="1"/>
  <c r="AG64" i="55" s="1"/>
  <c r="AH64" i="55" s="1"/>
  <c r="AI64" i="55" s="1"/>
  <c r="AJ64" i="55" s="1"/>
  <c r="AK64" i="55" s="1"/>
  <c r="AL64" i="55" s="1"/>
  <c r="AM64" i="55" s="1"/>
  <c r="AN64" i="55" s="1"/>
  <c r="AO64" i="55" s="1"/>
  <c r="AP64" i="55" s="1"/>
  <c r="AQ64" i="55" s="1"/>
  <c r="AR64" i="55" s="1"/>
  <c r="AS64" i="55" s="1"/>
  <c r="AT64" i="55" s="1"/>
  <c r="AU64" i="55" s="1"/>
  <c r="AV64" i="55" s="1"/>
  <c r="AW64" i="55" s="1"/>
  <c r="AX64" i="55" s="1"/>
  <c r="AY64" i="55" s="1"/>
  <c r="AZ64" i="55" s="1"/>
  <c r="BA64" i="55" s="1"/>
  <c r="BB64" i="55" s="1"/>
  <c r="BC64" i="55" s="1"/>
  <c r="BD64" i="55" s="1"/>
  <c r="BE64" i="55" s="1"/>
  <c r="BF64" i="55" s="1"/>
  <c r="BG64" i="55" s="1"/>
  <c r="BH64" i="55" s="1"/>
  <c r="BI64" i="55" s="1"/>
  <c r="BJ64" i="55" s="1"/>
  <c r="BK64" i="55" s="1"/>
  <c r="BL64" i="55" s="1"/>
  <c r="BM64" i="55" s="1"/>
  <c r="BN64" i="55" s="1"/>
  <c r="BO64" i="55" s="1"/>
  <c r="BP64" i="55" s="1"/>
  <c r="BQ64" i="55" s="1"/>
  <c r="BR64" i="55" s="1"/>
  <c r="BS64" i="55" s="1"/>
  <c r="BT64" i="55" s="1"/>
  <c r="BU64" i="55" s="1"/>
  <c r="BV64" i="55" s="1"/>
  <c r="BW64" i="55" s="1"/>
  <c r="BX64" i="55" s="1"/>
  <c r="BY64" i="55" s="1"/>
  <c r="BZ64" i="55" s="1"/>
  <c r="CA64" i="55" s="1"/>
  <c r="CB64" i="55" s="1"/>
  <c r="CC64" i="55" s="1"/>
  <c r="CD64" i="55" s="1"/>
  <c r="CE64" i="55" s="1"/>
  <c r="W29" i="55"/>
  <c r="X29" i="55" s="1"/>
  <c r="Y29" i="55" s="1"/>
  <c r="Z29" i="55" s="1"/>
  <c r="AA29" i="55" s="1"/>
  <c r="AB29" i="55" s="1"/>
  <c r="AC29" i="55" s="1"/>
  <c r="AD29" i="55" s="1"/>
  <c r="AE29" i="55" s="1"/>
  <c r="AF29" i="55" s="1"/>
  <c r="AG29" i="55" s="1"/>
  <c r="AH29" i="55" s="1"/>
  <c r="AI29" i="55" s="1"/>
  <c r="AJ29" i="55" s="1"/>
  <c r="AK29" i="55" s="1"/>
  <c r="AL29" i="55" s="1"/>
  <c r="AM29" i="55" s="1"/>
  <c r="AN29" i="55" s="1"/>
  <c r="AO29" i="55" s="1"/>
  <c r="AP29" i="55" s="1"/>
  <c r="AQ29" i="55" s="1"/>
  <c r="AR29" i="55" s="1"/>
  <c r="AS29" i="55" s="1"/>
  <c r="AT29" i="55" s="1"/>
  <c r="AU29" i="55" s="1"/>
  <c r="AV29" i="55" s="1"/>
  <c r="AW29" i="55" s="1"/>
  <c r="AX29" i="55" s="1"/>
  <c r="AY29" i="55" s="1"/>
  <c r="AZ29" i="55" s="1"/>
  <c r="BA29" i="55" s="1"/>
  <c r="BB29" i="55" s="1"/>
  <c r="BC29" i="55" s="1"/>
  <c r="BD29" i="55" s="1"/>
  <c r="BE29" i="55" s="1"/>
  <c r="BF29" i="55" s="1"/>
  <c r="BG29" i="55" s="1"/>
  <c r="BH29" i="55" s="1"/>
  <c r="BI29" i="55" s="1"/>
  <c r="BJ29" i="55" s="1"/>
  <c r="BK29" i="55" s="1"/>
  <c r="BL29" i="55" s="1"/>
  <c r="BM29" i="55" s="1"/>
  <c r="BN29" i="55" s="1"/>
  <c r="BO29" i="55" s="1"/>
  <c r="BP29" i="55" s="1"/>
  <c r="BQ29" i="55" s="1"/>
  <c r="BR29" i="55" s="1"/>
  <c r="BS29" i="55" s="1"/>
  <c r="BT29" i="55" s="1"/>
  <c r="BU29" i="55" s="1"/>
  <c r="BV29" i="55" s="1"/>
  <c r="BW29" i="55" s="1"/>
  <c r="BX29" i="55" s="1"/>
  <c r="BY29" i="55" s="1"/>
  <c r="BZ29" i="55" s="1"/>
  <c r="CA29" i="55" s="1"/>
  <c r="CB29" i="55" s="1"/>
  <c r="CC29" i="55" s="1"/>
  <c r="CD29" i="55" s="1"/>
  <c r="CE29" i="55" s="1"/>
  <c r="W37" i="55"/>
  <c r="X37" i="55" s="1"/>
  <c r="Y37" i="55" s="1"/>
  <c r="Z37" i="55" s="1"/>
  <c r="AA37" i="55" s="1"/>
  <c r="AB37" i="55" s="1"/>
  <c r="AC37" i="55" s="1"/>
  <c r="AD37" i="55" s="1"/>
  <c r="AE37" i="55" s="1"/>
  <c r="AF37" i="55" s="1"/>
  <c r="AG37" i="55" s="1"/>
  <c r="AH37" i="55" s="1"/>
  <c r="AI37" i="55" s="1"/>
  <c r="AJ37" i="55" s="1"/>
  <c r="AK37" i="55" s="1"/>
  <c r="AL37" i="55" s="1"/>
  <c r="AM37" i="55" s="1"/>
  <c r="AN37" i="55" s="1"/>
  <c r="AO37" i="55" s="1"/>
  <c r="AP37" i="55" s="1"/>
  <c r="AQ37" i="55" s="1"/>
  <c r="AR37" i="55" s="1"/>
  <c r="AS37" i="55" s="1"/>
  <c r="AT37" i="55" s="1"/>
  <c r="AU37" i="55" s="1"/>
  <c r="AV37" i="55" s="1"/>
  <c r="AW37" i="55" s="1"/>
  <c r="AX37" i="55" s="1"/>
  <c r="AY37" i="55" s="1"/>
  <c r="AZ37" i="55" s="1"/>
  <c r="BA37" i="55" s="1"/>
  <c r="BB37" i="55" s="1"/>
  <c r="BC37" i="55" s="1"/>
  <c r="BD37" i="55" s="1"/>
  <c r="BE37" i="55" s="1"/>
  <c r="BF37" i="55" s="1"/>
  <c r="BG37" i="55" s="1"/>
  <c r="BH37" i="55" s="1"/>
  <c r="BI37" i="55" s="1"/>
  <c r="BJ37" i="55" s="1"/>
  <c r="BK37" i="55" s="1"/>
  <c r="BL37" i="55" s="1"/>
  <c r="BM37" i="55" s="1"/>
  <c r="BN37" i="55" s="1"/>
  <c r="BO37" i="55" s="1"/>
  <c r="BP37" i="55" s="1"/>
  <c r="BQ37" i="55" s="1"/>
  <c r="BR37" i="55" s="1"/>
  <c r="BS37" i="55" s="1"/>
  <c r="BT37" i="55" s="1"/>
  <c r="BU37" i="55" s="1"/>
  <c r="BV37" i="55" s="1"/>
  <c r="BW37" i="55" s="1"/>
  <c r="BX37" i="55" s="1"/>
  <c r="BY37" i="55" s="1"/>
  <c r="BZ37" i="55" s="1"/>
  <c r="CA37" i="55" s="1"/>
  <c r="CB37" i="55" s="1"/>
  <c r="CC37" i="55" s="1"/>
  <c r="CD37" i="55" s="1"/>
  <c r="CE37" i="55" s="1"/>
  <c r="C151" i="50"/>
  <c r="D151" i="50" s="1"/>
  <c r="E151" i="50" s="1"/>
  <c r="B58" i="58" s="1"/>
  <c r="C147" i="50"/>
  <c r="D147" i="50" s="1"/>
  <c r="E147" i="50" s="1"/>
  <c r="B62" i="58" s="1"/>
  <c r="B101" i="50"/>
  <c r="A109" i="58" s="1"/>
  <c r="F109" i="58" s="1"/>
  <c r="W67" i="55"/>
  <c r="X67" i="55" s="1"/>
  <c r="Y67" i="55" s="1"/>
  <c r="Z67" i="55" s="1"/>
  <c r="AA67" i="55" s="1"/>
  <c r="AB67" i="55" s="1"/>
  <c r="AC67" i="55" s="1"/>
  <c r="AD67" i="55" s="1"/>
  <c r="AE67" i="55" s="1"/>
  <c r="AF67" i="55" s="1"/>
  <c r="AG67" i="55" s="1"/>
  <c r="AH67" i="55" s="1"/>
  <c r="AI67" i="55" s="1"/>
  <c r="AJ67" i="55" s="1"/>
  <c r="AK67" i="55" s="1"/>
  <c r="AL67" i="55" s="1"/>
  <c r="AM67" i="55" s="1"/>
  <c r="AN67" i="55" s="1"/>
  <c r="AO67" i="55" s="1"/>
  <c r="AP67" i="55" s="1"/>
  <c r="AQ67" i="55" s="1"/>
  <c r="AR67" i="55" s="1"/>
  <c r="AS67" i="55" s="1"/>
  <c r="AT67" i="55" s="1"/>
  <c r="AU67" i="55" s="1"/>
  <c r="AV67" i="55" s="1"/>
  <c r="AW67" i="55" s="1"/>
  <c r="AX67" i="55" s="1"/>
  <c r="AY67" i="55" s="1"/>
  <c r="AZ67" i="55" s="1"/>
  <c r="BA67" i="55" s="1"/>
  <c r="BB67" i="55" s="1"/>
  <c r="BC67" i="55" s="1"/>
  <c r="BD67" i="55" s="1"/>
  <c r="BE67" i="55" s="1"/>
  <c r="BF67" i="55" s="1"/>
  <c r="BG67" i="55" s="1"/>
  <c r="BH67" i="55" s="1"/>
  <c r="BI67" i="55" s="1"/>
  <c r="BJ67" i="55" s="1"/>
  <c r="BK67" i="55" s="1"/>
  <c r="BL67" i="55" s="1"/>
  <c r="BM67" i="55" s="1"/>
  <c r="BN67" i="55" s="1"/>
  <c r="BO67" i="55" s="1"/>
  <c r="BP67" i="55" s="1"/>
  <c r="BQ67" i="55" s="1"/>
  <c r="BR67" i="55" s="1"/>
  <c r="BS67" i="55" s="1"/>
  <c r="BT67" i="55" s="1"/>
  <c r="BU67" i="55" s="1"/>
  <c r="BV67" i="55" s="1"/>
  <c r="BW67" i="55" s="1"/>
  <c r="BX67" i="55" s="1"/>
  <c r="BY67" i="55" s="1"/>
  <c r="BZ67" i="55" s="1"/>
  <c r="CA67" i="55" s="1"/>
  <c r="CB67" i="55" s="1"/>
  <c r="CC67" i="55" s="1"/>
  <c r="CD67" i="55" s="1"/>
  <c r="CE67" i="55" s="1"/>
  <c r="B204" i="50"/>
  <c r="A13" i="58" s="1"/>
  <c r="F13" i="58" s="1"/>
  <c r="W7" i="55"/>
  <c r="X7" i="55" s="1"/>
  <c r="Y7" i="55" s="1"/>
  <c r="Z7" i="55" s="1"/>
  <c r="AA7" i="55" s="1"/>
  <c r="AB7" i="55" s="1"/>
  <c r="AC7" i="55" s="1"/>
  <c r="AD7" i="55" s="1"/>
  <c r="AE7" i="55" s="1"/>
  <c r="AF7" i="55" s="1"/>
  <c r="AG7" i="55" s="1"/>
  <c r="AH7" i="55" s="1"/>
  <c r="AI7" i="55" s="1"/>
  <c r="AJ7" i="55" s="1"/>
  <c r="AK7" i="55" s="1"/>
  <c r="AL7" i="55" s="1"/>
  <c r="AM7" i="55" s="1"/>
  <c r="AN7" i="55" s="1"/>
  <c r="AO7" i="55" s="1"/>
  <c r="AP7" i="55" s="1"/>
  <c r="AQ7" i="55" s="1"/>
  <c r="AR7" i="55" s="1"/>
  <c r="AS7" i="55" s="1"/>
  <c r="AT7" i="55" s="1"/>
  <c r="AU7" i="55" s="1"/>
  <c r="AV7" i="55" s="1"/>
  <c r="AW7" i="55" s="1"/>
  <c r="AX7" i="55" s="1"/>
  <c r="AY7" i="55" s="1"/>
  <c r="AZ7" i="55" s="1"/>
  <c r="BA7" i="55" s="1"/>
  <c r="BB7" i="55" s="1"/>
  <c r="BC7" i="55" s="1"/>
  <c r="BD7" i="55" s="1"/>
  <c r="BE7" i="55" s="1"/>
  <c r="BF7" i="55" s="1"/>
  <c r="BG7" i="55" s="1"/>
  <c r="BH7" i="55" s="1"/>
  <c r="BI7" i="55" s="1"/>
  <c r="BJ7" i="55" s="1"/>
  <c r="BK7" i="55" s="1"/>
  <c r="BL7" i="55" s="1"/>
  <c r="BM7" i="55" s="1"/>
  <c r="BN7" i="55" s="1"/>
  <c r="BO7" i="55" s="1"/>
  <c r="BP7" i="55" s="1"/>
  <c r="BQ7" i="55" s="1"/>
  <c r="BR7" i="55" s="1"/>
  <c r="BS7" i="55" s="1"/>
  <c r="BT7" i="55" s="1"/>
  <c r="BU7" i="55" s="1"/>
  <c r="BV7" i="55" s="1"/>
  <c r="BW7" i="55" s="1"/>
  <c r="BX7" i="55" s="1"/>
  <c r="BY7" i="55" s="1"/>
  <c r="BZ7" i="55" s="1"/>
  <c r="CA7" i="55" s="1"/>
  <c r="CB7" i="55" s="1"/>
  <c r="CC7" i="55" s="1"/>
  <c r="CD7" i="55" s="1"/>
  <c r="CE7" i="55" s="1"/>
  <c r="W11" i="55"/>
  <c r="X11" i="55" s="1"/>
  <c r="Y11" i="55" s="1"/>
  <c r="Z11" i="55" s="1"/>
  <c r="AA11" i="55" s="1"/>
  <c r="AB11" i="55" s="1"/>
  <c r="AC11" i="55" s="1"/>
  <c r="AD11" i="55" s="1"/>
  <c r="AE11" i="55" s="1"/>
  <c r="AF11" i="55" s="1"/>
  <c r="AG11" i="55" s="1"/>
  <c r="AH11" i="55" s="1"/>
  <c r="AI11" i="55" s="1"/>
  <c r="AJ11" i="55" s="1"/>
  <c r="AK11" i="55" s="1"/>
  <c r="AL11" i="55" s="1"/>
  <c r="AM11" i="55" s="1"/>
  <c r="AN11" i="55" s="1"/>
  <c r="AO11" i="55" s="1"/>
  <c r="AP11" i="55" s="1"/>
  <c r="AQ11" i="55" s="1"/>
  <c r="AR11" i="55" s="1"/>
  <c r="AS11" i="55" s="1"/>
  <c r="AT11" i="55" s="1"/>
  <c r="AU11" i="55" s="1"/>
  <c r="AV11" i="55" s="1"/>
  <c r="AW11" i="55" s="1"/>
  <c r="AX11" i="55" s="1"/>
  <c r="AY11" i="55" s="1"/>
  <c r="AZ11" i="55" s="1"/>
  <c r="BA11" i="55" s="1"/>
  <c r="BB11" i="55" s="1"/>
  <c r="BC11" i="55" s="1"/>
  <c r="BD11" i="55" s="1"/>
  <c r="BE11" i="55" s="1"/>
  <c r="BF11" i="55" s="1"/>
  <c r="BG11" i="55" s="1"/>
  <c r="BH11" i="55" s="1"/>
  <c r="BI11" i="55" s="1"/>
  <c r="BJ11" i="55" s="1"/>
  <c r="BK11" i="55" s="1"/>
  <c r="BL11" i="55" s="1"/>
  <c r="BM11" i="55" s="1"/>
  <c r="BN11" i="55" s="1"/>
  <c r="BO11" i="55" s="1"/>
  <c r="BP11" i="55" s="1"/>
  <c r="BQ11" i="55" s="1"/>
  <c r="BR11" i="55" s="1"/>
  <c r="BS11" i="55" s="1"/>
  <c r="BT11" i="55" s="1"/>
  <c r="BU11" i="55" s="1"/>
  <c r="BV11" i="55" s="1"/>
  <c r="BW11" i="55" s="1"/>
  <c r="BX11" i="55" s="1"/>
  <c r="BY11" i="55" s="1"/>
  <c r="BZ11" i="55" s="1"/>
  <c r="CA11" i="55" s="1"/>
  <c r="CB11" i="55" s="1"/>
  <c r="CC11" i="55" s="1"/>
  <c r="CD11" i="55" s="1"/>
  <c r="CE11" i="55" s="1"/>
  <c r="W15" i="55"/>
  <c r="X15" i="55" s="1"/>
  <c r="Y15" i="55" s="1"/>
  <c r="Z15" i="55" s="1"/>
  <c r="AA15" i="55" s="1"/>
  <c r="AB15" i="55" s="1"/>
  <c r="AC15" i="55" s="1"/>
  <c r="AD15" i="55" s="1"/>
  <c r="AE15" i="55" s="1"/>
  <c r="AF15" i="55" s="1"/>
  <c r="AG15" i="55" s="1"/>
  <c r="AH15" i="55" s="1"/>
  <c r="AI15" i="55" s="1"/>
  <c r="AJ15" i="55" s="1"/>
  <c r="AK15" i="55" s="1"/>
  <c r="AL15" i="55" s="1"/>
  <c r="AM15" i="55" s="1"/>
  <c r="AN15" i="55" s="1"/>
  <c r="AO15" i="55" s="1"/>
  <c r="AP15" i="55" s="1"/>
  <c r="AQ15" i="55" s="1"/>
  <c r="AR15" i="55" s="1"/>
  <c r="AS15" i="55" s="1"/>
  <c r="AT15" i="55" s="1"/>
  <c r="AU15" i="55" s="1"/>
  <c r="AV15" i="55" s="1"/>
  <c r="AW15" i="55" s="1"/>
  <c r="AX15" i="55" s="1"/>
  <c r="AY15" i="55" s="1"/>
  <c r="AZ15" i="55" s="1"/>
  <c r="BA15" i="55" s="1"/>
  <c r="BB15" i="55" s="1"/>
  <c r="BC15" i="55" s="1"/>
  <c r="BD15" i="55" s="1"/>
  <c r="BE15" i="55" s="1"/>
  <c r="BF15" i="55" s="1"/>
  <c r="BG15" i="55" s="1"/>
  <c r="BH15" i="55" s="1"/>
  <c r="BI15" i="55" s="1"/>
  <c r="BJ15" i="55" s="1"/>
  <c r="BK15" i="55" s="1"/>
  <c r="BL15" i="55" s="1"/>
  <c r="BM15" i="55" s="1"/>
  <c r="BN15" i="55" s="1"/>
  <c r="BO15" i="55" s="1"/>
  <c r="BP15" i="55" s="1"/>
  <c r="BQ15" i="55" s="1"/>
  <c r="BR15" i="55" s="1"/>
  <c r="BS15" i="55" s="1"/>
  <c r="BT15" i="55" s="1"/>
  <c r="BU15" i="55" s="1"/>
  <c r="BV15" i="55" s="1"/>
  <c r="BW15" i="55" s="1"/>
  <c r="BX15" i="55" s="1"/>
  <c r="BY15" i="55" s="1"/>
  <c r="BZ15" i="55" s="1"/>
  <c r="CA15" i="55" s="1"/>
  <c r="CB15" i="55" s="1"/>
  <c r="CC15" i="55" s="1"/>
  <c r="CD15" i="55" s="1"/>
  <c r="CE15" i="55" s="1"/>
  <c r="W19" i="55"/>
  <c r="X19" i="55" s="1"/>
  <c r="Y19" i="55" s="1"/>
  <c r="Z19" i="55" s="1"/>
  <c r="AA19" i="55" s="1"/>
  <c r="AB19" i="55" s="1"/>
  <c r="AC19" i="55" s="1"/>
  <c r="AD19" i="55" s="1"/>
  <c r="AE19" i="55" s="1"/>
  <c r="AF19" i="55" s="1"/>
  <c r="AG19" i="55" s="1"/>
  <c r="AH19" i="55" s="1"/>
  <c r="AI19" i="55" s="1"/>
  <c r="AJ19" i="55" s="1"/>
  <c r="AK19" i="55" s="1"/>
  <c r="AL19" i="55" s="1"/>
  <c r="AM19" i="55" s="1"/>
  <c r="AN19" i="55" s="1"/>
  <c r="AO19" i="55" s="1"/>
  <c r="AP19" i="55" s="1"/>
  <c r="AQ19" i="55" s="1"/>
  <c r="AR19" i="55" s="1"/>
  <c r="AS19" i="55" s="1"/>
  <c r="AT19" i="55" s="1"/>
  <c r="AU19" i="55" s="1"/>
  <c r="AV19" i="55" s="1"/>
  <c r="AW19" i="55" s="1"/>
  <c r="AX19" i="55" s="1"/>
  <c r="AY19" i="55" s="1"/>
  <c r="AZ19" i="55" s="1"/>
  <c r="BA19" i="55" s="1"/>
  <c r="BB19" i="55" s="1"/>
  <c r="BC19" i="55" s="1"/>
  <c r="BD19" i="55" s="1"/>
  <c r="BE19" i="55" s="1"/>
  <c r="BF19" i="55" s="1"/>
  <c r="BG19" i="55" s="1"/>
  <c r="BH19" i="55" s="1"/>
  <c r="BI19" i="55" s="1"/>
  <c r="BJ19" i="55" s="1"/>
  <c r="BK19" i="55" s="1"/>
  <c r="BL19" i="55" s="1"/>
  <c r="BM19" i="55" s="1"/>
  <c r="BN19" i="55" s="1"/>
  <c r="BO19" i="55" s="1"/>
  <c r="BP19" i="55" s="1"/>
  <c r="BQ19" i="55" s="1"/>
  <c r="BR19" i="55" s="1"/>
  <c r="BS19" i="55" s="1"/>
  <c r="BT19" i="55" s="1"/>
  <c r="BU19" i="55" s="1"/>
  <c r="BV19" i="55" s="1"/>
  <c r="BW19" i="55" s="1"/>
  <c r="BX19" i="55" s="1"/>
  <c r="BY19" i="55" s="1"/>
  <c r="BZ19" i="55" s="1"/>
  <c r="CA19" i="55" s="1"/>
  <c r="CB19" i="55" s="1"/>
  <c r="CC19" i="55" s="1"/>
  <c r="CD19" i="55" s="1"/>
  <c r="CE19" i="55" s="1"/>
  <c r="W23" i="55"/>
  <c r="X23" i="55" s="1"/>
  <c r="Y23" i="55" s="1"/>
  <c r="Z23" i="55" s="1"/>
  <c r="AA23" i="55" s="1"/>
  <c r="AB23" i="55" s="1"/>
  <c r="AC23" i="55" s="1"/>
  <c r="AD23" i="55" s="1"/>
  <c r="AE23" i="55" s="1"/>
  <c r="AF23" i="55" s="1"/>
  <c r="AG23" i="55" s="1"/>
  <c r="AH23" i="55" s="1"/>
  <c r="AI23" i="55" s="1"/>
  <c r="AJ23" i="55" s="1"/>
  <c r="AK23" i="55" s="1"/>
  <c r="AL23" i="55" s="1"/>
  <c r="AM23" i="55" s="1"/>
  <c r="AN23" i="55" s="1"/>
  <c r="AO23" i="55" s="1"/>
  <c r="AP23" i="55" s="1"/>
  <c r="AQ23" i="55" s="1"/>
  <c r="AR23" i="55" s="1"/>
  <c r="AS23" i="55" s="1"/>
  <c r="AT23" i="55" s="1"/>
  <c r="AU23" i="55" s="1"/>
  <c r="AV23" i="55" s="1"/>
  <c r="AW23" i="55" s="1"/>
  <c r="AX23" i="55" s="1"/>
  <c r="AY23" i="55" s="1"/>
  <c r="AZ23" i="55" s="1"/>
  <c r="BA23" i="55" s="1"/>
  <c r="BB23" i="55" s="1"/>
  <c r="BC23" i="55" s="1"/>
  <c r="BD23" i="55" s="1"/>
  <c r="BE23" i="55" s="1"/>
  <c r="BF23" i="55" s="1"/>
  <c r="BG23" i="55" s="1"/>
  <c r="BH23" i="55" s="1"/>
  <c r="BI23" i="55" s="1"/>
  <c r="BJ23" i="55" s="1"/>
  <c r="BK23" i="55" s="1"/>
  <c r="BL23" i="55" s="1"/>
  <c r="BM23" i="55" s="1"/>
  <c r="BN23" i="55" s="1"/>
  <c r="BO23" i="55" s="1"/>
  <c r="BP23" i="55" s="1"/>
  <c r="BQ23" i="55" s="1"/>
  <c r="BR23" i="55" s="1"/>
  <c r="BS23" i="55" s="1"/>
  <c r="BT23" i="55" s="1"/>
  <c r="BU23" i="55" s="1"/>
  <c r="BV23" i="55" s="1"/>
  <c r="BW23" i="55" s="1"/>
  <c r="BX23" i="55" s="1"/>
  <c r="BY23" i="55" s="1"/>
  <c r="BZ23" i="55" s="1"/>
  <c r="CA23" i="55" s="1"/>
  <c r="CB23" i="55" s="1"/>
  <c r="CC23" i="55" s="1"/>
  <c r="CD23" i="55" s="1"/>
  <c r="CE23" i="55" s="1"/>
  <c r="W27" i="55"/>
  <c r="X27" i="55" s="1"/>
  <c r="Y27" i="55" s="1"/>
  <c r="Z27" i="55" s="1"/>
  <c r="AA27" i="55" s="1"/>
  <c r="AB27" i="55" s="1"/>
  <c r="AC27" i="55" s="1"/>
  <c r="AD27" i="55" s="1"/>
  <c r="AE27" i="55" s="1"/>
  <c r="AF27" i="55" s="1"/>
  <c r="AG27" i="55" s="1"/>
  <c r="AH27" i="55" s="1"/>
  <c r="AI27" i="55" s="1"/>
  <c r="AJ27" i="55" s="1"/>
  <c r="AK27" i="55" s="1"/>
  <c r="AL27" i="55" s="1"/>
  <c r="AM27" i="55" s="1"/>
  <c r="AN27" i="55" s="1"/>
  <c r="AO27" i="55" s="1"/>
  <c r="AP27" i="55" s="1"/>
  <c r="AQ27" i="55" s="1"/>
  <c r="AR27" i="55" s="1"/>
  <c r="AS27" i="55" s="1"/>
  <c r="AT27" i="55" s="1"/>
  <c r="AU27" i="55" s="1"/>
  <c r="AV27" i="55" s="1"/>
  <c r="AW27" i="55" s="1"/>
  <c r="AX27" i="55" s="1"/>
  <c r="AY27" i="55" s="1"/>
  <c r="AZ27" i="55" s="1"/>
  <c r="BA27" i="55" s="1"/>
  <c r="BB27" i="55" s="1"/>
  <c r="BC27" i="55" s="1"/>
  <c r="BD27" i="55" s="1"/>
  <c r="BE27" i="55" s="1"/>
  <c r="BF27" i="55" s="1"/>
  <c r="BG27" i="55" s="1"/>
  <c r="BH27" i="55" s="1"/>
  <c r="BI27" i="55" s="1"/>
  <c r="BJ27" i="55" s="1"/>
  <c r="BK27" i="55" s="1"/>
  <c r="BL27" i="55" s="1"/>
  <c r="BM27" i="55" s="1"/>
  <c r="BN27" i="55" s="1"/>
  <c r="BO27" i="55" s="1"/>
  <c r="BP27" i="55" s="1"/>
  <c r="BQ27" i="55" s="1"/>
  <c r="BR27" i="55" s="1"/>
  <c r="BS27" i="55" s="1"/>
  <c r="BT27" i="55" s="1"/>
  <c r="BU27" i="55" s="1"/>
  <c r="BV27" i="55" s="1"/>
  <c r="BW27" i="55" s="1"/>
  <c r="BX27" i="55" s="1"/>
  <c r="BY27" i="55" s="1"/>
  <c r="BZ27" i="55" s="1"/>
  <c r="CA27" i="55" s="1"/>
  <c r="CB27" i="55" s="1"/>
  <c r="CC27" i="55" s="1"/>
  <c r="CD27" i="55" s="1"/>
  <c r="CE27" i="55" s="1"/>
  <c r="W31" i="55"/>
  <c r="X31" i="55" s="1"/>
  <c r="Y31" i="55" s="1"/>
  <c r="Z31" i="55" s="1"/>
  <c r="AA31" i="55" s="1"/>
  <c r="AB31" i="55" s="1"/>
  <c r="AC31" i="55" s="1"/>
  <c r="AD31" i="55" s="1"/>
  <c r="AE31" i="55" s="1"/>
  <c r="AF31" i="55" s="1"/>
  <c r="AG31" i="55" s="1"/>
  <c r="AH31" i="55" s="1"/>
  <c r="AI31" i="55" s="1"/>
  <c r="AJ31" i="55" s="1"/>
  <c r="AK31" i="55" s="1"/>
  <c r="AL31" i="55" s="1"/>
  <c r="AM31" i="55" s="1"/>
  <c r="AN31" i="55" s="1"/>
  <c r="AO31" i="55" s="1"/>
  <c r="AP31" i="55" s="1"/>
  <c r="AQ31" i="55" s="1"/>
  <c r="AR31" i="55" s="1"/>
  <c r="AS31" i="55" s="1"/>
  <c r="AT31" i="55" s="1"/>
  <c r="AU31" i="55" s="1"/>
  <c r="AV31" i="55" s="1"/>
  <c r="AW31" i="55" s="1"/>
  <c r="AX31" i="55" s="1"/>
  <c r="AY31" i="55" s="1"/>
  <c r="AZ31" i="55" s="1"/>
  <c r="BA31" i="55" s="1"/>
  <c r="BB31" i="55" s="1"/>
  <c r="BC31" i="55" s="1"/>
  <c r="BD31" i="55" s="1"/>
  <c r="BE31" i="55" s="1"/>
  <c r="BF31" i="55" s="1"/>
  <c r="BG31" i="55" s="1"/>
  <c r="BH31" i="55" s="1"/>
  <c r="BI31" i="55" s="1"/>
  <c r="BJ31" i="55" s="1"/>
  <c r="BK31" i="55" s="1"/>
  <c r="BL31" i="55" s="1"/>
  <c r="BM31" i="55" s="1"/>
  <c r="BN31" i="55" s="1"/>
  <c r="BO31" i="55" s="1"/>
  <c r="BP31" i="55" s="1"/>
  <c r="BQ31" i="55" s="1"/>
  <c r="BR31" i="55" s="1"/>
  <c r="BS31" i="55" s="1"/>
  <c r="BT31" i="55" s="1"/>
  <c r="BU31" i="55" s="1"/>
  <c r="BV31" i="55" s="1"/>
  <c r="BW31" i="55" s="1"/>
  <c r="BX31" i="55" s="1"/>
  <c r="BY31" i="55" s="1"/>
  <c r="BZ31" i="55" s="1"/>
  <c r="CA31" i="55" s="1"/>
  <c r="CB31" i="55" s="1"/>
  <c r="CC31" i="55" s="1"/>
  <c r="CD31" i="55" s="1"/>
  <c r="CE31" i="55" s="1"/>
  <c r="W35" i="55"/>
  <c r="X35" i="55" s="1"/>
  <c r="Y35" i="55" s="1"/>
  <c r="Z35" i="55" s="1"/>
  <c r="AA35" i="55" s="1"/>
  <c r="AB35" i="55" s="1"/>
  <c r="AC35" i="55" s="1"/>
  <c r="AD35" i="55" s="1"/>
  <c r="AE35" i="55" s="1"/>
  <c r="AF35" i="55" s="1"/>
  <c r="AG35" i="55" s="1"/>
  <c r="AH35" i="55" s="1"/>
  <c r="AI35" i="55" s="1"/>
  <c r="AJ35" i="55" s="1"/>
  <c r="AK35" i="55" s="1"/>
  <c r="AL35" i="55" s="1"/>
  <c r="AM35" i="55" s="1"/>
  <c r="AN35" i="55" s="1"/>
  <c r="AO35" i="55" s="1"/>
  <c r="AP35" i="55" s="1"/>
  <c r="AQ35" i="55" s="1"/>
  <c r="AR35" i="55" s="1"/>
  <c r="AS35" i="55" s="1"/>
  <c r="AT35" i="55" s="1"/>
  <c r="AU35" i="55" s="1"/>
  <c r="AV35" i="55" s="1"/>
  <c r="AW35" i="55" s="1"/>
  <c r="AX35" i="55" s="1"/>
  <c r="AY35" i="55" s="1"/>
  <c r="AZ35" i="55" s="1"/>
  <c r="BA35" i="55" s="1"/>
  <c r="BB35" i="55" s="1"/>
  <c r="BC35" i="55" s="1"/>
  <c r="BD35" i="55" s="1"/>
  <c r="BE35" i="55" s="1"/>
  <c r="BF35" i="55" s="1"/>
  <c r="BG35" i="55" s="1"/>
  <c r="BH35" i="55" s="1"/>
  <c r="BI35" i="55" s="1"/>
  <c r="BJ35" i="55" s="1"/>
  <c r="BK35" i="55" s="1"/>
  <c r="BL35" i="55" s="1"/>
  <c r="BM35" i="55" s="1"/>
  <c r="BN35" i="55" s="1"/>
  <c r="BO35" i="55" s="1"/>
  <c r="BP35" i="55" s="1"/>
  <c r="BQ35" i="55" s="1"/>
  <c r="BR35" i="55" s="1"/>
  <c r="BS35" i="55" s="1"/>
  <c r="BT35" i="55" s="1"/>
  <c r="BU35" i="55" s="1"/>
  <c r="BV35" i="55" s="1"/>
  <c r="BW35" i="55" s="1"/>
  <c r="BX35" i="55" s="1"/>
  <c r="BY35" i="55" s="1"/>
  <c r="BZ35" i="55" s="1"/>
  <c r="CA35" i="55" s="1"/>
  <c r="CB35" i="55" s="1"/>
  <c r="CC35" i="55" s="1"/>
  <c r="CD35" i="55" s="1"/>
  <c r="CE35" i="55" s="1"/>
  <c r="W39" i="55"/>
  <c r="X39" i="55" s="1"/>
  <c r="Y39" i="55" s="1"/>
  <c r="Z39" i="55" s="1"/>
  <c r="AA39" i="55" s="1"/>
  <c r="AB39" i="55" s="1"/>
  <c r="AC39" i="55" s="1"/>
  <c r="AD39" i="55" s="1"/>
  <c r="AE39" i="55" s="1"/>
  <c r="AF39" i="55" s="1"/>
  <c r="AG39" i="55" s="1"/>
  <c r="AH39" i="55" s="1"/>
  <c r="AI39" i="55" s="1"/>
  <c r="AJ39" i="55" s="1"/>
  <c r="AK39" i="55" s="1"/>
  <c r="AL39" i="55" s="1"/>
  <c r="AM39" i="55" s="1"/>
  <c r="AN39" i="55" s="1"/>
  <c r="AO39" i="55" s="1"/>
  <c r="AP39" i="55" s="1"/>
  <c r="AQ39" i="55" s="1"/>
  <c r="AR39" i="55" s="1"/>
  <c r="AS39" i="55" s="1"/>
  <c r="AT39" i="55" s="1"/>
  <c r="AU39" i="55" s="1"/>
  <c r="AV39" i="55" s="1"/>
  <c r="AW39" i="55" s="1"/>
  <c r="AX39" i="55" s="1"/>
  <c r="AY39" i="55" s="1"/>
  <c r="AZ39" i="55" s="1"/>
  <c r="BA39" i="55" s="1"/>
  <c r="BB39" i="55" s="1"/>
  <c r="BC39" i="55" s="1"/>
  <c r="BD39" i="55" s="1"/>
  <c r="BE39" i="55" s="1"/>
  <c r="BF39" i="55" s="1"/>
  <c r="BG39" i="55" s="1"/>
  <c r="BH39" i="55" s="1"/>
  <c r="BI39" i="55" s="1"/>
  <c r="BJ39" i="55" s="1"/>
  <c r="BK39" i="55" s="1"/>
  <c r="BL39" i="55" s="1"/>
  <c r="BM39" i="55" s="1"/>
  <c r="BN39" i="55" s="1"/>
  <c r="BO39" i="55" s="1"/>
  <c r="BP39" i="55" s="1"/>
  <c r="BQ39" i="55" s="1"/>
  <c r="BR39" i="55" s="1"/>
  <c r="BS39" i="55" s="1"/>
  <c r="BT39" i="55" s="1"/>
  <c r="BU39" i="55" s="1"/>
  <c r="BV39" i="55" s="1"/>
  <c r="BW39" i="55" s="1"/>
  <c r="BX39" i="55" s="1"/>
  <c r="BY39" i="55" s="1"/>
  <c r="BZ39" i="55" s="1"/>
  <c r="CA39" i="55" s="1"/>
  <c r="CB39" i="55" s="1"/>
  <c r="CC39" i="55" s="1"/>
  <c r="CD39" i="55" s="1"/>
  <c r="CE39" i="55" s="1"/>
  <c r="C146" i="50"/>
  <c r="D146" i="50" s="1"/>
  <c r="E146" i="50" s="1"/>
  <c r="B63" i="58" s="1"/>
  <c r="W11" i="26"/>
  <c r="X11" i="26" s="1"/>
  <c r="Y11" i="26" s="1"/>
  <c r="Z11" i="26" s="1"/>
  <c r="AA11" i="26" s="1"/>
  <c r="AB11" i="26" s="1"/>
  <c r="AC11" i="26" s="1"/>
  <c r="AD11" i="26" s="1"/>
  <c r="AE11" i="26" s="1"/>
  <c r="AF11" i="26" s="1"/>
  <c r="AG11" i="26" s="1"/>
  <c r="AH11" i="26" s="1"/>
  <c r="AI11" i="26" s="1"/>
  <c r="AJ11" i="26" s="1"/>
  <c r="AK11" i="26" s="1"/>
  <c r="AL11" i="26" s="1"/>
  <c r="AM11" i="26" s="1"/>
  <c r="AN11" i="26" s="1"/>
  <c r="AO11" i="26" s="1"/>
  <c r="AP11" i="26" s="1"/>
  <c r="AQ11" i="26" s="1"/>
  <c r="AR11" i="26" s="1"/>
  <c r="AS11" i="26" s="1"/>
  <c r="AT11" i="26" s="1"/>
  <c r="AU11" i="26" s="1"/>
  <c r="AV11" i="26" s="1"/>
  <c r="AW11" i="26" s="1"/>
  <c r="AX11" i="26" s="1"/>
  <c r="AY11" i="26" s="1"/>
  <c r="AZ11" i="26" s="1"/>
  <c r="BA11" i="26" s="1"/>
  <c r="BB11" i="26" s="1"/>
  <c r="BC11" i="26" s="1"/>
  <c r="BD11" i="26" s="1"/>
  <c r="BE11" i="26" s="1"/>
  <c r="BF11" i="26" s="1"/>
  <c r="BG11" i="26" s="1"/>
  <c r="BH11" i="26" s="1"/>
  <c r="BI11" i="26" s="1"/>
  <c r="BJ11" i="26" s="1"/>
  <c r="BK11" i="26" s="1"/>
  <c r="BL11" i="26" s="1"/>
  <c r="BM11" i="26" s="1"/>
  <c r="BN11" i="26" s="1"/>
  <c r="BO11" i="26" s="1"/>
  <c r="BP11" i="26" s="1"/>
  <c r="BQ11" i="26" s="1"/>
  <c r="BR11" i="26" s="1"/>
  <c r="BS11" i="26" s="1"/>
  <c r="BT11" i="26" s="1"/>
  <c r="BU11" i="26" s="1"/>
  <c r="BV11" i="26" s="1"/>
  <c r="BW11" i="26" s="1"/>
  <c r="BX11" i="26" s="1"/>
  <c r="BY11" i="26" s="1"/>
  <c r="BZ11" i="26" s="1"/>
  <c r="CA11" i="26" s="1"/>
  <c r="CB11" i="26" s="1"/>
  <c r="CC11" i="26" s="1"/>
  <c r="CD11" i="26" s="1"/>
  <c r="CE11" i="26" s="1"/>
  <c r="W84" i="55"/>
  <c r="X84" i="55" s="1"/>
  <c r="Y84" i="55" s="1"/>
  <c r="Z84" i="55" s="1"/>
  <c r="AA84" i="55" s="1"/>
  <c r="AB84" i="55" s="1"/>
  <c r="AC84" i="55" s="1"/>
  <c r="AD84" i="55" s="1"/>
  <c r="AE84" i="55" s="1"/>
  <c r="AF84" i="55" s="1"/>
  <c r="AG84" i="55" s="1"/>
  <c r="AH84" i="55" s="1"/>
  <c r="AI84" i="55" s="1"/>
  <c r="AJ84" i="55" s="1"/>
  <c r="AK84" i="55" s="1"/>
  <c r="AL84" i="55" s="1"/>
  <c r="AM84" i="55" s="1"/>
  <c r="AN84" i="55" s="1"/>
  <c r="AO84" i="55" s="1"/>
  <c r="AP84" i="55" s="1"/>
  <c r="AQ84" i="55" s="1"/>
  <c r="AR84" i="55" s="1"/>
  <c r="AS84" i="55" s="1"/>
  <c r="AT84" i="55" s="1"/>
  <c r="AU84" i="55" s="1"/>
  <c r="AV84" i="55" s="1"/>
  <c r="AW84" i="55" s="1"/>
  <c r="AX84" i="55" s="1"/>
  <c r="AY84" i="55" s="1"/>
  <c r="AZ84" i="55" s="1"/>
  <c r="BA84" i="55" s="1"/>
  <c r="BB84" i="55" s="1"/>
  <c r="BC84" i="55" s="1"/>
  <c r="BD84" i="55" s="1"/>
  <c r="BE84" i="55" s="1"/>
  <c r="BF84" i="55" s="1"/>
  <c r="BG84" i="55" s="1"/>
  <c r="BH84" i="55" s="1"/>
  <c r="BI84" i="55" s="1"/>
  <c r="BJ84" i="55" s="1"/>
  <c r="BK84" i="55" s="1"/>
  <c r="BL84" i="55" s="1"/>
  <c r="BM84" i="55" s="1"/>
  <c r="BN84" i="55" s="1"/>
  <c r="BO84" i="55" s="1"/>
  <c r="BP84" i="55" s="1"/>
  <c r="BQ84" i="55" s="1"/>
  <c r="BR84" i="55" s="1"/>
  <c r="BS84" i="55" s="1"/>
  <c r="BT84" i="55" s="1"/>
  <c r="BU84" i="55" s="1"/>
  <c r="BV84" i="55" s="1"/>
  <c r="BW84" i="55" s="1"/>
  <c r="BX84" i="55" s="1"/>
  <c r="BY84" i="55" s="1"/>
  <c r="BZ84" i="55" s="1"/>
  <c r="CA84" i="55" s="1"/>
  <c r="CB84" i="55" s="1"/>
  <c r="CC84" i="55" s="1"/>
  <c r="CD84" i="55" s="1"/>
  <c r="CE84" i="55" s="1"/>
  <c r="A85" i="44"/>
  <c r="E121" i="50"/>
  <c r="B88" i="58" s="1"/>
  <c r="W4" i="55"/>
  <c r="X4" i="55" s="1"/>
  <c r="Y4" i="55" s="1"/>
  <c r="Z4" i="55" s="1"/>
  <c r="AA4" i="55" s="1"/>
  <c r="AB4" i="55" s="1"/>
  <c r="AC4" i="55" s="1"/>
  <c r="AD4" i="55" s="1"/>
  <c r="AE4" i="55" s="1"/>
  <c r="AF4" i="55" s="1"/>
  <c r="AG4" i="55" s="1"/>
  <c r="AH4" i="55" s="1"/>
  <c r="AI4" i="55" s="1"/>
  <c r="AJ4" i="55" s="1"/>
  <c r="AK4" i="55" s="1"/>
  <c r="AL4" i="55" s="1"/>
  <c r="AM4" i="55" s="1"/>
  <c r="AN4" i="55" s="1"/>
  <c r="AO4" i="55" s="1"/>
  <c r="AP4" i="55" s="1"/>
  <c r="AQ4" i="55" s="1"/>
  <c r="AR4" i="55" s="1"/>
  <c r="AS4" i="55" s="1"/>
  <c r="AT4" i="55" s="1"/>
  <c r="AU4" i="55" s="1"/>
  <c r="AV4" i="55" s="1"/>
  <c r="AW4" i="55" s="1"/>
  <c r="AX4" i="55" s="1"/>
  <c r="AY4" i="55" s="1"/>
  <c r="AZ4" i="55" s="1"/>
  <c r="BA4" i="55" s="1"/>
  <c r="BB4" i="55" s="1"/>
  <c r="BC4" i="55" s="1"/>
  <c r="BD4" i="55" s="1"/>
  <c r="BE4" i="55" s="1"/>
  <c r="BF4" i="55" s="1"/>
  <c r="BG4" i="55" s="1"/>
  <c r="BH4" i="55" s="1"/>
  <c r="BI4" i="55" s="1"/>
  <c r="BJ4" i="55" s="1"/>
  <c r="BK4" i="55" s="1"/>
  <c r="BL4" i="55" s="1"/>
  <c r="BM4" i="55" s="1"/>
  <c r="BN4" i="55" s="1"/>
  <c r="BO4" i="55" s="1"/>
  <c r="BP4" i="55" s="1"/>
  <c r="BQ4" i="55" s="1"/>
  <c r="BR4" i="55" s="1"/>
  <c r="BS4" i="55" s="1"/>
  <c r="BT4" i="55" s="1"/>
  <c r="BU4" i="55" s="1"/>
  <c r="BV4" i="55" s="1"/>
  <c r="BW4" i="55" s="1"/>
  <c r="BX4" i="55" s="1"/>
  <c r="BY4" i="55" s="1"/>
  <c r="BZ4" i="55" s="1"/>
  <c r="CA4" i="55" s="1"/>
  <c r="CB4" i="55" s="1"/>
  <c r="CC4" i="55" s="1"/>
  <c r="CD4" i="55" s="1"/>
  <c r="CE4" i="55" s="1"/>
  <c r="C153" i="50"/>
  <c r="D153" i="50" s="1"/>
  <c r="E153" i="50" s="1"/>
  <c r="B56" i="58" s="1"/>
  <c r="C161" i="50"/>
  <c r="W30" i="55"/>
  <c r="X30" i="55" s="1"/>
  <c r="Y30" i="55" s="1"/>
  <c r="Z30" i="55" s="1"/>
  <c r="AA30" i="55" s="1"/>
  <c r="AB30" i="55" s="1"/>
  <c r="AC30" i="55" s="1"/>
  <c r="AD30" i="55" s="1"/>
  <c r="AE30" i="55" s="1"/>
  <c r="AF30" i="55" s="1"/>
  <c r="AG30" i="55" s="1"/>
  <c r="AH30" i="55" s="1"/>
  <c r="AI30" i="55" s="1"/>
  <c r="AJ30" i="55" s="1"/>
  <c r="AK30" i="55" s="1"/>
  <c r="AL30" i="55" s="1"/>
  <c r="AM30" i="55" s="1"/>
  <c r="AN30" i="55" s="1"/>
  <c r="AO30" i="55" s="1"/>
  <c r="AP30" i="55" s="1"/>
  <c r="AQ30" i="55" s="1"/>
  <c r="AR30" i="55" s="1"/>
  <c r="AS30" i="55" s="1"/>
  <c r="AT30" i="55" s="1"/>
  <c r="AU30" i="55" s="1"/>
  <c r="AV30" i="55" s="1"/>
  <c r="AW30" i="55" s="1"/>
  <c r="AX30" i="55" s="1"/>
  <c r="AY30" i="55" s="1"/>
  <c r="AZ30" i="55" s="1"/>
  <c r="BA30" i="55" s="1"/>
  <c r="BB30" i="55" s="1"/>
  <c r="BC30" i="55" s="1"/>
  <c r="BD30" i="55" s="1"/>
  <c r="BE30" i="55" s="1"/>
  <c r="BF30" i="55" s="1"/>
  <c r="BG30" i="55" s="1"/>
  <c r="BH30" i="55" s="1"/>
  <c r="BI30" i="55" s="1"/>
  <c r="BJ30" i="55" s="1"/>
  <c r="BK30" i="55" s="1"/>
  <c r="BL30" i="55" s="1"/>
  <c r="BM30" i="55" s="1"/>
  <c r="BN30" i="55" s="1"/>
  <c r="BO30" i="55" s="1"/>
  <c r="BP30" i="55" s="1"/>
  <c r="BQ30" i="55" s="1"/>
  <c r="BR30" i="55" s="1"/>
  <c r="BS30" i="55" s="1"/>
  <c r="BT30" i="55" s="1"/>
  <c r="BU30" i="55" s="1"/>
  <c r="BV30" i="55" s="1"/>
  <c r="BW30" i="55" s="1"/>
  <c r="BX30" i="55" s="1"/>
  <c r="BY30" i="55" s="1"/>
  <c r="BZ30" i="55" s="1"/>
  <c r="CA30" i="55" s="1"/>
  <c r="CB30" i="55" s="1"/>
  <c r="CC30" i="55" s="1"/>
  <c r="CD30" i="55" s="1"/>
  <c r="CE30" i="55" s="1"/>
  <c r="W13" i="55"/>
  <c r="X13" i="55" s="1"/>
  <c r="Y13" i="55" s="1"/>
  <c r="Z13" i="55" s="1"/>
  <c r="AA13" i="55" s="1"/>
  <c r="AB13" i="55" s="1"/>
  <c r="AC13" i="55" s="1"/>
  <c r="AD13" i="55" s="1"/>
  <c r="AE13" i="55" s="1"/>
  <c r="AF13" i="55" s="1"/>
  <c r="AG13" i="55" s="1"/>
  <c r="AH13" i="55" s="1"/>
  <c r="AI13" i="55" s="1"/>
  <c r="AJ13" i="55" s="1"/>
  <c r="AK13" i="55" s="1"/>
  <c r="AL13" i="55" s="1"/>
  <c r="AM13" i="55" s="1"/>
  <c r="AN13" i="55" s="1"/>
  <c r="AO13" i="55" s="1"/>
  <c r="AP13" i="55" s="1"/>
  <c r="AQ13" i="55" s="1"/>
  <c r="AR13" i="55" s="1"/>
  <c r="AS13" i="55" s="1"/>
  <c r="AT13" i="55" s="1"/>
  <c r="AU13" i="55" s="1"/>
  <c r="AV13" i="55" s="1"/>
  <c r="AW13" i="55" s="1"/>
  <c r="AX13" i="55" s="1"/>
  <c r="AY13" i="55" s="1"/>
  <c r="AZ13" i="55" s="1"/>
  <c r="BA13" i="55" s="1"/>
  <c r="BB13" i="55" s="1"/>
  <c r="BC13" i="55" s="1"/>
  <c r="BD13" i="55" s="1"/>
  <c r="BE13" i="55" s="1"/>
  <c r="BF13" i="55" s="1"/>
  <c r="BG13" i="55" s="1"/>
  <c r="BH13" i="55" s="1"/>
  <c r="BI13" i="55" s="1"/>
  <c r="BJ13" i="55" s="1"/>
  <c r="BK13" i="55" s="1"/>
  <c r="BL13" i="55" s="1"/>
  <c r="BM13" i="55" s="1"/>
  <c r="BN13" i="55" s="1"/>
  <c r="BO13" i="55" s="1"/>
  <c r="BP13" i="55" s="1"/>
  <c r="BQ13" i="55" s="1"/>
  <c r="BR13" i="55" s="1"/>
  <c r="BS13" i="55" s="1"/>
  <c r="BT13" i="55" s="1"/>
  <c r="BU13" i="55" s="1"/>
  <c r="BV13" i="55" s="1"/>
  <c r="BW13" i="55" s="1"/>
  <c r="BX13" i="55" s="1"/>
  <c r="BY13" i="55" s="1"/>
  <c r="BZ13" i="55" s="1"/>
  <c r="CA13" i="55" s="1"/>
  <c r="CB13" i="55" s="1"/>
  <c r="CC13" i="55" s="1"/>
  <c r="CD13" i="55" s="1"/>
  <c r="CE13" i="55" s="1"/>
  <c r="A148" i="30"/>
  <c r="A148" i="57"/>
  <c r="A148" i="42"/>
  <c r="C105" i="50"/>
  <c r="D105" i="50" s="1"/>
  <c r="B30" i="50"/>
  <c r="A180" i="58" s="1"/>
  <c r="F180" i="58" s="1"/>
  <c r="W56" i="55"/>
  <c r="X56" i="55" s="1"/>
  <c r="Y56" i="55" s="1"/>
  <c r="Z56" i="55" s="1"/>
  <c r="AA56" i="55" s="1"/>
  <c r="AB56" i="55" s="1"/>
  <c r="AC56" i="55" s="1"/>
  <c r="AD56" i="55" s="1"/>
  <c r="AE56" i="55" s="1"/>
  <c r="AF56" i="55" s="1"/>
  <c r="AG56" i="55" s="1"/>
  <c r="AH56" i="55" s="1"/>
  <c r="AI56" i="55" s="1"/>
  <c r="AJ56" i="55" s="1"/>
  <c r="AK56" i="55" s="1"/>
  <c r="AL56" i="55" s="1"/>
  <c r="AM56" i="55" s="1"/>
  <c r="AN56" i="55" s="1"/>
  <c r="AO56" i="55" s="1"/>
  <c r="AP56" i="55" s="1"/>
  <c r="AQ56" i="55" s="1"/>
  <c r="AR56" i="55" s="1"/>
  <c r="AS56" i="55" s="1"/>
  <c r="AT56" i="55" s="1"/>
  <c r="AU56" i="55" s="1"/>
  <c r="AV56" i="55" s="1"/>
  <c r="AW56" i="55" s="1"/>
  <c r="AX56" i="55" s="1"/>
  <c r="AY56" i="55" s="1"/>
  <c r="AZ56" i="55" s="1"/>
  <c r="BA56" i="55" s="1"/>
  <c r="BB56" i="55" s="1"/>
  <c r="BC56" i="55" s="1"/>
  <c r="BD56" i="55" s="1"/>
  <c r="BE56" i="55" s="1"/>
  <c r="BF56" i="55" s="1"/>
  <c r="BG56" i="55" s="1"/>
  <c r="BH56" i="55" s="1"/>
  <c r="BI56" i="55" s="1"/>
  <c r="BJ56" i="55" s="1"/>
  <c r="BK56" i="55" s="1"/>
  <c r="BL56" i="55" s="1"/>
  <c r="BM56" i="55" s="1"/>
  <c r="BN56" i="55" s="1"/>
  <c r="BO56" i="55" s="1"/>
  <c r="BP56" i="55" s="1"/>
  <c r="BQ56" i="55" s="1"/>
  <c r="BR56" i="55" s="1"/>
  <c r="BS56" i="55" s="1"/>
  <c r="BT56" i="55" s="1"/>
  <c r="BU56" i="55" s="1"/>
  <c r="BV56" i="55" s="1"/>
  <c r="BW56" i="55" s="1"/>
  <c r="BX56" i="55" s="1"/>
  <c r="BY56" i="55" s="1"/>
  <c r="BZ56" i="55" s="1"/>
  <c r="CA56" i="55" s="1"/>
  <c r="CB56" i="55" s="1"/>
  <c r="CC56" i="55" s="1"/>
  <c r="CD56" i="55" s="1"/>
  <c r="CE56" i="55" s="1"/>
  <c r="W60" i="55"/>
  <c r="X60" i="55" s="1"/>
  <c r="Y60" i="55" s="1"/>
  <c r="Z60" i="55" s="1"/>
  <c r="AA60" i="55" s="1"/>
  <c r="AB60" i="55" s="1"/>
  <c r="AC60" i="55" s="1"/>
  <c r="AD60" i="55" s="1"/>
  <c r="AE60" i="55" s="1"/>
  <c r="AF60" i="55" s="1"/>
  <c r="AG60" i="55" s="1"/>
  <c r="AH60" i="55" s="1"/>
  <c r="AI60" i="55" s="1"/>
  <c r="AJ60" i="55" s="1"/>
  <c r="AK60" i="55" s="1"/>
  <c r="AL60" i="55" s="1"/>
  <c r="AM60" i="55" s="1"/>
  <c r="AN60" i="55" s="1"/>
  <c r="AO60" i="55" s="1"/>
  <c r="AP60" i="55" s="1"/>
  <c r="AQ60" i="55" s="1"/>
  <c r="AR60" i="55" s="1"/>
  <c r="AS60" i="55" s="1"/>
  <c r="AT60" i="55" s="1"/>
  <c r="AU60" i="55" s="1"/>
  <c r="AV60" i="55" s="1"/>
  <c r="AW60" i="55" s="1"/>
  <c r="AX60" i="55" s="1"/>
  <c r="AY60" i="55" s="1"/>
  <c r="AZ60" i="55" s="1"/>
  <c r="BA60" i="55" s="1"/>
  <c r="BB60" i="55" s="1"/>
  <c r="BC60" i="55" s="1"/>
  <c r="BD60" i="55" s="1"/>
  <c r="BE60" i="55" s="1"/>
  <c r="BF60" i="55" s="1"/>
  <c r="BG60" i="55" s="1"/>
  <c r="BH60" i="55" s="1"/>
  <c r="BI60" i="55" s="1"/>
  <c r="BJ60" i="55" s="1"/>
  <c r="BK60" i="55" s="1"/>
  <c r="BL60" i="55" s="1"/>
  <c r="BM60" i="55" s="1"/>
  <c r="BN60" i="55" s="1"/>
  <c r="BO60" i="55" s="1"/>
  <c r="BP60" i="55" s="1"/>
  <c r="BQ60" i="55" s="1"/>
  <c r="BR60" i="55" s="1"/>
  <c r="BS60" i="55" s="1"/>
  <c r="BT60" i="55" s="1"/>
  <c r="BU60" i="55" s="1"/>
  <c r="BV60" i="55" s="1"/>
  <c r="BW60" i="55" s="1"/>
  <c r="BX60" i="55" s="1"/>
  <c r="BY60" i="55" s="1"/>
  <c r="BZ60" i="55" s="1"/>
  <c r="CA60" i="55" s="1"/>
  <c r="CB60" i="55" s="1"/>
  <c r="CC60" i="55" s="1"/>
  <c r="CD60" i="55" s="1"/>
  <c r="CE60" i="55" s="1"/>
  <c r="A148" i="29"/>
  <c r="E62" i="26"/>
  <c r="A148" i="31"/>
  <c r="E99" i="55"/>
  <c r="W45" i="55"/>
  <c r="X45" i="55" s="1"/>
  <c r="Y45" i="55" s="1"/>
  <c r="Z45" i="55" s="1"/>
  <c r="AA45" i="55" s="1"/>
  <c r="AB45" i="55" s="1"/>
  <c r="AC45" i="55" s="1"/>
  <c r="AD45" i="55" s="1"/>
  <c r="AE45" i="55" s="1"/>
  <c r="AF45" i="55" s="1"/>
  <c r="AG45" i="55" s="1"/>
  <c r="AH45" i="55" s="1"/>
  <c r="AI45" i="55" s="1"/>
  <c r="AJ45" i="55" s="1"/>
  <c r="AK45" i="55" s="1"/>
  <c r="AL45" i="55" s="1"/>
  <c r="AM45" i="55" s="1"/>
  <c r="AN45" i="55" s="1"/>
  <c r="AO45" i="55" s="1"/>
  <c r="AP45" i="55" s="1"/>
  <c r="AQ45" i="55" s="1"/>
  <c r="AR45" i="55" s="1"/>
  <c r="AS45" i="55" s="1"/>
  <c r="AT45" i="55" s="1"/>
  <c r="AU45" i="55" s="1"/>
  <c r="AV45" i="55" s="1"/>
  <c r="AW45" i="55" s="1"/>
  <c r="AX45" i="55" s="1"/>
  <c r="AY45" i="55" s="1"/>
  <c r="AZ45" i="55" s="1"/>
  <c r="BA45" i="55" s="1"/>
  <c r="BB45" i="55" s="1"/>
  <c r="BC45" i="55" s="1"/>
  <c r="BD45" i="55" s="1"/>
  <c r="BE45" i="55" s="1"/>
  <c r="BF45" i="55" s="1"/>
  <c r="BG45" i="55" s="1"/>
  <c r="BH45" i="55" s="1"/>
  <c r="BI45" i="55" s="1"/>
  <c r="BJ45" i="55" s="1"/>
  <c r="BK45" i="55" s="1"/>
  <c r="BL45" i="55" s="1"/>
  <c r="BM45" i="55" s="1"/>
  <c r="BN45" i="55" s="1"/>
  <c r="BO45" i="55" s="1"/>
  <c r="BP45" i="55" s="1"/>
  <c r="BQ45" i="55" s="1"/>
  <c r="BR45" i="55" s="1"/>
  <c r="BS45" i="55" s="1"/>
  <c r="BT45" i="55" s="1"/>
  <c r="BU45" i="55" s="1"/>
  <c r="BV45" i="55" s="1"/>
  <c r="BW45" i="55" s="1"/>
  <c r="BX45" i="55" s="1"/>
  <c r="BY45" i="55" s="1"/>
  <c r="BZ45" i="55" s="1"/>
  <c r="CA45" i="55" s="1"/>
  <c r="CB45" i="55" s="1"/>
  <c r="CC45" i="55" s="1"/>
  <c r="CD45" i="55" s="1"/>
  <c r="CE45" i="55" s="1"/>
  <c r="A148" i="25"/>
  <c r="A148" i="28"/>
  <c r="A91" i="47"/>
  <c r="A89" i="47"/>
  <c r="W41" i="55"/>
  <c r="X41" i="55" s="1"/>
  <c r="Y41" i="55" s="1"/>
  <c r="Z41" i="55" s="1"/>
  <c r="AA41" i="55" s="1"/>
  <c r="AB41" i="55" s="1"/>
  <c r="AC41" i="55" s="1"/>
  <c r="AD41" i="55" s="1"/>
  <c r="AE41" i="55" s="1"/>
  <c r="AF41" i="55" s="1"/>
  <c r="AG41" i="55" s="1"/>
  <c r="AH41" i="55" s="1"/>
  <c r="AI41" i="55" s="1"/>
  <c r="AJ41" i="55" s="1"/>
  <c r="AK41" i="55" s="1"/>
  <c r="AL41" i="55" s="1"/>
  <c r="AM41" i="55" s="1"/>
  <c r="AN41" i="55" s="1"/>
  <c r="AO41" i="55" s="1"/>
  <c r="AP41" i="55" s="1"/>
  <c r="AQ41" i="55" s="1"/>
  <c r="AR41" i="55" s="1"/>
  <c r="AS41" i="55" s="1"/>
  <c r="AT41" i="55" s="1"/>
  <c r="AU41" i="55" s="1"/>
  <c r="AV41" i="55" s="1"/>
  <c r="AW41" i="55" s="1"/>
  <c r="AX41" i="55" s="1"/>
  <c r="AY41" i="55" s="1"/>
  <c r="AZ41" i="55" s="1"/>
  <c r="BA41" i="55" s="1"/>
  <c r="BB41" i="55" s="1"/>
  <c r="BC41" i="55" s="1"/>
  <c r="BD41" i="55" s="1"/>
  <c r="BE41" i="55" s="1"/>
  <c r="BF41" i="55" s="1"/>
  <c r="BG41" i="55" s="1"/>
  <c r="BH41" i="55" s="1"/>
  <c r="BI41" i="55" s="1"/>
  <c r="BJ41" i="55" s="1"/>
  <c r="BK41" i="55" s="1"/>
  <c r="BL41" i="55" s="1"/>
  <c r="BM41" i="55" s="1"/>
  <c r="BN41" i="55" s="1"/>
  <c r="BO41" i="55" s="1"/>
  <c r="BP41" i="55" s="1"/>
  <c r="BQ41" i="55" s="1"/>
  <c r="BR41" i="55" s="1"/>
  <c r="BS41" i="55" s="1"/>
  <c r="BT41" i="55" s="1"/>
  <c r="BU41" i="55" s="1"/>
  <c r="BV41" i="55" s="1"/>
  <c r="BW41" i="55" s="1"/>
  <c r="BX41" i="55" s="1"/>
  <c r="BY41" i="55" s="1"/>
  <c r="BZ41" i="55" s="1"/>
  <c r="CA41" i="55" s="1"/>
  <c r="CB41" i="55" s="1"/>
  <c r="CC41" i="55" s="1"/>
  <c r="CD41" i="55" s="1"/>
  <c r="CE41" i="55" s="1"/>
  <c r="A104" i="47"/>
  <c r="C35" i="50"/>
  <c r="D35" i="50" s="1"/>
  <c r="E35" i="50" s="1"/>
  <c r="B173" i="58" s="1"/>
  <c r="B53" i="50"/>
  <c r="A154" i="58" s="1"/>
  <c r="F154" i="58" s="1"/>
  <c r="A102" i="47"/>
  <c r="W77" i="55"/>
  <c r="X77" i="55" s="1"/>
  <c r="Y77" i="55" s="1"/>
  <c r="Z77" i="55" s="1"/>
  <c r="AA77" i="55" s="1"/>
  <c r="AB77" i="55" s="1"/>
  <c r="AC77" i="55" s="1"/>
  <c r="AD77" i="55" s="1"/>
  <c r="AE77" i="55" s="1"/>
  <c r="AF77" i="55" s="1"/>
  <c r="AG77" i="55" s="1"/>
  <c r="AH77" i="55" s="1"/>
  <c r="AI77" i="55" s="1"/>
  <c r="AJ77" i="55" s="1"/>
  <c r="AK77" i="55" s="1"/>
  <c r="AL77" i="55" s="1"/>
  <c r="AM77" i="55" s="1"/>
  <c r="AN77" i="55" s="1"/>
  <c r="AO77" i="55" s="1"/>
  <c r="AP77" i="55" s="1"/>
  <c r="AQ77" i="55" s="1"/>
  <c r="AR77" i="55" s="1"/>
  <c r="AS77" i="55" s="1"/>
  <c r="AT77" i="55" s="1"/>
  <c r="AU77" i="55" s="1"/>
  <c r="AV77" i="55" s="1"/>
  <c r="AW77" i="55" s="1"/>
  <c r="AX77" i="55" s="1"/>
  <c r="AY77" i="55" s="1"/>
  <c r="AZ77" i="55" s="1"/>
  <c r="BA77" i="55" s="1"/>
  <c r="BB77" i="55" s="1"/>
  <c r="BC77" i="55" s="1"/>
  <c r="BD77" i="55" s="1"/>
  <c r="BE77" i="55" s="1"/>
  <c r="BF77" i="55" s="1"/>
  <c r="BG77" i="55" s="1"/>
  <c r="BH77" i="55" s="1"/>
  <c r="BI77" i="55" s="1"/>
  <c r="BJ77" i="55" s="1"/>
  <c r="BK77" i="55" s="1"/>
  <c r="BL77" i="55" s="1"/>
  <c r="BM77" i="55" s="1"/>
  <c r="BN77" i="55" s="1"/>
  <c r="BO77" i="55" s="1"/>
  <c r="BP77" i="55" s="1"/>
  <c r="BQ77" i="55" s="1"/>
  <c r="BR77" i="55" s="1"/>
  <c r="BS77" i="55" s="1"/>
  <c r="BT77" i="55" s="1"/>
  <c r="BU77" i="55" s="1"/>
  <c r="BV77" i="55" s="1"/>
  <c r="BW77" i="55" s="1"/>
  <c r="BX77" i="55" s="1"/>
  <c r="BY77" i="55" s="1"/>
  <c r="BZ77" i="55" s="1"/>
  <c r="CA77" i="55" s="1"/>
  <c r="CB77" i="55" s="1"/>
  <c r="CC77" i="55" s="1"/>
  <c r="CD77" i="55" s="1"/>
  <c r="CE77" i="55" s="1"/>
  <c r="A69" i="44"/>
  <c r="B47" i="50"/>
  <c r="A179" i="58" s="1"/>
  <c r="F179" i="58" s="1"/>
  <c r="W81" i="55"/>
  <c r="X81" i="55" s="1"/>
  <c r="Y81" i="55" s="1"/>
  <c r="Z81" i="55" s="1"/>
  <c r="AA81" i="55" s="1"/>
  <c r="AB81" i="55" s="1"/>
  <c r="AC81" i="55" s="1"/>
  <c r="AD81" i="55" s="1"/>
  <c r="AE81" i="55" s="1"/>
  <c r="AF81" i="55" s="1"/>
  <c r="AG81" i="55" s="1"/>
  <c r="AH81" i="55" s="1"/>
  <c r="AI81" i="55" s="1"/>
  <c r="AJ81" i="55" s="1"/>
  <c r="AK81" i="55" s="1"/>
  <c r="AL81" i="55" s="1"/>
  <c r="AM81" i="55" s="1"/>
  <c r="AN81" i="55" s="1"/>
  <c r="AO81" i="55" s="1"/>
  <c r="AP81" i="55" s="1"/>
  <c r="AQ81" i="55" s="1"/>
  <c r="AR81" i="55" s="1"/>
  <c r="AS81" i="55" s="1"/>
  <c r="AT81" i="55" s="1"/>
  <c r="AU81" i="55" s="1"/>
  <c r="AV81" i="55" s="1"/>
  <c r="AW81" i="55" s="1"/>
  <c r="AX81" i="55" s="1"/>
  <c r="AY81" i="55" s="1"/>
  <c r="AZ81" i="55" s="1"/>
  <c r="BA81" i="55" s="1"/>
  <c r="BB81" i="55" s="1"/>
  <c r="BC81" i="55" s="1"/>
  <c r="BD81" i="55" s="1"/>
  <c r="BE81" i="55" s="1"/>
  <c r="BF81" i="55" s="1"/>
  <c r="BG81" i="55" s="1"/>
  <c r="BH81" i="55" s="1"/>
  <c r="BI81" i="55" s="1"/>
  <c r="BJ81" i="55" s="1"/>
  <c r="BK81" i="55" s="1"/>
  <c r="BL81" i="55" s="1"/>
  <c r="BM81" i="55" s="1"/>
  <c r="BN81" i="55" s="1"/>
  <c r="BO81" i="55" s="1"/>
  <c r="BP81" i="55" s="1"/>
  <c r="BQ81" i="55" s="1"/>
  <c r="BR81" i="55" s="1"/>
  <c r="BS81" i="55" s="1"/>
  <c r="BT81" i="55" s="1"/>
  <c r="BU81" i="55" s="1"/>
  <c r="BV81" i="55" s="1"/>
  <c r="BW81" i="55" s="1"/>
  <c r="BX81" i="55" s="1"/>
  <c r="BY81" i="55" s="1"/>
  <c r="BZ81" i="55" s="1"/>
  <c r="CA81" i="55" s="1"/>
  <c r="CB81" i="55" s="1"/>
  <c r="CC81" i="55" s="1"/>
  <c r="CD81" i="55" s="1"/>
  <c r="CE81" i="55" s="1"/>
  <c r="C129" i="50"/>
  <c r="D129" i="50" s="1"/>
  <c r="W33" i="55"/>
  <c r="X33" i="55" s="1"/>
  <c r="Y33" i="55" s="1"/>
  <c r="Z33" i="55" s="1"/>
  <c r="AA33" i="55" s="1"/>
  <c r="AB33" i="55" s="1"/>
  <c r="AC33" i="55" s="1"/>
  <c r="AD33" i="55" s="1"/>
  <c r="AE33" i="55" s="1"/>
  <c r="AF33" i="55" s="1"/>
  <c r="AG33" i="55" s="1"/>
  <c r="AH33" i="55" s="1"/>
  <c r="AI33" i="55" s="1"/>
  <c r="AJ33" i="55" s="1"/>
  <c r="AK33" i="55" s="1"/>
  <c r="AL33" i="55" s="1"/>
  <c r="AM33" i="55" s="1"/>
  <c r="AN33" i="55" s="1"/>
  <c r="AO33" i="55" s="1"/>
  <c r="AP33" i="55" s="1"/>
  <c r="AQ33" i="55" s="1"/>
  <c r="AR33" i="55" s="1"/>
  <c r="AS33" i="55" s="1"/>
  <c r="AT33" i="55" s="1"/>
  <c r="AU33" i="55" s="1"/>
  <c r="AV33" i="55" s="1"/>
  <c r="AW33" i="55" s="1"/>
  <c r="AX33" i="55" s="1"/>
  <c r="AY33" i="55" s="1"/>
  <c r="AZ33" i="55" s="1"/>
  <c r="BA33" i="55" s="1"/>
  <c r="BB33" i="55" s="1"/>
  <c r="BC33" i="55" s="1"/>
  <c r="BD33" i="55" s="1"/>
  <c r="BE33" i="55" s="1"/>
  <c r="BF33" i="55" s="1"/>
  <c r="BG33" i="55" s="1"/>
  <c r="BH33" i="55" s="1"/>
  <c r="BI33" i="55" s="1"/>
  <c r="BJ33" i="55" s="1"/>
  <c r="BK33" i="55" s="1"/>
  <c r="BL33" i="55" s="1"/>
  <c r="BM33" i="55" s="1"/>
  <c r="BN33" i="55" s="1"/>
  <c r="BO33" i="55" s="1"/>
  <c r="BP33" i="55" s="1"/>
  <c r="BQ33" i="55" s="1"/>
  <c r="BR33" i="55" s="1"/>
  <c r="BS33" i="55" s="1"/>
  <c r="BT33" i="55" s="1"/>
  <c r="BU33" i="55" s="1"/>
  <c r="BV33" i="55" s="1"/>
  <c r="BW33" i="55" s="1"/>
  <c r="BX33" i="55" s="1"/>
  <c r="BY33" i="55" s="1"/>
  <c r="BZ33" i="55" s="1"/>
  <c r="CA33" i="55" s="1"/>
  <c r="CB33" i="55" s="1"/>
  <c r="CC33" i="55" s="1"/>
  <c r="CD33" i="55" s="1"/>
  <c r="CE33" i="55" s="1"/>
  <c r="C162" i="50"/>
  <c r="D162" i="50" s="1"/>
  <c r="E162" i="50" s="1"/>
  <c r="B47" i="58" s="1"/>
  <c r="B164" i="50"/>
  <c r="A45" i="58" s="1"/>
  <c r="F45" i="58" s="1"/>
  <c r="W5" i="55"/>
  <c r="X5" i="55" s="1"/>
  <c r="Y5" i="55" s="1"/>
  <c r="Z5" i="55" s="1"/>
  <c r="AA5" i="55" s="1"/>
  <c r="AB5" i="55" s="1"/>
  <c r="AC5" i="55" s="1"/>
  <c r="AD5" i="55" s="1"/>
  <c r="AE5" i="55" s="1"/>
  <c r="AF5" i="55" s="1"/>
  <c r="AG5" i="55" s="1"/>
  <c r="AH5" i="55" s="1"/>
  <c r="AI5" i="55" s="1"/>
  <c r="AJ5" i="55" s="1"/>
  <c r="AK5" i="55" s="1"/>
  <c r="AL5" i="55" s="1"/>
  <c r="AM5" i="55" s="1"/>
  <c r="AN5" i="55" s="1"/>
  <c r="AO5" i="55" s="1"/>
  <c r="AP5" i="55" s="1"/>
  <c r="AQ5" i="55" s="1"/>
  <c r="AR5" i="55" s="1"/>
  <c r="AS5" i="55" s="1"/>
  <c r="AT5" i="55" s="1"/>
  <c r="AU5" i="55" s="1"/>
  <c r="AV5" i="55" s="1"/>
  <c r="AW5" i="55" s="1"/>
  <c r="AX5" i="55" s="1"/>
  <c r="AY5" i="55" s="1"/>
  <c r="AZ5" i="55" s="1"/>
  <c r="BA5" i="55" s="1"/>
  <c r="BB5" i="55" s="1"/>
  <c r="BC5" i="55" s="1"/>
  <c r="BD5" i="55" s="1"/>
  <c r="BE5" i="55" s="1"/>
  <c r="BF5" i="55" s="1"/>
  <c r="BG5" i="55" s="1"/>
  <c r="BH5" i="55" s="1"/>
  <c r="BI5" i="55" s="1"/>
  <c r="BJ5" i="55" s="1"/>
  <c r="BK5" i="55" s="1"/>
  <c r="BL5" i="55" s="1"/>
  <c r="BM5" i="55" s="1"/>
  <c r="BN5" i="55" s="1"/>
  <c r="BO5" i="55" s="1"/>
  <c r="BP5" i="55" s="1"/>
  <c r="BQ5" i="55" s="1"/>
  <c r="BR5" i="55" s="1"/>
  <c r="BS5" i="55" s="1"/>
  <c r="BT5" i="55" s="1"/>
  <c r="BU5" i="55" s="1"/>
  <c r="BV5" i="55" s="1"/>
  <c r="BW5" i="55" s="1"/>
  <c r="BX5" i="55" s="1"/>
  <c r="BY5" i="55" s="1"/>
  <c r="BZ5" i="55" s="1"/>
  <c r="CA5" i="55" s="1"/>
  <c r="CB5" i="55" s="1"/>
  <c r="CC5" i="55" s="1"/>
  <c r="CD5" i="55" s="1"/>
  <c r="CE5" i="55" s="1"/>
  <c r="C167" i="50"/>
  <c r="D167" i="50" s="1"/>
  <c r="E167" i="50" s="1"/>
  <c r="B42" i="58" s="1"/>
  <c r="W74" i="55"/>
  <c r="X74" i="55" s="1"/>
  <c r="Y74" i="55" s="1"/>
  <c r="Z74" i="55" s="1"/>
  <c r="AA74" i="55" s="1"/>
  <c r="AB74" i="55" s="1"/>
  <c r="AC74" i="55" s="1"/>
  <c r="AD74" i="55" s="1"/>
  <c r="AE74" i="55" s="1"/>
  <c r="AF74" i="55" s="1"/>
  <c r="AG74" i="55" s="1"/>
  <c r="AH74" i="55" s="1"/>
  <c r="AI74" i="55" s="1"/>
  <c r="AJ74" i="55" s="1"/>
  <c r="AK74" i="55" s="1"/>
  <c r="AL74" i="55" s="1"/>
  <c r="AM74" i="55" s="1"/>
  <c r="AN74" i="55" s="1"/>
  <c r="AO74" i="55" s="1"/>
  <c r="AP74" i="55" s="1"/>
  <c r="AQ74" i="55" s="1"/>
  <c r="AR74" i="55" s="1"/>
  <c r="AS74" i="55" s="1"/>
  <c r="AT74" i="55" s="1"/>
  <c r="AU74" i="55" s="1"/>
  <c r="AV74" i="55" s="1"/>
  <c r="AW74" i="55" s="1"/>
  <c r="AX74" i="55" s="1"/>
  <c r="AY74" i="55" s="1"/>
  <c r="AZ74" i="55" s="1"/>
  <c r="BA74" i="55" s="1"/>
  <c r="BB74" i="55" s="1"/>
  <c r="BC74" i="55" s="1"/>
  <c r="BD74" i="55" s="1"/>
  <c r="BE74" i="55" s="1"/>
  <c r="BF74" i="55" s="1"/>
  <c r="BG74" i="55" s="1"/>
  <c r="BH74" i="55" s="1"/>
  <c r="BI74" i="55" s="1"/>
  <c r="BJ74" i="55" s="1"/>
  <c r="BK74" i="55" s="1"/>
  <c r="BL74" i="55" s="1"/>
  <c r="BM74" i="55" s="1"/>
  <c r="BN74" i="55" s="1"/>
  <c r="BO74" i="55" s="1"/>
  <c r="BP74" i="55" s="1"/>
  <c r="BQ74" i="55" s="1"/>
  <c r="BR74" i="55" s="1"/>
  <c r="BS74" i="55" s="1"/>
  <c r="BT74" i="55" s="1"/>
  <c r="BU74" i="55" s="1"/>
  <c r="BV74" i="55" s="1"/>
  <c r="BW74" i="55" s="1"/>
  <c r="BX74" i="55" s="1"/>
  <c r="BY74" i="55" s="1"/>
  <c r="BZ74" i="55" s="1"/>
  <c r="CA74" i="55" s="1"/>
  <c r="CB74" i="55" s="1"/>
  <c r="CC74" i="55" s="1"/>
  <c r="CD74" i="55" s="1"/>
  <c r="CE74" i="55" s="1"/>
  <c r="A95" i="47"/>
  <c r="W24" i="55"/>
  <c r="X24" i="55" s="1"/>
  <c r="Y24" i="55" s="1"/>
  <c r="Z24" i="55" s="1"/>
  <c r="AA24" i="55" s="1"/>
  <c r="AB24" i="55" s="1"/>
  <c r="AC24" i="55" s="1"/>
  <c r="AD24" i="55" s="1"/>
  <c r="AE24" i="55" s="1"/>
  <c r="AF24" i="55" s="1"/>
  <c r="AG24" i="55" s="1"/>
  <c r="AH24" i="55" s="1"/>
  <c r="AI24" i="55" s="1"/>
  <c r="AJ24" i="55" s="1"/>
  <c r="AK24" i="55" s="1"/>
  <c r="AL24" i="55" s="1"/>
  <c r="AM24" i="55" s="1"/>
  <c r="AN24" i="55" s="1"/>
  <c r="AO24" i="55" s="1"/>
  <c r="AP24" i="55" s="1"/>
  <c r="AQ24" i="55" s="1"/>
  <c r="AR24" i="55" s="1"/>
  <c r="AS24" i="55" s="1"/>
  <c r="AT24" i="55" s="1"/>
  <c r="AU24" i="55" s="1"/>
  <c r="AV24" i="55" s="1"/>
  <c r="AW24" i="55" s="1"/>
  <c r="AX24" i="55" s="1"/>
  <c r="AY24" i="55" s="1"/>
  <c r="AZ24" i="55" s="1"/>
  <c r="BA24" i="55" s="1"/>
  <c r="BB24" i="55" s="1"/>
  <c r="BC24" i="55" s="1"/>
  <c r="BD24" i="55" s="1"/>
  <c r="BE24" i="55" s="1"/>
  <c r="BF24" i="55" s="1"/>
  <c r="BG24" i="55" s="1"/>
  <c r="BH24" i="55" s="1"/>
  <c r="BI24" i="55" s="1"/>
  <c r="BJ24" i="55" s="1"/>
  <c r="BK24" i="55" s="1"/>
  <c r="BL24" i="55" s="1"/>
  <c r="BM24" i="55" s="1"/>
  <c r="BN24" i="55" s="1"/>
  <c r="BO24" i="55" s="1"/>
  <c r="BP24" i="55" s="1"/>
  <c r="BQ24" i="55" s="1"/>
  <c r="BR24" i="55" s="1"/>
  <c r="BS24" i="55" s="1"/>
  <c r="BT24" i="55" s="1"/>
  <c r="BU24" i="55" s="1"/>
  <c r="BV24" i="55" s="1"/>
  <c r="BW24" i="55" s="1"/>
  <c r="BX24" i="55" s="1"/>
  <c r="BY24" i="55" s="1"/>
  <c r="BZ24" i="55" s="1"/>
  <c r="CA24" i="55" s="1"/>
  <c r="CB24" i="55" s="1"/>
  <c r="CC24" i="55" s="1"/>
  <c r="CD24" i="55" s="1"/>
  <c r="CE24" i="55" s="1"/>
  <c r="W76" i="55"/>
  <c r="X76" i="55" s="1"/>
  <c r="Y76" i="55" s="1"/>
  <c r="Z76" i="55" s="1"/>
  <c r="AA76" i="55" s="1"/>
  <c r="AB76" i="55" s="1"/>
  <c r="AC76" i="55" s="1"/>
  <c r="AD76" i="55" s="1"/>
  <c r="AE76" i="55" s="1"/>
  <c r="AF76" i="55" s="1"/>
  <c r="AG76" i="55" s="1"/>
  <c r="AH76" i="55" s="1"/>
  <c r="AI76" i="55" s="1"/>
  <c r="AJ76" i="55" s="1"/>
  <c r="AK76" i="55" s="1"/>
  <c r="AL76" i="55" s="1"/>
  <c r="AM76" i="55" s="1"/>
  <c r="AN76" i="55" s="1"/>
  <c r="AO76" i="55" s="1"/>
  <c r="AP76" i="55" s="1"/>
  <c r="AQ76" i="55" s="1"/>
  <c r="AR76" i="55" s="1"/>
  <c r="AS76" i="55" s="1"/>
  <c r="AT76" i="55" s="1"/>
  <c r="AU76" i="55" s="1"/>
  <c r="AV76" i="55" s="1"/>
  <c r="AW76" i="55" s="1"/>
  <c r="AX76" i="55" s="1"/>
  <c r="AY76" i="55" s="1"/>
  <c r="AZ76" i="55" s="1"/>
  <c r="BA76" i="55" s="1"/>
  <c r="BB76" i="55" s="1"/>
  <c r="BC76" i="55" s="1"/>
  <c r="BD76" i="55" s="1"/>
  <c r="BE76" i="55" s="1"/>
  <c r="BF76" i="55" s="1"/>
  <c r="BG76" i="55" s="1"/>
  <c r="BH76" i="55" s="1"/>
  <c r="BI76" i="55" s="1"/>
  <c r="BJ76" i="55" s="1"/>
  <c r="BK76" i="55" s="1"/>
  <c r="BL76" i="55" s="1"/>
  <c r="BM76" i="55" s="1"/>
  <c r="BN76" i="55" s="1"/>
  <c r="BO76" i="55" s="1"/>
  <c r="BP76" i="55" s="1"/>
  <c r="BQ76" i="55" s="1"/>
  <c r="BR76" i="55" s="1"/>
  <c r="BS76" i="55" s="1"/>
  <c r="BT76" i="55" s="1"/>
  <c r="BU76" i="55" s="1"/>
  <c r="BV76" i="55" s="1"/>
  <c r="BW76" i="55" s="1"/>
  <c r="BX76" i="55" s="1"/>
  <c r="BY76" i="55" s="1"/>
  <c r="BZ76" i="55" s="1"/>
  <c r="CA76" i="55" s="1"/>
  <c r="CB76" i="55" s="1"/>
  <c r="CC76" i="55" s="1"/>
  <c r="CD76" i="55" s="1"/>
  <c r="CE76" i="55" s="1"/>
  <c r="A105" i="47"/>
  <c r="B25" i="50"/>
  <c r="A185" i="58" s="1"/>
  <c r="F185" i="58" s="1"/>
  <c r="C126" i="50"/>
  <c r="D126" i="50" s="1"/>
  <c r="E126" i="50" s="1"/>
  <c r="B83" i="58" s="1"/>
  <c r="W17" i="26"/>
  <c r="X17" i="26" s="1"/>
  <c r="Y17" i="26" s="1"/>
  <c r="Z17" i="26" s="1"/>
  <c r="AA17" i="26" s="1"/>
  <c r="AB17" i="26" s="1"/>
  <c r="AC17" i="26" s="1"/>
  <c r="AD17" i="26" s="1"/>
  <c r="AE17" i="26" s="1"/>
  <c r="AF17" i="26" s="1"/>
  <c r="AG17" i="26" s="1"/>
  <c r="AH17" i="26" s="1"/>
  <c r="AI17" i="26" s="1"/>
  <c r="AJ17" i="26" s="1"/>
  <c r="AK17" i="26" s="1"/>
  <c r="AL17" i="26" s="1"/>
  <c r="AM17" i="26" s="1"/>
  <c r="AN17" i="26" s="1"/>
  <c r="AO17" i="26" s="1"/>
  <c r="AP17" i="26" s="1"/>
  <c r="AQ17" i="26" s="1"/>
  <c r="AR17" i="26" s="1"/>
  <c r="AS17" i="26" s="1"/>
  <c r="AT17" i="26" s="1"/>
  <c r="AU17" i="26" s="1"/>
  <c r="AV17" i="26" s="1"/>
  <c r="AW17" i="26" s="1"/>
  <c r="AX17" i="26" s="1"/>
  <c r="AY17" i="26" s="1"/>
  <c r="AZ17" i="26" s="1"/>
  <c r="BA17" i="26" s="1"/>
  <c r="BB17" i="26" s="1"/>
  <c r="BC17" i="26" s="1"/>
  <c r="BD17" i="26" s="1"/>
  <c r="BE17" i="26" s="1"/>
  <c r="BF17" i="26" s="1"/>
  <c r="BG17" i="26" s="1"/>
  <c r="BH17" i="26" s="1"/>
  <c r="BI17" i="26" s="1"/>
  <c r="BJ17" i="26" s="1"/>
  <c r="BK17" i="26" s="1"/>
  <c r="BL17" i="26" s="1"/>
  <c r="BM17" i="26" s="1"/>
  <c r="BN17" i="26" s="1"/>
  <c r="BO17" i="26" s="1"/>
  <c r="BP17" i="26" s="1"/>
  <c r="BQ17" i="26" s="1"/>
  <c r="BR17" i="26" s="1"/>
  <c r="BS17" i="26" s="1"/>
  <c r="BT17" i="26" s="1"/>
  <c r="BU17" i="26" s="1"/>
  <c r="BV17" i="26" s="1"/>
  <c r="BW17" i="26" s="1"/>
  <c r="BX17" i="26" s="1"/>
  <c r="BY17" i="26" s="1"/>
  <c r="BZ17" i="26" s="1"/>
  <c r="CA17" i="26" s="1"/>
  <c r="CB17" i="26" s="1"/>
  <c r="CC17" i="26" s="1"/>
  <c r="CD17" i="26" s="1"/>
  <c r="CE17" i="26" s="1"/>
  <c r="W13" i="26"/>
  <c r="X13" i="26" s="1"/>
  <c r="Y13" i="26" s="1"/>
  <c r="Z13" i="26" s="1"/>
  <c r="AA13" i="26" s="1"/>
  <c r="AB13" i="26" s="1"/>
  <c r="AC13" i="26" s="1"/>
  <c r="AD13" i="26" s="1"/>
  <c r="AE13" i="26" s="1"/>
  <c r="AF13" i="26" s="1"/>
  <c r="AG13" i="26" s="1"/>
  <c r="AH13" i="26" s="1"/>
  <c r="AI13" i="26" s="1"/>
  <c r="AJ13" i="26" s="1"/>
  <c r="AK13" i="26" s="1"/>
  <c r="AL13" i="26" s="1"/>
  <c r="AM13" i="26" s="1"/>
  <c r="AN13" i="26" s="1"/>
  <c r="AO13" i="26" s="1"/>
  <c r="AP13" i="26" s="1"/>
  <c r="AQ13" i="26" s="1"/>
  <c r="AR13" i="26" s="1"/>
  <c r="AS13" i="26" s="1"/>
  <c r="AT13" i="26" s="1"/>
  <c r="AU13" i="26" s="1"/>
  <c r="AV13" i="26" s="1"/>
  <c r="AW13" i="26" s="1"/>
  <c r="AX13" i="26" s="1"/>
  <c r="AY13" i="26" s="1"/>
  <c r="AZ13" i="26" s="1"/>
  <c r="BA13" i="26" s="1"/>
  <c r="BB13" i="26" s="1"/>
  <c r="BC13" i="26" s="1"/>
  <c r="BD13" i="26" s="1"/>
  <c r="BE13" i="26" s="1"/>
  <c r="BF13" i="26" s="1"/>
  <c r="BG13" i="26" s="1"/>
  <c r="BH13" i="26" s="1"/>
  <c r="BI13" i="26" s="1"/>
  <c r="BJ13" i="26" s="1"/>
  <c r="BK13" i="26" s="1"/>
  <c r="BL13" i="26" s="1"/>
  <c r="BM13" i="26" s="1"/>
  <c r="BN13" i="26" s="1"/>
  <c r="BO13" i="26" s="1"/>
  <c r="BP13" i="26" s="1"/>
  <c r="BQ13" i="26" s="1"/>
  <c r="BR13" i="26" s="1"/>
  <c r="BS13" i="26" s="1"/>
  <c r="BT13" i="26" s="1"/>
  <c r="BU13" i="26" s="1"/>
  <c r="BV13" i="26" s="1"/>
  <c r="BW13" i="26" s="1"/>
  <c r="BX13" i="26" s="1"/>
  <c r="BY13" i="26" s="1"/>
  <c r="BZ13" i="26" s="1"/>
  <c r="CA13" i="26" s="1"/>
  <c r="CB13" i="26" s="1"/>
  <c r="CC13" i="26" s="1"/>
  <c r="CD13" i="26" s="1"/>
  <c r="CE13" i="26" s="1"/>
  <c r="E26" i="50"/>
  <c r="B184" i="58" s="1"/>
  <c r="C123" i="50"/>
  <c r="D123" i="50" s="1"/>
  <c r="E123" i="50" s="1"/>
  <c r="B86" i="58" s="1"/>
  <c r="B136" i="50"/>
  <c r="A73" i="58" s="1"/>
  <c r="F73" i="58" s="1"/>
  <c r="W21" i="26"/>
  <c r="X21" i="26" s="1"/>
  <c r="Y21" i="26" s="1"/>
  <c r="Z21" i="26" s="1"/>
  <c r="AA21" i="26" s="1"/>
  <c r="AB21" i="26" s="1"/>
  <c r="AC21" i="26" s="1"/>
  <c r="AD21" i="26" s="1"/>
  <c r="AE21" i="26" s="1"/>
  <c r="AF21" i="26" s="1"/>
  <c r="AG21" i="26" s="1"/>
  <c r="AH21" i="26" s="1"/>
  <c r="AI21" i="26" s="1"/>
  <c r="AJ21" i="26" s="1"/>
  <c r="AK21" i="26" s="1"/>
  <c r="AL21" i="26" s="1"/>
  <c r="AM21" i="26" s="1"/>
  <c r="AN21" i="26" s="1"/>
  <c r="AO21" i="26" s="1"/>
  <c r="AP21" i="26" s="1"/>
  <c r="AQ21" i="26" s="1"/>
  <c r="AR21" i="26" s="1"/>
  <c r="AS21" i="26" s="1"/>
  <c r="AT21" i="26" s="1"/>
  <c r="AU21" i="26" s="1"/>
  <c r="AV21" i="26" s="1"/>
  <c r="AW21" i="26" s="1"/>
  <c r="AX21" i="26" s="1"/>
  <c r="AY21" i="26" s="1"/>
  <c r="AZ21" i="26" s="1"/>
  <c r="BA21" i="26" s="1"/>
  <c r="BB21" i="26" s="1"/>
  <c r="BC21" i="26" s="1"/>
  <c r="BD21" i="26" s="1"/>
  <c r="BE21" i="26" s="1"/>
  <c r="BF21" i="26" s="1"/>
  <c r="BG21" i="26" s="1"/>
  <c r="BH21" i="26" s="1"/>
  <c r="BI21" i="26" s="1"/>
  <c r="BJ21" i="26" s="1"/>
  <c r="BK21" i="26" s="1"/>
  <c r="BL21" i="26" s="1"/>
  <c r="BM21" i="26" s="1"/>
  <c r="BN21" i="26" s="1"/>
  <c r="BO21" i="26" s="1"/>
  <c r="BP21" i="26" s="1"/>
  <c r="BQ21" i="26" s="1"/>
  <c r="BR21" i="26" s="1"/>
  <c r="BS21" i="26" s="1"/>
  <c r="BT21" i="26" s="1"/>
  <c r="BU21" i="26" s="1"/>
  <c r="BV21" i="26" s="1"/>
  <c r="BW21" i="26" s="1"/>
  <c r="BX21" i="26" s="1"/>
  <c r="BY21" i="26" s="1"/>
  <c r="BZ21" i="26" s="1"/>
  <c r="CA21" i="26" s="1"/>
  <c r="CB21" i="26" s="1"/>
  <c r="CC21" i="26" s="1"/>
  <c r="CD21" i="26" s="1"/>
  <c r="CE21" i="26" s="1"/>
  <c r="B26" i="50"/>
  <c r="A184" i="58" s="1"/>
  <c r="F184" i="58" s="1"/>
  <c r="B96" i="50"/>
  <c r="A114" i="58" s="1"/>
  <c r="F114" i="58" s="1"/>
  <c r="C200" i="50"/>
  <c r="D200" i="50" s="1"/>
  <c r="E200" i="50" s="1"/>
  <c r="B9" i="58" s="1"/>
  <c r="B177" i="50"/>
  <c r="A32" i="58" s="1"/>
  <c r="F32" i="58" s="1"/>
  <c r="C100" i="50"/>
  <c r="D100" i="50" s="1"/>
  <c r="B135" i="50"/>
  <c r="A74" i="58" s="1"/>
  <c r="F74" i="58" s="1"/>
  <c r="B78" i="50"/>
  <c r="A129" i="58" s="1"/>
  <c r="F129" i="58" s="1"/>
  <c r="B76" i="50"/>
  <c r="A131" i="58" s="1"/>
  <c r="F131" i="58" s="1"/>
  <c r="C139" i="50"/>
  <c r="D139" i="50" s="1"/>
  <c r="C69" i="50"/>
  <c r="D69" i="50" s="1"/>
  <c r="C118" i="50"/>
  <c r="D118" i="50" s="1"/>
  <c r="C109" i="50"/>
  <c r="D109" i="50" s="1"/>
  <c r="E109" i="50" s="1"/>
  <c r="B100" i="58" s="1"/>
  <c r="B127" i="50"/>
  <c r="A82" i="58" s="1"/>
  <c r="F82" i="58" s="1"/>
  <c r="E204" i="50"/>
  <c r="B13" i="58" s="1"/>
  <c r="W49" i="55"/>
  <c r="X49" i="55" s="1"/>
  <c r="Y49" i="55" s="1"/>
  <c r="Z49" i="55" s="1"/>
  <c r="AA49" i="55" s="1"/>
  <c r="AB49" i="55" s="1"/>
  <c r="AC49" i="55" s="1"/>
  <c r="AD49" i="55" s="1"/>
  <c r="AE49" i="55" s="1"/>
  <c r="AF49" i="55" s="1"/>
  <c r="AG49" i="55" s="1"/>
  <c r="AH49" i="55" s="1"/>
  <c r="AI49" i="55" s="1"/>
  <c r="AJ49" i="55" s="1"/>
  <c r="AK49" i="55" s="1"/>
  <c r="AL49" i="55" s="1"/>
  <c r="AM49" i="55" s="1"/>
  <c r="AN49" i="55" s="1"/>
  <c r="AO49" i="55" s="1"/>
  <c r="AP49" i="55" s="1"/>
  <c r="AQ49" i="55" s="1"/>
  <c r="AR49" i="55" s="1"/>
  <c r="AS49" i="55" s="1"/>
  <c r="AT49" i="55" s="1"/>
  <c r="AU49" i="55" s="1"/>
  <c r="AV49" i="55" s="1"/>
  <c r="AW49" i="55" s="1"/>
  <c r="AX49" i="55" s="1"/>
  <c r="AY49" i="55" s="1"/>
  <c r="AZ49" i="55" s="1"/>
  <c r="BA49" i="55" s="1"/>
  <c r="BB49" i="55" s="1"/>
  <c r="BC49" i="55" s="1"/>
  <c r="BD49" i="55" s="1"/>
  <c r="BE49" i="55" s="1"/>
  <c r="BF49" i="55" s="1"/>
  <c r="BG49" i="55" s="1"/>
  <c r="BH49" i="55" s="1"/>
  <c r="BI49" i="55" s="1"/>
  <c r="BJ49" i="55" s="1"/>
  <c r="BK49" i="55" s="1"/>
  <c r="BL49" i="55" s="1"/>
  <c r="BM49" i="55" s="1"/>
  <c r="BN49" i="55" s="1"/>
  <c r="BO49" i="55" s="1"/>
  <c r="BP49" i="55" s="1"/>
  <c r="BQ49" i="55" s="1"/>
  <c r="BR49" i="55" s="1"/>
  <c r="BS49" i="55" s="1"/>
  <c r="BT49" i="55" s="1"/>
  <c r="BU49" i="55" s="1"/>
  <c r="BV49" i="55" s="1"/>
  <c r="BW49" i="55" s="1"/>
  <c r="BX49" i="55" s="1"/>
  <c r="BY49" i="55" s="1"/>
  <c r="BZ49" i="55" s="1"/>
  <c r="CA49" i="55" s="1"/>
  <c r="CB49" i="55" s="1"/>
  <c r="CC49" i="55" s="1"/>
  <c r="CD49" i="55" s="1"/>
  <c r="CE49" i="55" s="1"/>
  <c r="W78" i="55"/>
  <c r="X78" i="55" s="1"/>
  <c r="Y78" i="55" s="1"/>
  <c r="Z78" i="55" s="1"/>
  <c r="AA78" i="55" s="1"/>
  <c r="AB78" i="55" s="1"/>
  <c r="AC78" i="55" s="1"/>
  <c r="AD78" i="55" s="1"/>
  <c r="AE78" i="55" s="1"/>
  <c r="AF78" i="55" s="1"/>
  <c r="AG78" i="55" s="1"/>
  <c r="AH78" i="55" s="1"/>
  <c r="AI78" i="55" s="1"/>
  <c r="AJ78" i="55" s="1"/>
  <c r="AK78" i="55" s="1"/>
  <c r="AL78" i="55" s="1"/>
  <c r="AM78" i="55" s="1"/>
  <c r="AN78" i="55" s="1"/>
  <c r="AO78" i="55" s="1"/>
  <c r="AP78" i="55" s="1"/>
  <c r="AQ78" i="55" s="1"/>
  <c r="AR78" i="55" s="1"/>
  <c r="AS78" i="55" s="1"/>
  <c r="AT78" i="55" s="1"/>
  <c r="AU78" i="55" s="1"/>
  <c r="AV78" i="55" s="1"/>
  <c r="AW78" i="55" s="1"/>
  <c r="AX78" i="55" s="1"/>
  <c r="AY78" i="55" s="1"/>
  <c r="AZ78" i="55" s="1"/>
  <c r="BA78" i="55" s="1"/>
  <c r="BB78" i="55" s="1"/>
  <c r="BC78" i="55" s="1"/>
  <c r="BD78" i="55" s="1"/>
  <c r="BE78" i="55" s="1"/>
  <c r="BF78" i="55" s="1"/>
  <c r="BG78" i="55" s="1"/>
  <c r="BH78" i="55" s="1"/>
  <c r="BI78" i="55" s="1"/>
  <c r="BJ78" i="55" s="1"/>
  <c r="BK78" i="55" s="1"/>
  <c r="BL78" i="55" s="1"/>
  <c r="BM78" i="55" s="1"/>
  <c r="BN78" i="55" s="1"/>
  <c r="BO78" i="55" s="1"/>
  <c r="BP78" i="55" s="1"/>
  <c r="BQ78" i="55" s="1"/>
  <c r="BR78" i="55" s="1"/>
  <c r="BS78" i="55" s="1"/>
  <c r="BT78" i="55" s="1"/>
  <c r="BU78" i="55" s="1"/>
  <c r="BV78" i="55" s="1"/>
  <c r="BW78" i="55" s="1"/>
  <c r="BX78" i="55" s="1"/>
  <c r="BY78" i="55" s="1"/>
  <c r="BZ78" i="55" s="1"/>
  <c r="CA78" i="55" s="1"/>
  <c r="CB78" i="55" s="1"/>
  <c r="CC78" i="55" s="1"/>
  <c r="CD78" i="55" s="1"/>
  <c r="CE78" i="55" s="1"/>
  <c r="W58" i="55"/>
  <c r="X58" i="55" s="1"/>
  <c r="Y58" i="55" s="1"/>
  <c r="Z58" i="55" s="1"/>
  <c r="AA58" i="55" s="1"/>
  <c r="AB58" i="55" s="1"/>
  <c r="AC58" i="55" s="1"/>
  <c r="AD58" i="55" s="1"/>
  <c r="AE58" i="55" s="1"/>
  <c r="AF58" i="55" s="1"/>
  <c r="AG58" i="55" s="1"/>
  <c r="AH58" i="55" s="1"/>
  <c r="AI58" i="55" s="1"/>
  <c r="AJ58" i="55" s="1"/>
  <c r="AK58" i="55" s="1"/>
  <c r="AL58" i="55" s="1"/>
  <c r="AM58" i="55" s="1"/>
  <c r="AN58" i="55" s="1"/>
  <c r="AO58" i="55" s="1"/>
  <c r="AP58" i="55" s="1"/>
  <c r="AQ58" i="55" s="1"/>
  <c r="AR58" i="55" s="1"/>
  <c r="AS58" i="55" s="1"/>
  <c r="AT58" i="55" s="1"/>
  <c r="AU58" i="55" s="1"/>
  <c r="AV58" i="55" s="1"/>
  <c r="AW58" i="55" s="1"/>
  <c r="AX58" i="55" s="1"/>
  <c r="AY58" i="55" s="1"/>
  <c r="AZ58" i="55" s="1"/>
  <c r="BA58" i="55" s="1"/>
  <c r="BB58" i="55" s="1"/>
  <c r="BC58" i="55" s="1"/>
  <c r="BD58" i="55" s="1"/>
  <c r="BE58" i="55" s="1"/>
  <c r="BF58" i="55" s="1"/>
  <c r="BG58" i="55" s="1"/>
  <c r="BH58" i="55" s="1"/>
  <c r="BI58" i="55" s="1"/>
  <c r="BJ58" i="55" s="1"/>
  <c r="BK58" i="55" s="1"/>
  <c r="BL58" i="55" s="1"/>
  <c r="BM58" i="55" s="1"/>
  <c r="BN58" i="55" s="1"/>
  <c r="BO58" i="55" s="1"/>
  <c r="BP58" i="55" s="1"/>
  <c r="BQ58" i="55" s="1"/>
  <c r="BR58" i="55" s="1"/>
  <c r="BS58" i="55" s="1"/>
  <c r="BT58" i="55" s="1"/>
  <c r="BU58" i="55" s="1"/>
  <c r="BV58" i="55" s="1"/>
  <c r="BW58" i="55" s="1"/>
  <c r="BX58" i="55" s="1"/>
  <c r="BY58" i="55" s="1"/>
  <c r="BZ58" i="55" s="1"/>
  <c r="CA58" i="55" s="1"/>
  <c r="CB58" i="55" s="1"/>
  <c r="CC58" i="55" s="1"/>
  <c r="CD58" i="55" s="1"/>
  <c r="CE58" i="55" s="1"/>
  <c r="W2" i="55"/>
  <c r="X2" i="55" s="1"/>
  <c r="Y2" i="55" s="1"/>
  <c r="Z2" i="55" s="1"/>
  <c r="AA2" i="55" s="1"/>
  <c r="AB2" i="55" s="1"/>
  <c r="AC2" i="55" s="1"/>
  <c r="AD2" i="55" s="1"/>
  <c r="AE2" i="55" s="1"/>
  <c r="AF2" i="55" s="1"/>
  <c r="AG2" i="55" s="1"/>
  <c r="AH2" i="55" s="1"/>
  <c r="AI2" i="55" s="1"/>
  <c r="AJ2" i="55" s="1"/>
  <c r="AK2" i="55" s="1"/>
  <c r="AL2" i="55" s="1"/>
  <c r="AM2" i="55" s="1"/>
  <c r="AN2" i="55" s="1"/>
  <c r="AO2" i="55" s="1"/>
  <c r="AP2" i="55" s="1"/>
  <c r="AQ2" i="55" s="1"/>
  <c r="AR2" i="55" s="1"/>
  <c r="AS2" i="55" s="1"/>
  <c r="AT2" i="55" s="1"/>
  <c r="AU2" i="55" s="1"/>
  <c r="AV2" i="55" s="1"/>
  <c r="AW2" i="55" s="1"/>
  <c r="AX2" i="55" s="1"/>
  <c r="AY2" i="55" s="1"/>
  <c r="AZ2" i="55" s="1"/>
  <c r="BA2" i="55" s="1"/>
  <c r="BB2" i="55" s="1"/>
  <c r="BC2" i="55" s="1"/>
  <c r="BD2" i="55" s="1"/>
  <c r="BE2" i="55" s="1"/>
  <c r="BF2" i="55" s="1"/>
  <c r="BG2" i="55" s="1"/>
  <c r="BH2" i="55" s="1"/>
  <c r="BI2" i="55" s="1"/>
  <c r="BJ2" i="55" s="1"/>
  <c r="BK2" i="55" s="1"/>
  <c r="BL2" i="55" s="1"/>
  <c r="BM2" i="55" s="1"/>
  <c r="BN2" i="55" s="1"/>
  <c r="BO2" i="55" s="1"/>
  <c r="BP2" i="55" s="1"/>
  <c r="BQ2" i="55" s="1"/>
  <c r="BR2" i="55" s="1"/>
  <c r="BS2" i="55" s="1"/>
  <c r="BT2" i="55" s="1"/>
  <c r="BU2" i="55" s="1"/>
  <c r="BV2" i="55" s="1"/>
  <c r="BW2" i="55" s="1"/>
  <c r="BX2" i="55" s="1"/>
  <c r="BY2" i="55" s="1"/>
  <c r="BZ2" i="55" s="1"/>
  <c r="CA2" i="55" s="1"/>
  <c r="CB2" i="55" s="1"/>
  <c r="CC2" i="55" s="1"/>
  <c r="CD2" i="55" s="1"/>
  <c r="CE2" i="55" s="1"/>
  <c r="A109" i="47"/>
  <c r="A81" i="47"/>
  <c r="C116" i="50"/>
  <c r="D116" i="50" s="1"/>
  <c r="C61" i="50"/>
  <c r="D61" i="50" s="1"/>
  <c r="E61" i="50" s="1"/>
  <c r="B146" i="58" s="1"/>
  <c r="W66" i="55"/>
  <c r="X66" i="55" s="1"/>
  <c r="Y66" i="55" s="1"/>
  <c r="Z66" i="55" s="1"/>
  <c r="AA66" i="55" s="1"/>
  <c r="AB66" i="55" s="1"/>
  <c r="AC66" i="55" s="1"/>
  <c r="AD66" i="55" s="1"/>
  <c r="AE66" i="55" s="1"/>
  <c r="AF66" i="55" s="1"/>
  <c r="AG66" i="55" s="1"/>
  <c r="AH66" i="55" s="1"/>
  <c r="AI66" i="55" s="1"/>
  <c r="AJ66" i="55" s="1"/>
  <c r="AK66" i="55" s="1"/>
  <c r="AL66" i="55" s="1"/>
  <c r="AM66" i="55" s="1"/>
  <c r="AN66" i="55" s="1"/>
  <c r="AO66" i="55" s="1"/>
  <c r="AP66" i="55" s="1"/>
  <c r="AQ66" i="55" s="1"/>
  <c r="AR66" i="55" s="1"/>
  <c r="AS66" i="55" s="1"/>
  <c r="AT66" i="55" s="1"/>
  <c r="AU66" i="55" s="1"/>
  <c r="AV66" i="55" s="1"/>
  <c r="AW66" i="55" s="1"/>
  <c r="AX66" i="55" s="1"/>
  <c r="AY66" i="55" s="1"/>
  <c r="AZ66" i="55" s="1"/>
  <c r="BA66" i="55" s="1"/>
  <c r="BB66" i="55" s="1"/>
  <c r="BC66" i="55" s="1"/>
  <c r="BD66" i="55" s="1"/>
  <c r="BE66" i="55" s="1"/>
  <c r="BF66" i="55" s="1"/>
  <c r="BG66" i="55" s="1"/>
  <c r="BH66" i="55" s="1"/>
  <c r="BI66" i="55" s="1"/>
  <c r="BJ66" i="55" s="1"/>
  <c r="BK66" i="55" s="1"/>
  <c r="BL66" i="55" s="1"/>
  <c r="BM66" i="55" s="1"/>
  <c r="BN66" i="55" s="1"/>
  <c r="BO66" i="55" s="1"/>
  <c r="BP66" i="55" s="1"/>
  <c r="BQ66" i="55" s="1"/>
  <c r="BR66" i="55" s="1"/>
  <c r="BS66" i="55" s="1"/>
  <c r="BT66" i="55" s="1"/>
  <c r="BU66" i="55" s="1"/>
  <c r="BV66" i="55" s="1"/>
  <c r="BW66" i="55" s="1"/>
  <c r="BX66" i="55" s="1"/>
  <c r="BY66" i="55" s="1"/>
  <c r="BZ66" i="55" s="1"/>
  <c r="CA66" i="55" s="1"/>
  <c r="CB66" i="55" s="1"/>
  <c r="CC66" i="55" s="1"/>
  <c r="CD66" i="55" s="1"/>
  <c r="CE66" i="55" s="1"/>
  <c r="W12" i="26"/>
  <c r="X12" i="26" s="1"/>
  <c r="Y12" i="26" s="1"/>
  <c r="Z12" i="26" s="1"/>
  <c r="AA12" i="26" s="1"/>
  <c r="AB12" i="26" s="1"/>
  <c r="AC12" i="26" s="1"/>
  <c r="AD12" i="26" s="1"/>
  <c r="AE12" i="26" s="1"/>
  <c r="AF12" i="26" s="1"/>
  <c r="AG12" i="26" s="1"/>
  <c r="AH12" i="26" s="1"/>
  <c r="AI12" i="26" s="1"/>
  <c r="AJ12" i="26" s="1"/>
  <c r="AK12" i="26" s="1"/>
  <c r="AL12" i="26" s="1"/>
  <c r="AM12" i="26" s="1"/>
  <c r="AN12" i="26" s="1"/>
  <c r="AO12" i="26" s="1"/>
  <c r="AP12" i="26" s="1"/>
  <c r="AQ12" i="26" s="1"/>
  <c r="AR12" i="26" s="1"/>
  <c r="AS12" i="26" s="1"/>
  <c r="AT12" i="26" s="1"/>
  <c r="AU12" i="26" s="1"/>
  <c r="AV12" i="26" s="1"/>
  <c r="AW12" i="26" s="1"/>
  <c r="AX12" i="26" s="1"/>
  <c r="AY12" i="26" s="1"/>
  <c r="AZ12" i="26" s="1"/>
  <c r="BA12" i="26" s="1"/>
  <c r="BB12" i="26" s="1"/>
  <c r="BC12" i="26" s="1"/>
  <c r="BD12" i="26" s="1"/>
  <c r="BE12" i="26" s="1"/>
  <c r="BF12" i="26" s="1"/>
  <c r="BG12" i="26" s="1"/>
  <c r="BH12" i="26" s="1"/>
  <c r="BI12" i="26" s="1"/>
  <c r="BJ12" i="26" s="1"/>
  <c r="BK12" i="26" s="1"/>
  <c r="BL12" i="26" s="1"/>
  <c r="BM12" i="26" s="1"/>
  <c r="BN12" i="26" s="1"/>
  <c r="BO12" i="26" s="1"/>
  <c r="BP12" i="26" s="1"/>
  <c r="BQ12" i="26" s="1"/>
  <c r="BR12" i="26" s="1"/>
  <c r="BS12" i="26" s="1"/>
  <c r="BT12" i="26" s="1"/>
  <c r="BU12" i="26" s="1"/>
  <c r="BV12" i="26" s="1"/>
  <c r="BW12" i="26" s="1"/>
  <c r="BX12" i="26" s="1"/>
  <c r="BY12" i="26" s="1"/>
  <c r="BZ12" i="26" s="1"/>
  <c r="CA12" i="26" s="1"/>
  <c r="CB12" i="26" s="1"/>
  <c r="CC12" i="26" s="1"/>
  <c r="CD12" i="26" s="1"/>
  <c r="CE12" i="26" s="1"/>
  <c r="A77" i="47"/>
  <c r="A74" i="47"/>
  <c r="A123" i="47"/>
  <c r="B132" i="50"/>
  <c r="A77" i="58" s="1"/>
  <c r="F77" i="58" s="1"/>
  <c r="C104" i="50"/>
  <c r="D104" i="50" s="1"/>
  <c r="E104" i="50" s="1"/>
  <c r="B105" i="58" s="1"/>
  <c r="B121" i="50"/>
  <c r="A88" i="58" s="1"/>
  <c r="F88" i="58" s="1"/>
  <c r="C145" i="50"/>
  <c r="D145" i="50" s="1"/>
  <c r="E145" i="50" s="1"/>
  <c r="B64" i="58" s="1"/>
  <c r="C70" i="50"/>
  <c r="D70" i="50" s="1"/>
  <c r="C63" i="50"/>
  <c r="D63" i="50" s="1"/>
  <c r="E63" i="50" s="1"/>
  <c r="B144" i="58" s="1"/>
  <c r="C175" i="50"/>
  <c r="D175" i="50" s="1"/>
  <c r="E175" i="50" s="1"/>
  <c r="B34" i="58" s="1"/>
  <c r="B16" i="50"/>
  <c r="A194" i="58" s="1"/>
  <c r="F194" i="58" s="1"/>
  <c r="W3" i="55"/>
  <c r="X3" i="55" s="1"/>
  <c r="Y3" i="55" s="1"/>
  <c r="Z3" i="55" s="1"/>
  <c r="AA3" i="55" s="1"/>
  <c r="AB3" i="55" s="1"/>
  <c r="AC3" i="55" s="1"/>
  <c r="AD3" i="55" s="1"/>
  <c r="AE3" i="55" s="1"/>
  <c r="AF3" i="55" s="1"/>
  <c r="AG3" i="55" s="1"/>
  <c r="AH3" i="55" s="1"/>
  <c r="AI3" i="55" s="1"/>
  <c r="AJ3" i="55" s="1"/>
  <c r="AK3" i="55" s="1"/>
  <c r="AL3" i="55" s="1"/>
  <c r="AM3" i="55" s="1"/>
  <c r="AN3" i="55" s="1"/>
  <c r="AO3" i="55" s="1"/>
  <c r="AP3" i="55" s="1"/>
  <c r="AQ3" i="55" s="1"/>
  <c r="AR3" i="55" s="1"/>
  <c r="AS3" i="55" s="1"/>
  <c r="AT3" i="55" s="1"/>
  <c r="AU3" i="55" s="1"/>
  <c r="AV3" i="55" s="1"/>
  <c r="AW3" i="55" s="1"/>
  <c r="AX3" i="55" s="1"/>
  <c r="AY3" i="55" s="1"/>
  <c r="AZ3" i="55" s="1"/>
  <c r="BA3" i="55" s="1"/>
  <c r="BB3" i="55" s="1"/>
  <c r="BC3" i="55" s="1"/>
  <c r="BD3" i="55" s="1"/>
  <c r="BE3" i="55" s="1"/>
  <c r="BF3" i="55" s="1"/>
  <c r="BG3" i="55" s="1"/>
  <c r="BH3" i="55" s="1"/>
  <c r="BI3" i="55" s="1"/>
  <c r="BJ3" i="55" s="1"/>
  <c r="BK3" i="55" s="1"/>
  <c r="BL3" i="55" s="1"/>
  <c r="BM3" i="55" s="1"/>
  <c r="BN3" i="55" s="1"/>
  <c r="BO3" i="55" s="1"/>
  <c r="BP3" i="55" s="1"/>
  <c r="BQ3" i="55" s="1"/>
  <c r="BR3" i="55" s="1"/>
  <c r="BS3" i="55" s="1"/>
  <c r="BT3" i="55" s="1"/>
  <c r="BU3" i="55" s="1"/>
  <c r="BV3" i="55" s="1"/>
  <c r="BW3" i="55" s="1"/>
  <c r="BX3" i="55" s="1"/>
  <c r="BY3" i="55" s="1"/>
  <c r="BZ3" i="55" s="1"/>
  <c r="CA3" i="55" s="1"/>
  <c r="CB3" i="55" s="1"/>
  <c r="CC3" i="55" s="1"/>
  <c r="CD3" i="55" s="1"/>
  <c r="CE3" i="55" s="1"/>
  <c r="A92" i="47"/>
  <c r="C201" i="50"/>
  <c r="D201" i="50" s="1"/>
  <c r="E201" i="50" s="1"/>
  <c r="B10" i="58" s="1"/>
  <c r="C185" i="50"/>
  <c r="D185" i="50" s="1"/>
  <c r="C23" i="50"/>
  <c r="D23" i="50" s="1"/>
  <c r="E23" i="50" s="1"/>
  <c r="B187" i="58" s="1"/>
  <c r="W6" i="55"/>
  <c r="X6" i="55" s="1"/>
  <c r="Y6" i="55" s="1"/>
  <c r="Z6" i="55" s="1"/>
  <c r="AA6" i="55" s="1"/>
  <c r="AB6" i="55" s="1"/>
  <c r="AC6" i="55" s="1"/>
  <c r="AD6" i="55" s="1"/>
  <c r="AE6" i="55" s="1"/>
  <c r="AF6" i="55" s="1"/>
  <c r="AG6" i="55" s="1"/>
  <c r="AH6" i="55" s="1"/>
  <c r="AI6" i="55" s="1"/>
  <c r="AJ6" i="55" s="1"/>
  <c r="AK6" i="55" s="1"/>
  <c r="AL6" i="55" s="1"/>
  <c r="AM6" i="55" s="1"/>
  <c r="AN6" i="55" s="1"/>
  <c r="AO6" i="55" s="1"/>
  <c r="AP6" i="55" s="1"/>
  <c r="AQ6" i="55" s="1"/>
  <c r="AR6" i="55" s="1"/>
  <c r="AS6" i="55" s="1"/>
  <c r="AT6" i="55" s="1"/>
  <c r="AU6" i="55" s="1"/>
  <c r="AV6" i="55" s="1"/>
  <c r="AW6" i="55" s="1"/>
  <c r="AX6" i="55" s="1"/>
  <c r="AY6" i="55" s="1"/>
  <c r="AZ6" i="55" s="1"/>
  <c r="BA6" i="55" s="1"/>
  <c r="BB6" i="55" s="1"/>
  <c r="BC6" i="55" s="1"/>
  <c r="BD6" i="55" s="1"/>
  <c r="BE6" i="55" s="1"/>
  <c r="BF6" i="55" s="1"/>
  <c r="BG6" i="55" s="1"/>
  <c r="BH6" i="55" s="1"/>
  <c r="BI6" i="55" s="1"/>
  <c r="BJ6" i="55" s="1"/>
  <c r="BK6" i="55" s="1"/>
  <c r="BL6" i="55" s="1"/>
  <c r="BM6" i="55" s="1"/>
  <c r="BN6" i="55" s="1"/>
  <c r="BO6" i="55" s="1"/>
  <c r="BP6" i="55" s="1"/>
  <c r="BQ6" i="55" s="1"/>
  <c r="BR6" i="55" s="1"/>
  <c r="BS6" i="55" s="1"/>
  <c r="BT6" i="55" s="1"/>
  <c r="BU6" i="55" s="1"/>
  <c r="BV6" i="55" s="1"/>
  <c r="BW6" i="55" s="1"/>
  <c r="BX6" i="55" s="1"/>
  <c r="BY6" i="55" s="1"/>
  <c r="BZ6" i="55" s="1"/>
  <c r="CA6" i="55" s="1"/>
  <c r="CB6" i="55" s="1"/>
  <c r="CC6" i="55" s="1"/>
  <c r="CD6" i="55" s="1"/>
  <c r="CE6" i="55" s="1"/>
  <c r="W10" i="55"/>
  <c r="X10" i="55" s="1"/>
  <c r="Y10" i="55" s="1"/>
  <c r="Z10" i="55" s="1"/>
  <c r="AA10" i="55" s="1"/>
  <c r="AB10" i="55" s="1"/>
  <c r="AC10" i="55" s="1"/>
  <c r="AD10" i="55" s="1"/>
  <c r="AE10" i="55" s="1"/>
  <c r="AF10" i="55" s="1"/>
  <c r="AG10" i="55" s="1"/>
  <c r="AH10" i="55" s="1"/>
  <c r="AI10" i="55" s="1"/>
  <c r="AJ10" i="55" s="1"/>
  <c r="AK10" i="55" s="1"/>
  <c r="AL10" i="55" s="1"/>
  <c r="AM10" i="55" s="1"/>
  <c r="AN10" i="55" s="1"/>
  <c r="AO10" i="55" s="1"/>
  <c r="AP10" i="55" s="1"/>
  <c r="AQ10" i="55" s="1"/>
  <c r="AR10" i="55" s="1"/>
  <c r="AS10" i="55" s="1"/>
  <c r="AT10" i="55" s="1"/>
  <c r="AU10" i="55" s="1"/>
  <c r="AV10" i="55" s="1"/>
  <c r="AW10" i="55" s="1"/>
  <c r="AX10" i="55" s="1"/>
  <c r="AY10" i="55" s="1"/>
  <c r="AZ10" i="55" s="1"/>
  <c r="BA10" i="55" s="1"/>
  <c r="BB10" i="55" s="1"/>
  <c r="BC10" i="55" s="1"/>
  <c r="BD10" i="55" s="1"/>
  <c r="BE10" i="55" s="1"/>
  <c r="BF10" i="55" s="1"/>
  <c r="BG10" i="55" s="1"/>
  <c r="BH10" i="55" s="1"/>
  <c r="BI10" i="55" s="1"/>
  <c r="BJ10" i="55" s="1"/>
  <c r="BK10" i="55" s="1"/>
  <c r="BL10" i="55" s="1"/>
  <c r="BM10" i="55" s="1"/>
  <c r="BN10" i="55" s="1"/>
  <c r="BO10" i="55" s="1"/>
  <c r="BP10" i="55" s="1"/>
  <c r="BQ10" i="55" s="1"/>
  <c r="BR10" i="55" s="1"/>
  <c r="BS10" i="55" s="1"/>
  <c r="BT10" i="55" s="1"/>
  <c r="BU10" i="55" s="1"/>
  <c r="BV10" i="55" s="1"/>
  <c r="BW10" i="55" s="1"/>
  <c r="BX10" i="55" s="1"/>
  <c r="BY10" i="55" s="1"/>
  <c r="BZ10" i="55" s="1"/>
  <c r="CA10" i="55" s="1"/>
  <c r="CB10" i="55" s="1"/>
  <c r="CC10" i="55" s="1"/>
  <c r="CD10" i="55" s="1"/>
  <c r="CE10" i="55" s="1"/>
  <c r="W22" i="55"/>
  <c r="X22" i="55" s="1"/>
  <c r="Y22" i="55" s="1"/>
  <c r="Z22" i="55" s="1"/>
  <c r="AA22" i="55" s="1"/>
  <c r="AB22" i="55" s="1"/>
  <c r="AC22" i="55" s="1"/>
  <c r="AD22" i="55" s="1"/>
  <c r="AE22" i="55" s="1"/>
  <c r="AF22" i="55" s="1"/>
  <c r="AG22" i="55" s="1"/>
  <c r="AH22" i="55" s="1"/>
  <c r="AI22" i="55" s="1"/>
  <c r="AJ22" i="55" s="1"/>
  <c r="AK22" i="55" s="1"/>
  <c r="AL22" i="55" s="1"/>
  <c r="AM22" i="55" s="1"/>
  <c r="AN22" i="55" s="1"/>
  <c r="AO22" i="55" s="1"/>
  <c r="AP22" i="55" s="1"/>
  <c r="AQ22" i="55" s="1"/>
  <c r="AR22" i="55" s="1"/>
  <c r="AS22" i="55" s="1"/>
  <c r="AT22" i="55" s="1"/>
  <c r="AU22" i="55" s="1"/>
  <c r="AV22" i="55" s="1"/>
  <c r="AW22" i="55" s="1"/>
  <c r="AX22" i="55" s="1"/>
  <c r="AY22" i="55" s="1"/>
  <c r="AZ22" i="55" s="1"/>
  <c r="BA22" i="55" s="1"/>
  <c r="BB22" i="55" s="1"/>
  <c r="BC22" i="55" s="1"/>
  <c r="BD22" i="55" s="1"/>
  <c r="BE22" i="55" s="1"/>
  <c r="BF22" i="55" s="1"/>
  <c r="BG22" i="55" s="1"/>
  <c r="BH22" i="55" s="1"/>
  <c r="BI22" i="55" s="1"/>
  <c r="BJ22" i="55" s="1"/>
  <c r="BK22" i="55" s="1"/>
  <c r="BL22" i="55" s="1"/>
  <c r="BM22" i="55" s="1"/>
  <c r="BN22" i="55" s="1"/>
  <c r="BO22" i="55" s="1"/>
  <c r="BP22" i="55" s="1"/>
  <c r="BQ22" i="55" s="1"/>
  <c r="BR22" i="55" s="1"/>
  <c r="BS22" i="55" s="1"/>
  <c r="BT22" i="55" s="1"/>
  <c r="BU22" i="55" s="1"/>
  <c r="BV22" i="55" s="1"/>
  <c r="BW22" i="55" s="1"/>
  <c r="BX22" i="55" s="1"/>
  <c r="BY22" i="55" s="1"/>
  <c r="BZ22" i="55" s="1"/>
  <c r="CA22" i="55" s="1"/>
  <c r="CB22" i="55" s="1"/>
  <c r="CC22" i="55" s="1"/>
  <c r="CD22" i="55" s="1"/>
  <c r="CE22" i="55" s="1"/>
  <c r="W26" i="55"/>
  <c r="X26" i="55" s="1"/>
  <c r="Y26" i="55" s="1"/>
  <c r="Z26" i="55" s="1"/>
  <c r="AA26" i="55" s="1"/>
  <c r="AB26" i="55" s="1"/>
  <c r="AC26" i="55" s="1"/>
  <c r="AD26" i="55" s="1"/>
  <c r="AE26" i="55" s="1"/>
  <c r="AF26" i="55" s="1"/>
  <c r="AG26" i="55" s="1"/>
  <c r="AH26" i="55" s="1"/>
  <c r="AI26" i="55" s="1"/>
  <c r="AJ26" i="55" s="1"/>
  <c r="AK26" i="55" s="1"/>
  <c r="AL26" i="55" s="1"/>
  <c r="AM26" i="55" s="1"/>
  <c r="AN26" i="55" s="1"/>
  <c r="AO26" i="55" s="1"/>
  <c r="AP26" i="55" s="1"/>
  <c r="AQ26" i="55" s="1"/>
  <c r="AR26" i="55" s="1"/>
  <c r="AS26" i="55" s="1"/>
  <c r="AT26" i="55" s="1"/>
  <c r="AU26" i="55" s="1"/>
  <c r="AV26" i="55" s="1"/>
  <c r="AW26" i="55" s="1"/>
  <c r="AX26" i="55" s="1"/>
  <c r="AY26" i="55" s="1"/>
  <c r="AZ26" i="55" s="1"/>
  <c r="BA26" i="55" s="1"/>
  <c r="BB26" i="55" s="1"/>
  <c r="BC26" i="55" s="1"/>
  <c r="BD26" i="55" s="1"/>
  <c r="BE26" i="55" s="1"/>
  <c r="BF26" i="55" s="1"/>
  <c r="BG26" i="55" s="1"/>
  <c r="BH26" i="55" s="1"/>
  <c r="BI26" i="55" s="1"/>
  <c r="BJ26" i="55" s="1"/>
  <c r="BK26" i="55" s="1"/>
  <c r="BL26" i="55" s="1"/>
  <c r="BM26" i="55" s="1"/>
  <c r="BN26" i="55" s="1"/>
  <c r="BO26" i="55" s="1"/>
  <c r="BP26" i="55" s="1"/>
  <c r="BQ26" i="55" s="1"/>
  <c r="BR26" i="55" s="1"/>
  <c r="BS26" i="55" s="1"/>
  <c r="BT26" i="55" s="1"/>
  <c r="BU26" i="55" s="1"/>
  <c r="BV26" i="55" s="1"/>
  <c r="BW26" i="55" s="1"/>
  <c r="BX26" i="55" s="1"/>
  <c r="BY26" i="55" s="1"/>
  <c r="BZ26" i="55" s="1"/>
  <c r="CA26" i="55" s="1"/>
  <c r="CB26" i="55" s="1"/>
  <c r="CC26" i="55" s="1"/>
  <c r="CD26" i="55" s="1"/>
  <c r="CE26" i="55" s="1"/>
  <c r="W34" i="55"/>
  <c r="X34" i="55" s="1"/>
  <c r="Y34" i="55" s="1"/>
  <c r="Z34" i="55" s="1"/>
  <c r="AA34" i="55" s="1"/>
  <c r="AB34" i="55" s="1"/>
  <c r="AC34" i="55" s="1"/>
  <c r="AD34" i="55" s="1"/>
  <c r="AE34" i="55" s="1"/>
  <c r="AF34" i="55" s="1"/>
  <c r="AG34" i="55" s="1"/>
  <c r="AH34" i="55" s="1"/>
  <c r="AI34" i="55" s="1"/>
  <c r="AJ34" i="55" s="1"/>
  <c r="AK34" i="55" s="1"/>
  <c r="AL34" i="55" s="1"/>
  <c r="AM34" i="55" s="1"/>
  <c r="AN34" i="55" s="1"/>
  <c r="AO34" i="55" s="1"/>
  <c r="AP34" i="55" s="1"/>
  <c r="AQ34" i="55" s="1"/>
  <c r="AR34" i="55" s="1"/>
  <c r="AS34" i="55" s="1"/>
  <c r="AT34" i="55" s="1"/>
  <c r="AU34" i="55" s="1"/>
  <c r="AV34" i="55" s="1"/>
  <c r="AW34" i="55" s="1"/>
  <c r="AX34" i="55" s="1"/>
  <c r="AY34" i="55" s="1"/>
  <c r="AZ34" i="55" s="1"/>
  <c r="BA34" i="55" s="1"/>
  <c r="BB34" i="55" s="1"/>
  <c r="BC34" i="55" s="1"/>
  <c r="BD34" i="55" s="1"/>
  <c r="BE34" i="55" s="1"/>
  <c r="BF34" i="55" s="1"/>
  <c r="BG34" i="55" s="1"/>
  <c r="BH34" i="55" s="1"/>
  <c r="BI34" i="55" s="1"/>
  <c r="BJ34" i="55" s="1"/>
  <c r="BK34" i="55" s="1"/>
  <c r="BL34" i="55" s="1"/>
  <c r="BM34" i="55" s="1"/>
  <c r="BN34" i="55" s="1"/>
  <c r="BO34" i="55" s="1"/>
  <c r="BP34" i="55" s="1"/>
  <c r="BQ34" i="55" s="1"/>
  <c r="BR34" i="55" s="1"/>
  <c r="BS34" i="55" s="1"/>
  <c r="BT34" i="55" s="1"/>
  <c r="BU34" i="55" s="1"/>
  <c r="BV34" i="55" s="1"/>
  <c r="BW34" i="55" s="1"/>
  <c r="BX34" i="55" s="1"/>
  <c r="BY34" i="55" s="1"/>
  <c r="BZ34" i="55" s="1"/>
  <c r="CA34" i="55" s="1"/>
  <c r="CB34" i="55" s="1"/>
  <c r="CC34" i="55" s="1"/>
  <c r="CD34" i="55" s="1"/>
  <c r="CE34" i="55" s="1"/>
  <c r="W38" i="55"/>
  <c r="X38" i="55" s="1"/>
  <c r="Y38" i="55" s="1"/>
  <c r="Z38" i="55" s="1"/>
  <c r="AA38" i="55" s="1"/>
  <c r="AB38" i="55" s="1"/>
  <c r="AC38" i="55" s="1"/>
  <c r="AD38" i="55" s="1"/>
  <c r="AE38" i="55" s="1"/>
  <c r="AF38" i="55" s="1"/>
  <c r="AG38" i="55" s="1"/>
  <c r="AH38" i="55" s="1"/>
  <c r="AI38" i="55" s="1"/>
  <c r="AJ38" i="55" s="1"/>
  <c r="AK38" i="55" s="1"/>
  <c r="AL38" i="55" s="1"/>
  <c r="AM38" i="55" s="1"/>
  <c r="AN38" i="55" s="1"/>
  <c r="AO38" i="55" s="1"/>
  <c r="AP38" i="55" s="1"/>
  <c r="AQ38" i="55" s="1"/>
  <c r="AR38" i="55" s="1"/>
  <c r="AS38" i="55" s="1"/>
  <c r="AT38" i="55" s="1"/>
  <c r="AU38" i="55" s="1"/>
  <c r="AV38" i="55" s="1"/>
  <c r="AW38" i="55" s="1"/>
  <c r="AX38" i="55" s="1"/>
  <c r="AY38" i="55" s="1"/>
  <c r="AZ38" i="55" s="1"/>
  <c r="BA38" i="55" s="1"/>
  <c r="BB38" i="55" s="1"/>
  <c r="BC38" i="55" s="1"/>
  <c r="BD38" i="55" s="1"/>
  <c r="BE38" i="55" s="1"/>
  <c r="BF38" i="55" s="1"/>
  <c r="BG38" i="55" s="1"/>
  <c r="BH38" i="55" s="1"/>
  <c r="BI38" i="55" s="1"/>
  <c r="BJ38" i="55" s="1"/>
  <c r="BK38" i="55" s="1"/>
  <c r="BL38" i="55" s="1"/>
  <c r="BM38" i="55" s="1"/>
  <c r="BN38" i="55" s="1"/>
  <c r="BO38" i="55" s="1"/>
  <c r="BP38" i="55" s="1"/>
  <c r="BQ38" i="55" s="1"/>
  <c r="BR38" i="55" s="1"/>
  <c r="BS38" i="55" s="1"/>
  <c r="BT38" i="55" s="1"/>
  <c r="BU38" i="55" s="1"/>
  <c r="BV38" i="55" s="1"/>
  <c r="BW38" i="55" s="1"/>
  <c r="BX38" i="55" s="1"/>
  <c r="BY38" i="55" s="1"/>
  <c r="BZ38" i="55" s="1"/>
  <c r="CA38" i="55" s="1"/>
  <c r="CB38" i="55" s="1"/>
  <c r="CC38" i="55" s="1"/>
  <c r="CD38" i="55" s="1"/>
  <c r="CE38" i="55" s="1"/>
  <c r="W57" i="55"/>
  <c r="X57" i="55" s="1"/>
  <c r="Y57" i="55" s="1"/>
  <c r="Z57" i="55" s="1"/>
  <c r="AA57" i="55" s="1"/>
  <c r="AB57" i="55" s="1"/>
  <c r="AC57" i="55" s="1"/>
  <c r="AD57" i="55" s="1"/>
  <c r="AE57" i="55" s="1"/>
  <c r="AF57" i="55" s="1"/>
  <c r="AG57" i="55" s="1"/>
  <c r="AH57" i="55" s="1"/>
  <c r="AI57" i="55" s="1"/>
  <c r="AJ57" i="55" s="1"/>
  <c r="AK57" i="55" s="1"/>
  <c r="AL57" i="55" s="1"/>
  <c r="AM57" i="55" s="1"/>
  <c r="AN57" i="55" s="1"/>
  <c r="AO57" i="55" s="1"/>
  <c r="AP57" i="55" s="1"/>
  <c r="AQ57" i="55" s="1"/>
  <c r="AR57" i="55" s="1"/>
  <c r="AS57" i="55" s="1"/>
  <c r="AT57" i="55" s="1"/>
  <c r="AU57" i="55" s="1"/>
  <c r="AV57" i="55" s="1"/>
  <c r="AW57" i="55" s="1"/>
  <c r="AX57" i="55" s="1"/>
  <c r="AY57" i="55" s="1"/>
  <c r="AZ57" i="55" s="1"/>
  <c r="BA57" i="55" s="1"/>
  <c r="BB57" i="55" s="1"/>
  <c r="BC57" i="55" s="1"/>
  <c r="BD57" i="55" s="1"/>
  <c r="BE57" i="55" s="1"/>
  <c r="BF57" i="55" s="1"/>
  <c r="BG57" i="55" s="1"/>
  <c r="BH57" i="55" s="1"/>
  <c r="BI57" i="55" s="1"/>
  <c r="BJ57" i="55" s="1"/>
  <c r="BK57" i="55" s="1"/>
  <c r="BL57" i="55" s="1"/>
  <c r="BM57" i="55" s="1"/>
  <c r="BN57" i="55" s="1"/>
  <c r="BO57" i="55" s="1"/>
  <c r="BP57" i="55" s="1"/>
  <c r="BQ57" i="55" s="1"/>
  <c r="BR57" i="55" s="1"/>
  <c r="BS57" i="55" s="1"/>
  <c r="BT57" i="55" s="1"/>
  <c r="BU57" i="55" s="1"/>
  <c r="BV57" i="55" s="1"/>
  <c r="BW57" i="55" s="1"/>
  <c r="BX57" i="55" s="1"/>
  <c r="BY57" i="55" s="1"/>
  <c r="BZ57" i="55" s="1"/>
  <c r="CA57" i="55" s="1"/>
  <c r="CB57" i="55" s="1"/>
  <c r="CC57" i="55" s="1"/>
  <c r="CD57" i="55" s="1"/>
  <c r="CE57" i="55" s="1"/>
  <c r="C66" i="50"/>
  <c r="D66" i="50" s="1"/>
  <c r="E66" i="50" s="1"/>
  <c r="B141" i="58" s="1"/>
  <c r="W18" i="55"/>
  <c r="X18" i="55" s="1"/>
  <c r="Y18" i="55" s="1"/>
  <c r="Z18" i="55" s="1"/>
  <c r="AA18" i="55" s="1"/>
  <c r="AB18" i="55" s="1"/>
  <c r="AC18" i="55" s="1"/>
  <c r="AD18" i="55" s="1"/>
  <c r="AE18" i="55" s="1"/>
  <c r="AF18" i="55" s="1"/>
  <c r="AG18" i="55" s="1"/>
  <c r="AH18" i="55" s="1"/>
  <c r="AI18" i="55" s="1"/>
  <c r="AJ18" i="55" s="1"/>
  <c r="AK18" i="55" s="1"/>
  <c r="AL18" i="55" s="1"/>
  <c r="AM18" i="55" s="1"/>
  <c r="AN18" i="55" s="1"/>
  <c r="AO18" i="55" s="1"/>
  <c r="AP18" i="55" s="1"/>
  <c r="AQ18" i="55" s="1"/>
  <c r="AR18" i="55" s="1"/>
  <c r="AS18" i="55" s="1"/>
  <c r="AT18" i="55" s="1"/>
  <c r="AU18" i="55" s="1"/>
  <c r="AV18" i="55" s="1"/>
  <c r="AW18" i="55" s="1"/>
  <c r="AX18" i="55" s="1"/>
  <c r="AY18" i="55" s="1"/>
  <c r="AZ18" i="55" s="1"/>
  <c r="BA18" i="55" s="1"/>
  <c r="BB18" i="55" s="1"/>
  <c r="BC18" i="55" s="1"/>
  <c r="BD18" i="55" s="1"/>
  <c r="BE18" i="55" s="1"/>
  <c r="BF18" i="55" s="1"/>
  <c r="BG18" i="55" s="1"/>
  <c r="BH18" i="55" s="1"/>
  <c r="BI18" i="55" s="1"/>
  <c r="BJ18" i="55" s="1"/>
  <c r="BK18" i="55" s="1"/>
  <c r="BL18" i="55" s="1"/>
  <c r="BM18" i="55" s="1"/>
  <c r="BN18" i="55" s="1"/>
  <c r="BO18" i="55" s="1"/>
  <c r="BP18" i="55" s="1"/>
  <c r="BQ18" i="55" s="1"/>
  <c r="BR18" i="55" s="1"/>
  <c r="BS18" i="55" s="1"/>
  <c r="BT18" i="55" s="1"/>
  <c r="BU18" i="55" s="1"/>
  <c r="BV18" i="55" s="1"/>
  <c r="BW18" i="55" s="1"/>
  <c r="BX18" i="55" s="1"/>
  <c r="BY18" i="55" s="1"/>
  <c r="BZ18" i="55" s="1"/>
  <c r="CA18" i="55" s="1"/>
  <c r="CB18" i="55" s="1"/>
  <c r="CC18" i="55" s="1"/>
  <c r="CD18" i="55" s="1"/>
  <c r="CE18" i="55" s="1"/>
  <c r="C33" i="50"/>
  <c r="D33" i="50" s="1"/>
  <c r="E33" i="50" s="1"/>
  <c r="B175" i="58" s="1"/>
  <c r="B141" i="50"/>
  <c r="A68" i="58" s="1"/>
  <c r="F68" i="58" s="1"/>
  <c r="W9" i="26"/>
  <c r="X9" i="26" s="1"/>
  <c r="Y9" i="26" s="1"/>
  <c r="Z9" i="26" s="1"/>
  <c r="AA9" i="26" s="1"/>
  <c r="AB9" i="26" s="1"/>
  <c r="AC9" i="26" s="1"/>
  <c r="AD9" i="26" s="1"/>
  <c r="AE9" i="26" s="1"/>
  <c r="AF9" i="26" s="1"/>
  <c r="AG9" i="26" s="1"/>
  <c r="AH9" i="26" s="1"/>
  <c r="AI9" i="26" s="1"/>
  <c r="AJ9" i="26" s="1"/>
  <c r="AK9" i="26" s="1"/>
  <c r="AL9" i="26" s="1"/>
  <c r="AM9" i="26" s="1"/>
  <c r="AN9" i="26" s="1"/>
  <c r="AO9" i="26" s="1"/>
  <c r="AP9" i="26" s="1"/>
  <c r="AQ9" i="26" s="1"/>
  <c r="AR9" i="26" s="1"/>
  <c r="AS9" i="26" s="1"/>
  <c r="AT9" i="26" s="1"/>
  <c r="AU9" i="26" s="1"/>
  <c r="AV9" i="26" s="1"/>
  <c r="AW9" i="26" s="1"/>
  <c r="AX9" i="26" s="1"/>
  <c r="AY9" i="26" s="1"/>
  <c r="AZ9" i="26" s="1"/>
  <c r="BA9" i="26" s="1"/>
  <c r="BB9" i="26" s="1"/>
  <c r="BC9" i="26" s="1"/>
  <c r="BD9" i="26" s="1"/>
  <c r="BE9" i="26" s="1"/>
  <c r="BF9" i="26" s="1"/>
  <c r="BG9" i="26" s="1"/>
  <c r="BH9" i="26" s="1"/>
  <c r="BI9" i="26" s="1"/>
  <c r="BJ9" i="26" s="1"/>
  <c r="BK9" i="26" s="1"/>
  <c r="BL9" i="26" s="1"/>
  <c r="BM9" i="26" s="1"/>
  <c r="BN9" i="26" s="1"/>
  <c r="BO9" i="26" s="1"/>
  <c r="BP9" i="26" s="1"/>
  <c r="BQ9" i="26" s="1"/>
  <c r="BR9" i="26" s="1"/>
  <c r="BS9" i="26" s="1"/>
  <c r="BT9" i="26" s="1"/>
  <c r="BU9" i="26" s="1"/>
  <c r="BV9" i="26" s="1"/>
  <c r="BW9" i="26" s="1"/>
  <c r="BX9" i="26" s="1"/>
  <c r="BY9" i="26" s="1"/>
  <c r="BZ9" i="26" s="1"/>
  <c r="CA9" i="26" s="1"/>
  <c r="CB9" i="26" s="1"/>
  <c r="CC9" i="26" s="1"/>
  <c r="CD9" i="26" s="1"/>
  <c r="CE9" i="26" s="1"/>
  <c r="W5" i="26"/>
  <c r="X5" i="26" s="1"/>
  <c r="Y5" i="26" s="1"/>
  <c r="Z5" i="26" s="1"/>
  <c r="AA5" i="26" s="1"/>
  <c r="AB5" i="26" s="1"/>
  <c r="AC5" i="26" s="1"/>
  <c r="AD5" i="26" s="1"/>
  <c r="AE5" i="26" s="1"/>
  <c r="AF5" i="26" s="1"/>
  <c r="AG5" i="26" s="1"/>
  <c r="AH5" i="26" s="1"/>
  <c r="AI5" i="26" s="1"/>
  <c r="AJ5" i="26" s="1"/>
  <c r="AK5" i="26" s="1"/>
  <c r="AL5" i="26" s="1"/>
  <c r="AM5" i="26" s="1"/>
  <c r="AN5" i="26" s="1"/>
  <c r="AO5" i="26" s="1"/>
  <c r="AP5" i="26" s="1"/>
  <c r="AQ5" i="26" s="1"/>
  <c r="AR5" i="26" s="1"/>
  <c r="AS5" i="26" s="1"/>
  <c r="AT5" i="26" s="1"/>
  <c r="AU5" i="26" s="1"/>
  <c r="AV5" i="26" s="1"/>
  <c r="AW5" i="26" s="1"/>
  <c r="AX5" i="26" s="1"/>
  <c r="AY5" i="26" s="1"/>
  <c r="AZ5" i="26" s="1"/>
  <c r="BA5" i="26" s="1"/>
  <c r="BB5" i="26" s="1"/>
  <c r="BC5" i="26" s="1"/>
  <c r="BD5" i="26" s="1"/>
  <c r="BE5" i="26" s="1"/>
  <c r="BF5" i="26" s="1"/>
  <c r="BG5" i="26" s="1"/>
  <c r="BH5" i="26" s="1"/>
  <c r="BI5" i="26" s="1"/>
  <c r="BJ5" i="26" s="1"/>
  <c r="BK5" i="26" s="1"/>
  <c r="BL5" i="26" s="1"/>
  <c r="BM5" i="26" s="1"/>
  <c r="BN5" i="26" s="1"/>
  <c r="BO5" i="26" s="1"/>
  <c r="BP5" i="26" s="1"/>
  <c r="BQ5" i="26" s="1"/>
  <c r="BR5" i="26" s="1"/>
  <c r="BS5" i="26" s="1"/>
  <c r="BT5" i="26" s="1"/>
  <c r="BU5" i="26" s="1"/>
  <c r="BV5" i="26" s="1"/>
  <c r="BW5" i="26" s="1"/>
  <c r="BX5" i="26" s="1"/>
  <c r="BY5" i="26" s="1"/>
  <c r="BZ5" i="26" s="1"/>
  <c r="CA5" i="26" s="1"/>
  <c r="CB5" i="26" s="1"/>
  <c r="CC5" i="26" s="1"/>
  <c r="CD5" i="26" s="1"/>
  <c r="CE5" i="26" s="1"/>
  <c r="A107" i="47"/>
  <c r="C195" i="50"/>
  <c r="D195" i="50" s="1"/>
  <c r="E195" i="50" s="1"/>
  <c r="B16" i="58" s="1"/>
  <c r="B59" i="50"/>
  <c r="A148" i="58" s="1"/>
  <c r="F148" i="58" s="1"/>
  <c r="B29" i="50"/>
  <c r="A181" i="58" s="1"/>
  <c r="F181" i="58" s="1"/>
  <c r="W16" i="26"/>
  <c r="X16" i="26" s="1"/>
  <c r="Y16" i="26" s="1"/>
  <c r="Z16" i="26" s="1"/>
  <c r="AA16" i="26" s="1"/>
  <c r="AB16" i="26" s="1"/>
  <c r="AC16" i="26" s="1"/>
  <c r="AD16" i="26" s="1"/>
  <c r="AE16" i="26" s="1"/>
  <c r="AF16" i="26" s="1"/>
  <c r="AG16" i="26" s="1"/>
  <c r="AH16" i="26" s="1"/>
  <c r="AI16" i="26" s="1"/>
  <c r="AJ16" i="26" s="1"/>
  <c r="AK16" i="26" s="1"/>
  <c r="AL16" i="26" s="1"/>
  <c r="AM16" i="26" s="1"/>
  <c r="AN16" i="26" s="1"/>
  <c r="AO16" i="26" s="1"/>
  <c r="AP16" i="26" s="1"/>
  <c r="AQ16" i="26" s="1"/>
  <c r="AR16" i="26" s="1"/>
  <c r="AS16" i="26" s="1"/>
  <c r="AT16" i="26" s="1"/>
  <c r="AU16" i="26" s="1"/>
  <c r="AV16" i="26" s="1"/>
  <c r="AW16" i="26" s="1"/>
  <c r="AX16" i="26" s="1"/>
  <c r="AY16" i="26" s="1"/>
  <c r="AZ16" i="26" s="1"/>
  <c r="BA16" i="26" s="1"/>
  <c r="BB16" i="26" s="1"/>
  <c r="BC16" i="26" s="1"/>
  <c r="BD16" i="26" s="1"/>
  <c r="BE16" i="26" s="1"/>
  <c r="BF16" i="26" s="1"/>
  <c r="BG16" i="26" s="1"/>
  <c r="BH16" i="26" s="1"/>
  <c r="BI16" i="26" s="1"/>
  <c r="BJ16" i="26" s="1"/>
  <c r="BK16" i="26" s="1"/>
  <c r="BL16" i="26" s="1"/>
  <c r="BM16" i="26" s="1"/>
  <c r="BN16" i="26" s="1"/>
  <c r="BO16" i="26" s="1"/>
  <c r="BP16" i="26" s="1"/>
  <c r="BQ16" i="26" s="1"/>
  <c r="BR16" i="26" s="1"/>
  <c r="BS16" i="26" s="1"/>
  <c r="BT16" i="26" s="1"/>
  <c r="BU16" i="26" s="1"/>
  <c r="BV16" i="26" s="1"/>
  <c r="BW16" i="26" s="1"/>
  <c r="BX16" i="26" s="1"/>
  <c r="BY16" i="26" s="1"/>
  <c r="BZ16" i="26" s="1"/>
  <c r="CA16" i="26" s="1"/>
  <c r="CB16" i="26" s="1"/>
  <c r="CC16" i="26" s="1"/>
  <c r="CD16" i="26" s="1"/>
  <c r="CE16" i="26" s="1"/>
  <c r="W4" i="26"/>
  <c r="X4" i="26" s="1"/>
  <c r="Y4" i="26" s="1"/>
  <c r="Z4" i="26" s="1"/>
  <c r="AA4" i="26" s="1"/>
  <c r="AB4" i="26" s="1"/>
  <c r="AC4" i="26" s="1"/>
  <c r="AD4" i="26" s="1"/>
  <c r="AE4" i="26" s="1"/>
  <c r="AF4" i="26" s="1"/>
  <c r="AG4" i="26" s="1"/>
  <c r="AH4" i="26" s="1"/>
  <c r="AI4" i="26" s="1"/>
  <c r="AJ4" i="26" s="1"/>
  <c r="AK4" i="26" s="1"/>
  <c r="AL4" i="26" s="1"/>
  <c r="AM4" i="26" s="1"/>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BT4" i="26" s="1"/>
  <c r="BU4" i="26" s="1"/>
  <c r="BV4" i="26" s="1"/>
  <c r="BW4" i="26" s="1"/>
  <c r="BX4" i="26" s="1"/>
  <c r="BY4" i="26" s="1"/>
  <c r="BZ4" i="26" s="1"/>
  <c r="CA4" i="26" s="1"/>
  <c r="CB4" i="26" s="1"/>
  <c r="CC4" i="26" s="1"/>
  <c r="CD4" i="26" s="1"/>
  <c r="CE4" i="26" s="1"/>
  <c r="A79" i="47"/>
  <c r="B77" i="50"/>
  <c r="A130" i="58" s="1"/>
  <c r="F130" i="58" s="1"/>
  <c r="C119" i="50"/>
  <c r="D119" i="50" s="1"/>
  <c r="C114" i="50"/>
  <c r="D114" i="50" s="1"/>
  <c r="E114" i="50" s="1"/>
  <c r="B96" i="58" s="1"/>
  <c r="C202" i="50"/>
  <c r="D202" i="50" s="1"/>
  <c r="W12" i="55"/>
  <c r="X12" i="55" s="1"/>
  <c r="Y12" i="55" s="1"/>
  <c r="Z12" i="55" s="1"/>
  <c r="AA12" i="55" s="1"/>
  <c r="AB12" i="55" s="1"/>
  <c r="AC12" i="55" s="1"/>
  <c r="AD12" i="55" s="1"/>
  <c r="AE12" i="55" s="1"/>
  <c r="AF12" i="55" s="1"/>
  <c r="AG12" i="55" s="1"/>
  <c r="AH12" i="55" s="1"/>
  <c r="AI12" i="55" s="1"/>
  <c r="AJ12" i="55" s="1"/>
  <c r="AK12" i="55" s="1"/>
  <c r="AL12" i="55" s="1"/>
  <c r="AM12" i="55" s="1"/>
  <c r="AN12" i="55" s="1"/>
  <c r="AO12" i="55" s="1"/>
  <c r="AP12" i="55" s="1"/>
  <c r="AQ12" i="55" s="1"/>
  <c r="AR12" i="55" s="1"/>
  <c r="AS12" i="55" s="1"/>
  <c r="AT12" i="55" s="1"/>
  <c r="AU12" i="55" s="1"/>
  <c r="AV12" i="55" s="1"/>
  <c r="AW12" i="55" s="1"/>
  <c r="AX12" i="55" s="1"/>
  <c r="AY12" i="55" s="1"/>
  <c r="AZ12" i="55" s="1"/>
  <c r="BA12" i="55" s="1"/>
  <c r="BB12" i="55" s="1"/>
  <c r="BC12" i="55" s="1"/>
  <c r="BD12" i="55" s="1"/>
  <c r="BE12" i="55" s="1"/>
  <c r="BF12" i="55" s="1"/>
  <c r="BG12" i="55" s="1"/>
  <c r="BH12" i="55" s="1"/>
  <c r="BI12" i="55" s="1"/>
  <c r="BJ12" i="55" s="1"/>
  <c r="BK12" i="55" s="1"/>
  <c r="BL12" i="55" s="1"/>
  <c r="BM12" i="55" s="1"/>
  <c r="BN12" i="55" s="1"/>
  <c r="BO12" i="55" s="1"/>
  <c r="BP12" i="55" s="1"/>
  <c r="BQ12" i="55" s="1"/>
  <c r="BR12" i="55" s="1"/>
  <c r="BS12" i="55" s="1"/>
  <c r="BT12" i="55" s="1"/>
  <c r="BU12" i="55" s="1"/>
  <c r="BV12" i="55" s="1"/>
  <c r="BW12" i="55" s="1"/>
  <c r="BX12" i="55" s="1"/>
  <c r="BY12" i="55" s="1"/>
  <c r="BZ12" i="55" s="1"/>
  <c r="CA12" i="55" s="1"/>
  <c r="CB12" i="55" s="1"/>
  <c r="CC12" i="55" s="1"/>
  <c r="CD12" i="55" s="1"/>
  <c r="CE12" i="55" s="1"/>
  <c r="W32" i="55"/>
  <c r="X32" i="55" s="1"/>
  <c r="Y32" i="55" s="1"/>
  <c r="Z32" i="55" s="1"/>
  <c r="AA32" i="55" s="1"/>
  <c r="AB32" i="55" s="1"/>
  <c r="AC32" i="55" s="1"/>
  <c r="AD32" i="55" s="1"/>
  <c r="AE32" i="55" s="1"/>
  <c r="AF32" i="55" s="1"/>
  <c r="AG32" i="55" s="1"/>
  <c r="AH32" i="55" s="1"/>
  <c r="AI32" i="55" s="1"/>
  <c r="AJ32" i="55" s="1"/>
  <c r="AK32" i="55" s="1"/>
  <c r="AL32" i="55" s="1"/>
  <c r="AM32" i="55" s="1"/>
  <c r="AN32" i="55" s="1"/>
  <c r="AO32" i="55" s="1"/>
  <c r="AP32" i="55" s="1"/>
  <c r="AQ32" i="55" s="1"/>
  <c r="AR32" i="55" s="1"/>
  <c r="AS32" i="55" s="1"/>
  <c r="AT32" i="55" s="1"/>
  <c r="AU32" i="55" s="1"/>
  <c r="AV32" i="55" s="1"/>
  <c r="AW32" i="55" s="1"/>
  <c r="AX32" i="55" s="1"/>
  <c r="AY32" i="55" s="1"/>
  <c r="AZ32" i="55" s="1"/>
  <c r="BA32" i="55" s="1"/>
  <c r="BB32" i="55" s="1"/>
  <c r="BC32" i="55" s="1"/>
  <c r="BD32" i="55" s="1"/>
  <c r="BE32" i="55" s="1"/>
  <c r="BF32" i="55" s="1"/>
  <c r="BG32" i="55" s="1"/>
  <c r="BH32" i="55" s="1"/>
  <c r="BI32" i="55" s="1"/>
  <c r="BJ32" i="55" s="1"/>
  <c r="BK32" i="55" s="1"/>
  <c r="BL32" i="55" s="1"/>
  <c r="BM32" i="55" s="1"/>
  <c r="BN32" i="55" s="1"/>
  <c r="BO32" i="55" s="1"/>
  <c r="BP32" i="55" s="1"/>
  <c r="BQ32" i="55" s="1"/>
  <c r="BR32" i="55" s="1"/>
  <c r="BS32" i="55" s="1"/>
  <c r="BT32" i="55" s="1"/>
  <c r="BU32" i="55" s="1"/>
  <c r="BV32" i="55" s="1"/>
  <c r="BW32" i="55" s="1"/>
  <c r="BX32" i="55" s="1"/>
  <c r="BY32" i="55" s="1"/>
  <c r="BZ32" i="55" s="1"/>
  <c r="CA32" i="55" s="1"/>
  <c r="CB32" i="55" s="1"/>
  <c r="CC32" i="55" s="1"/>
  <c r="CD32" i="55" s="1"/>
  <c r="CE32" i="55" s="1"/>
  <c r="W36" i="55"/>
  <c r="X36" i="55" s="1"/>
  <c r="Y36" i="55" s="1"/>
  <c r="Z36" i="55" s="1"/>
  <c r="AA36" i="55" s="1"/>
  <c r="AB36" i="55" s="1"/>
  <c r="AC36" i="55" s="1"/>
  <c r="AD36" i="55" s="1"/>
  <c r="AE36" i="55" s="1"/>
  <c r="AF36" i="55" s="1"/>
  <c r="AG36" i="55" s="1"/>
  <c r="AH36" i="55" s="1"/>
  <c r="AI36" i="55" s="1"/>
  <c r="AJ36" i="55" s="1"/>
  <c r="AK36" i="55" s="1"/>
  <c r="AL36" i="55" s="1"/>
  <c r="AM36" i="55" s="1"/>
  <c r="AN36" i="55" s="1"/>
  <c r="AO36" i="55" s="1"/>
  <c r="AP36" i="55" s="1"/>
  <c r="AQ36" i="55" s="1"/>
  <c r="AR36" i="55" s="1"/>
  <c r="AS36" i="55" s="1"/>
  <c r="AT36" i="55" s="1"/>
  <c r="AU36" i="55" s="1"/>
  <c r="AV36" i="55" s="1"/>
  <c r="AW36" i="55" s="1"/>
  <c r="AX36" i="55" s="1"/>
  <c r="AY36" i="55" s="1"/>
  <c r="AZ36" i="55" s="1"/>
  <c r="BA36" i="55" s="1"/>
  <c r="BB36" i="55" s="1"/>
  <c r="BC36" i="55" s="1"/>
  <c r="BD36" i="55" s="1"/>
  <c r="BE36" i="55" s="1"/>
  <c r="BF36" i="55" s="1"/>
  <c r="BG36" i="55" s="1"/>
  <c r="BH36" i="55" s="1"/>
  <c r="BI36" i="55" s="1"/>
  <c r="BJ36" i="55" s="1"/>
  <c r="BK36" i="55" s="1"/>
  <c r="BL36" i="55" s="1"/>
  <c r="BM36" i="55" s="1"/>
  <c r="BN36" i="55" s="1"/>
  <c r="BO36" i="55" s="1"/>
  <c r="BP36" i="55" s="1"/>
  <c r="BQ36" i="55" s="1"/>
  <c r="BR36" i="55" s="1"/>
  <c r="BS36" i="55" s="1"/>
  <c r="BT36" i="55" s="1"/>
  <c r="BU36" i="55" s="1"/>
  <c r="BV36" i="55" s="1"/>
  <c r="BW36" i="55" s="1"/>
  <c r="BX36" i="55" s="1"/>
  <c r="BY36" i="55" s="1"/>
  <c r="BZ36" i="55" s="1"/>
  <c r="CA36" i="55" s="1"/>
  <c r="CB36" i="55" s="1"/>
  <c r="CC36" i="55" s="1"/>
  <c r="CD36" i="55" s="1"/>
  <c r="CE36" i="55" s="1"/>
  <c r="C186" i="50"/>
  <c r="D186" i="50" s="1"/>
  <c r="C154" i="50"/>
  <c r="D154" i="50" s="1"/>
  <c r="W15" i="26"/>
  <c r="X15" i="26" s="1"/>
  <c r="Y15" i="26" s="1"/>
  <c r="Z15" i="26" s="1"/>
  <c r="AA15" i="26" s="1"/>
  <c r="AB15" i="26" s="1"/>
  <c r="AC15" i="26" s="1"/>
  <c r="AD15" i="26" s="1"/>
  <c r="AE15" i="26" s="1"/>
  <c r="AF15" i="26" s="1"/>
  <c r="AG15" i="26" s="1"/>
  <c r="AH15" i="26" s="1"/>
  <c r="AI15" i="26" s="1"/>
  <c r="AJ15" i="26" s="1"/>
  <c r="AK15" i="26" s="1"/>
  <c r="AL15" i="26" s="1"/>
  <c r="AM15" i="26" s="1"/>
  <c r="AN15" i="26" s="1"/>
  <c r="AO15" i="26" s="1"/>
  <c r="AP15" i="26" s="1"/>
  <c r="AQ15" i="26" s="1"/>
  <c r="AR15" i="26" s="1"/>
  <c r="AS15" i="26" s="1"/>
  <c r="AT15" i="26" s="1"/>
  <c r="AU15" i="26" s="1"/>
  <c r="AV15" i="26" s="1"/>
  <c r="AW15" i="26" s="1"/>
  <c r="AX15" i="26" s="1"/>
  <c r="AY15" i="26" s="1"/>
  <c r="AZ15" i="26" s="1"/>
  <c r="BA15" i="26" s="1"/>
  <c r="BB15" i="26" s="1"/>
  <c r="BC15" i="26" s="1"/>
  <c r="BD15" i="26" s="1"/>
  <c r="BE15" i="26" s="1"/>
  <c r="BF15" i="26" s="1"/>
  <c r="BG15" i="26" s="1"/>
  <c r="BH15" i="26" s="1"/>
  <c r="BI15" i="26" s="1"/>
  <c r="BJ15" i="26" s="1"/>
  <c r="BK15" i="26" s="1"/>
  <c r="BL15" i="26" s="1"/>
  <c r="BM15" i="26" s="1"/>
  <c r="BN15" i="26" s="1"/>
  <c r="BO15" i="26" s="1"/>
  <c r="BP15" i="26" s="1"/>
  <c r="BQ15" i="26" s="1"/>
  <c r="BR15" i="26" s="1"/>
  <c r="BS15" i="26" s="1"/>
  <c r="BT15" i="26" s="1"/>
  <c r="BU15" i="26" s="1"/>
  <c r="BV15" i="26" s="1"/>
  <c r="BW15" i="26" s="1"/>
  <c r="BX15" i="26" s="1"/>
  <c r="BY15" i="26" s="1"/>
  <c r="BZ15" i="26" s="1"/>
  <c r="CA15" i="26" s="1"/>
  <c r="CB15" i="26" s="1"/>
  <c r="CC15" i="26" s="1"/>
  <c r="CD15" i="26" s="1"/>
  <c r="CE15" i="26" s="1"/>
  <c r="B46" i="50"/>
  <c r="A161" i="58" s="1"/>
  <c r="F161" i="58" s="1"/>
  <c r="A145" i="57"/>
  <c r="W7" i="26"/>
  <c r="X7" i="26" s="1"/>
  <c r="Y7" i="26" s="1"/>
  <c r="Z7" i="26" s="1"/>
  <c r="AA7" i="26" s="1"/>
  <c r="AB7" i="26" s="1"/>
  <c r="AC7" i="26" s="1"/>
  <c r="AD7" i="26" s="1"/>
  <c r="AE7" i="26" s="1"/>
  <c r="AF7" i="26" s="1"/>
  <c r="AG7" i="26" s="1"/>
  <c r="AH7" i="26" s="1"/>
  <c r="AI7" i="26" s="1"/>
  <c r="AJ7" i="26" s="1"/>
  <c r="AK7" i="26" s="1"/>
  <c r="AL7" i="26" s="1"/>
  <c r="AM7" i="26" s="1"/>
  <c r="AN7" i="26" s="1"/>
  <c r="AO7" i="26" s="1"/>
  <c r="AP7" i="26" s="1"/>
  <c r="AQ7" i="26" s="1"/>
  <c r="AR7" i="26" s="1"/>
  <c r="AS7" i="26" s="1"/>
  <c r="AT7" i="26" s="1"/>
  <c r="AU7" i="26" s="1"/>
  <c r="AV7" i="26" s="1"/>
  <c r="AW7" i="26" s="1"/>
  <c r="AX7" i="26" s="1"/>
  <c r="AY7" i="26" s="1"/>
  <c r="AZ7" i="26" s="1"/>
  <c r="BA7" i="26" s="1"/>
  <c r="BB7" i="26" s="1"/>
  <c r="BC7" i="26" s="1"/>
  <c r="BD7" i="26" s="1"/>
  <c r="BE7" i="26" s="1"/>
  <c r="BF7" i="26" s="1"/>
  <c r="BG7" i="26" s="1"/>
  <c r="BH7" i="26" s="1"/>
  <c r="BI7" i="26" s="1"/>
  <c r="BJ7" i="26" s="1"/>
  <c r="BK7" i="26" s="1"/>
  <c r="BL7" i="26" s="1"/>
  <c r="BM7" i="26" s="1"/>
  <c r="BN7" i="26" s="1"/>
  <c r="BO7" i="26" s="1"/>
  <c r="BP7" i="26" s="1"/>
  <c r="BQ7" i="26" s="1"/>
  <c r="BR7" i="26" s="1"/>
  <c r="BS7" i="26" s="1"/>
  <c r="BT7" i="26" s="1"/>
  <c r="BU7" i="26" s="1"/>
  <c r="BV7" i="26" s="1"/>
  <c r="BW7" i="26" s="1"/>
  <c r="BX7" i="26" s="1"/>
  <c r="BY7" i="26" s="1"/>
  <c r="BZ7" i="26" s="1"/>
  <c r="CA7" i="26" s="1"/>
  <c r="CB7" i="26" s="1"/>
  <c r="CC7" i="26" s="1"/>
  <c r="CD7" i="26" s="1"/>
  <c r="CE7" i="26" s="1"/>
  <c r="E96" i="55"/>
  <c r="A145" i="30"/>
  <c r="A120" i="47"/>
  <c r="C178" i="50"/>
  <c r="D178" i="50" s="1"/>
  <c r="B152" i="50"/>
  <c r="A57" i="58" s="1"/>
  <c r="F57" i="58" s="1"/>
  <c r="B41" i="50"/>
  <c r="A166" i="58" s="1"/>
  <c r="F166" i="58" s="1"/>
  <c r="C20" i="50"/>
  <c r="D20" i="50" s="1"/>
  <c r="C21" i="50"/>
  <c r="D21" i="50" s="1"/>
  <c r="A94" i="47"/>
  <c r="E46" i="50"/>
  <c r="B161" i="58" s="1"/>
  <c r="B80" i="50"/>
  <c r="A127" i="58" s="1"/>
  <c r="F127" i="58" s="1"/>
  <c r="C137" i="50"/>
  <c r="D137" i="50" s="1"/>
  <c r="E137" i="50" s="1"/>
  <c r="B72" i="58" s="1"/>
  <c r="C122" i="50"/>
  <c r="D122" i="50" s="1"/>
  <c r="E122" i="50" s="1"/>
  <c r="B87" i="58" s="1"/>
  <c r="W73" i="55"/>
  <c r="X73" i="55" s="1"/>
  <c r="Y73" i="55" s="1"/>
  <c r="Z73" i="55" s="1"/>
  <c r="AA73" i="55" s="1"/>
  <c r="AB73" i="55" s="1"/>
  <c r="AC73" i="55" s="1"/>
  <c r="AD73" i="55" s="1"/>
  <c r="AE73" i="55" s="1"/>
  <c r="AF73" i="55" s="1"/>
  <c r="AG73" i="55" s="1"/>
  <c r="AH73" i="55" s="1"/>
  <c r="AI73" i="55" s="1"/>
  <c r="AJ73" i="55" s="1"/>
  <c r="AK73" i="55" s="1"/>
  <c r="AL73" i="55" s="1"/>
  <c r="AM73" i="55" s="1"/>
  <c r="AN73" i="55" s="1"/>
  <c r="AO73" i="55" s="1"/>
  <c r="AP73" i="55" s="1"/>
  <c r="AQ73" i="55" s="1"/>
  <c r="AR73" i="55" s="1"/>
  <c r="AS73" i="55" s="1"/>
  <c r="AT73" i="55" s="1"/>
  <c r="AU73" i="55" s="1"/>
  <c r="AV73" i="55" s="1"/>
  <c r="AW73" i="55" s="1"/>
  <c r="AX73" i="55" s="1"/>
  <c r="AY73" i="55" s="1"/>
  <c r="AZ73" i="55" s="1"/>
  <c r="BA73" i="55" s="1"/>
  <c r="BB73" i="55" s="1"/>
  <c r="BC73" i="55" s="1"/>
  <c r="BD73" i="55" s="1"/>
  <c r="BE73" i="55" s="1"/>
  <c r="BF73" i="55" s="1"/>
  <c r="BG73" i="55" s="1"/>
  <c r="BH73" i="55" s="1"/>
  <c r="BI73" i="55" s="1"/>
  <c r="BJ73" i="55" s="1"/>
  <c r="BK73" i="55" s="1"/>
  <c r="BL73" i="55" s="1"/>
  <c r="BM73" i="55" s="1"/>
  <c r="BN73" i="55" s="1"/>
  <c r="BO73" i="55" s="1"/>
  <c r="BP73" i="55" s="1"/>
  <c r="BQ73" i="55" s="1"/>
  <c r="BR73" i="55" s="1"/>
  <c r="BS73" i="55" s="1"/>
  <c r="BT73" i="55" s="1"/>
  <c r="BU73" i="55" s="1"/>
  <c r="BV73" i="55" s="1"/>
  <c r="BW73" i="55" s="1"/>
  <c r="BX73" i="55" s="1"/>
  <c r="BY73" i="55" s="1"/>
  <c r="BZ73" i="55" s="1"/>
  <c r="CA73" i="55" s="1"/>
  <c r="CB73" i="55" s="1"/>
  <c r="CC73" i="55" s="1"/>
  <c r="CD73" i="55" s="1"/>
  <c r="CE73" i="55" s="1"/>
  <c r="W61" i="55"/>
  <c r="X61" i="55" s="1"/>
  <c r="Y61" i="55" s="1"/>
  <c r="Z61" i="55" s="1"/>
  <c r="AA61" i="55" s="1"/>
  <c r="AB61" i="55" s="1"/>
  <c r="AC61" i="55" s="1"/>
  <c r="AD61" i="55" s="1"/>
  <c r="AE61" i="55" s="1"/>
  <c r="AF61" i="55" s="1"/>
  <c r="AG61" i="55" s="1"/>
  <c r="AH61" i="55" s="1"/>
  <c r="AI61" i="55" s="1"/>
  <c r="AJ61" i="55" s="1"/>
  <c r="AK61" i="55" s="1"/>
  <c r="AL61" i="55" s="1"/>
  <c r="AM61" i="55" s="1"/>
  <c r="AN61" i="55" s="1"/>
  <c r="AO61" i="55" s="1"/>
  <c r="AP61" i="55" s="1"/>
  <c r="AQ61" i="55" s="1"/>
  <c r="AR61" i="55" s="1"/>
  <c r="AS61" i="55" s="1"/>
  <c r="AT61" i="55" s="1"/>
  <c r="AU61" i="55" s="1"/>
  <c r="AV61" i="55" s="1"/>
  <c r="AW61" i="55" s="1"/>
  <c r="AX61" i="55" s="1"/>
  <c r="AY61" i="55" s="1"/>
  <c r="AZ61" i="55" s="1"/>
  <c r="BA61" i="55" s="1"/>
  <c r="BB61" i="55" s="1"/>
  <c r="BC61" i="55" s="1"/>
  <c r="BD61" i="55" s="1"/>
  <c r="BE61" i="55" s="1"/>
  <c r="BF61" i="55" s="1"/>
  <c r="BG61" i="55" s="1"/>
  <c r="BH61" i="55" s="1"/>
  <c r="BI61" i="55" s="1"/>
  <c r="BJ61" i="55" s="1"/>
  <c r="BK61" i="55" s="1"/>
  <c r="BL61" i="55" s="1"/>
  <c r="BM61" i="55" s="1"/>
  <c r="BN61" i="55" s="1"/>
  <c r="BO61" i="55" s="1"/>
  <c r="BP61" i="55" s="1"/>
  <c r="BQ61" i="55" s="1"/>
  <c r="BR61" i="55" s="1"/>
  <c r="BS61" i="55" s="1"/>
  <c r="BT61" i="55" s="1"/>
  <c r="BU61" i="55" s="1"/>
  <c r="BV61" i="55" s="1"/>
  <c r="BW61" i="55" s="1"/>
  <c r="BX61" i="55" s="1"/>
  <c r="BY61" i="55" s="1"/>
  <c r="BZ61" i="55" s="1"/>
  <c r="CA61" i="55" s="1"/>
  <c r="CB61" i="55" s="1"/>
  <c r="CC61" i="55" s="1"/>
  <c r="CD61" i="55" s="1"/>
  <c r="CE61" i="55" s="1"/>
  <c r="A78" i="47"/>
  <c r="C85" i="50"/>
  <c r="D85" i="50" s="1"/>
  <c r="E85" i="50" s="1"/>
  <c r="B122" i="58" s="1"/>
  <c r="W52" i="55"/>
  <c r="X52" i="55" s="1"/>
  <c r="Y52" i="55" s="1"/>
  <c r="Z52" i="55" s="1"/>
  <c r="AA52" i="55" s="1"/>
  <c r="AB52" i="55" s="1"/>
  <c r="AC52" i="55" s="1"/>
  <c r="AD52" i="55" s="1"/>
  <c r="AE52" i="55" s="1"/>
  <c r="AF52" i="55" s="1"/>
  <c r="AG52" i="55" s="1"/>
  <c r="AH52" i="55" s="1"/>
  <c r="AI52" i="55" s="1"/>
  <c r="AJ52" i="55" s="1"/>
  <c r="AK52" i="55" s="1"/>
  <c r="AL52" i="55" s="1"/>
  <c r="AM52" i="55" s="1"/>
  <c r="AN52" i="55" s="1"/>
  <c r="AO52" i="55" s="1"/>
  <c r="AP52" i="55" s="1"/>
  <c r="AQ52" i="55" s="1"/>
  <c r="AR52" i="55" s="1"/>
  <c r="AS52" i="55" s="1"/>
  <c r="AT52" i="55" s="1"/>
  <c r="AU52" i="55" s="1"/>
  <c r="AV52" i="55" s="1"/>
  <c r="AW52" i="55" s="1"/>
  <c r="AX52" i="55" s="1"/>
  <c r="AY52" i="55" s="1"/>
  <c r="AZ52" i="55" s="1"/>
  <c r="BA52" i="55" s="1"/>
  <c r="BB52" i="55" s="1"/>
  <c r="BC52" i="55" s="1"/>
  <c r="BD52" i="55" s="1"/>
  <c r="BE52" i="55" s="1"/>
  <c r="BF52" i="55" s="1"/>
  <c r="BG52" i="55" s="1"/>
  <c r="BH52" i="55" s="1"/>
  <c r="BI52" i="55" s="1"/>
  <c r="BJ52" i="55" s="1"/>
  <c r="BK52" i="55" s="1"/>
  <c r="BL52" i="55" s="1"/>
  <c r="BM52" i="55" s="1"/>
  <c r="BN52" i="55" s="1"/>
  <c r="BO52" i="55" s="1"/>
  <c r="BP52" i="55" s="1"/>
  <c r="BQ52" i="55" s="1"/>
  <c r="BR52" i="55" s="1"/>
  <c r="BS52" i="55" s="1"/>
  <c r="BT52" i="55" s="1"/>
  <c r="BU52" i="55" s="1"/>
  <c r="BV52" i="55" s="1"/>
  <c r="BW52" i="55" s="1"/>
  <c r="BX52" i="55" s="1"/>
  <c r="BY52" i="55" s="1"/>
  <c r="BZ52" i="55" s="1"/>
  <c r="CA52" i="55" s="1"/>
  <c r="CB52" i="55" s="1"/>
  <c r="CC52" i="55" s="1"/>
  <c r="CD52" i="55" s="1"/>
  <c r="CE52" i="55" s="1"/>
  <c r="B72" i="50"/>
  <c r="A135" i="58" s="1"/>
  <c r="F135" i="58" s="1"/>
  <c r="W20" i="26"/>
  <c r="X20" i="26" s="1"/>
  <c r="Y20" i="26" s="1"/>
  <c r="Z20" i="26" s="1"/>
  <c r="AA20" i="26" s="1"/>
  <c r="AB20" i="26" s="1"/>
  <c r="AC20" i="26" s="1"/>
  <c r="AD20" i="26" s="1"/>
  <c r="AE20" i="26" s="1"/>
  <c r="AF20" i="26" s="1"/>
  <c r="AG20" i="26" s="1"/>
  <c r="AH20" i="26" s="1"/>
  <c r="AI20" i="26" s="1"/>
  <c r="AJ20" i="26" s="1"/>
  <c r="AK20" i="26" s="1"/>
  <c r="AL20" i="26" s="1"/>
  <c r="AM20" i="26" s="1"/>
  <c r="AN20" i="26" s="1"/>
  <c r="AO20" i="26" s="1"/>
  <c r="AP20" i="26" s="1"/>
  <c r="AQ20" i="26" s="1"/>
  <c r="AR20" i="26" s="1"/>
  <c r="AS20" i="26" s="1"/>
  <c r="AT20" i="26" s="1"/>
  <c r="AU20" i="26" s="1"/>
  <c r="AV20" i="26" s="1"/>
  <c r="AW20" i="26" s="1"/>
  <c r="AX20" i="26" s="1"/>
  <c r="AY20" i="26" s="1"/>
  <c r="AZ20" i="26" s="1"/>
  <c r="BA20" i="26" s="1"/>
  <c r="BB20" i="26" s="1"/>
  <c r="BC20" i="26" s="1"/>
  <c r="BD20" i="26" s="1"/>
  <c r="BE20" i="26" s="1"/>
  <c r="BF20" i="26" s="1"/>
  <c r="BG20" i="26" s="1"/>
  <c r="BH20" i="26" s="1"/>
  <c r="BI20" i="26" s="1"/>
  <c r="BJ20" i="26" s="1"/>
  <c r="BK20" i="26" s="1"/>
  <c r="BL20" i="26" s="1"/>
  <c r="BM20" i="26" s="1"/>
  <c r="BN20" i="26" s="1"/>
  <c r="BO20" i="26" s="1"/>
  <c r="BP20" i="26" s="1"/>
  <c r="BQ20" i="26" s="1"/>
  <c r="BR20" i="26" s="1"/>
  <c r="BS20" i="26" s="1"/>
  <c r="BT20" i="26" s="1"/>
  <c r="BU20" i="26" s="1"/>
  <c r="BV20" i="26" s="1"/>
  <c r="BW20" i="26" s="1"/>
  <c r="BX20" i="26" s="1"/>
  <c r="BY20" i="26" s="1"/>
  <c r="BZ20" i="26" s="1"/>
  <c r="CA20" i="26" s="1"/>
  <c r="CB20" i="26" s="1"/>
  <c r="CC20" i="26" s="1"/>
  <c r="CD20" i="26" s="1"/>
  <c r="CE20" i="26" s="1"/>
  <c r="H72" i="40"/>
  <c r="W63" i="55"/>
  <c r="X63" i="55" s="1"/>
  <c r="Y63" i="55" s="1"/>
  <c r="Z63" i="55" s="1"/>
  <c r="AA63" i="55" s="1"/>
  <c r="AB63" i="55" s="1"/>
  <c r="AC63" i="55" s="1"/>
  <c r="AD63" i="55" s="1"/>
  <c r="AE63" i="55" s="1"/>
  <c r="AF63" i="55" s="1"/>
  <c r="AG63" i="55" s="1"/>
  <c r="AH63" i="55" s="1"/>
  <c r="AI63" i="55" s="1"/>
  <c r="AJ63" i="55" s="1"/>
  <c r="AK63" i="55" s="1"/>
  <c r="AL63" i="55" s="1"/>
  <c r="AM63" i="55" s="1"/>
  <c r="AN63" i="55" s="1"/>
  <c r="AO63" i="55" s="1"/>
  <c r="AP63" i="55" s="1"/>
  <c r="AQ63" i="55" s="1"/>
  <c r="AR63" i="55" s="1"/>
  <c r="AS63" i="55" s="1"/>
  <c r="AT63" i="55" s="1"/>
  <c r="AU63" i="55" s="1"/>
  <c r="AV63" i="55" s="1"/>
  <c r="AW63" i="55" s="1"/>
  <c r="AX63" i="55" s="1"/>
  <c r="AY63" i="55" s="1"/>
  <c r="AZ63" i="55" s="1"/>
  <c r="BA63" i="55" s="1"/>
  <c r="BB63" i="55" s="1"/>
  <c r="BC63" i="55" s="1"/>
  <c r="BD63" i="55" s="1"/>
  <c r="BE63" i="55" s="1"/>
  <c r="BF63" i="55" s="1"/>
  <c r="BG63" i="55" s="1"/>
  <c r="BH63" i="55" s="1"/>
  <c r="BI63" i="55" s="1"/>
  <c r="BJ63" i="55" s="1"/>
  <c r="BK63" i="55" s="1"/>
  <c r="BL63" i="55" s="1"/>
  <c r="BM63" i="55" s="1"/>
  <c r="BN63" i="55" s="1"/>
  <c r="BO63" i="55" s="1"/>
  <c r="BP63" i="55" s="1"/>
  <c r="BQ63" i="55" s="1"/>
  <c r="BR63" i="55" s="1"/>
  <c r="BS63" i="55" s="1"/>
  <c r="BT63" i="55" s="1"/>
  <c r="BU63" i="55" s="1"/>
  <c r="BV63" i="55" s="1"/>
  <c r="BW63" i="55" s="1"/>
  <c r="BX63" i="55" s="1"/>
  <c r="BY63" i="55" s="1"/>
  <c r="BZ63" i="55" s="1"/>
  <c r="CA63" i="55" s="1"/>
  <c r="CB63" i="55" s="1"/>
  <c r="CC63" i="55" s="1"/>
  <c r="CD63" i="55" s="1"/>
  <c r="CE63" i="55" s="1"/>
  <c r="W68" i="55"/>
  <c r="X68" i="55" s="1"/>
  <c r="Y68" i="55" s="1"/>
  <c r="Z68" i="55" s="1"/>
  <c r="AA68" i="55" s="1"/>
  <c r="AB68" i="55" s="1"/>
  <c r="AC68" i="55" s="1"/>
  <c r="AD68" i="55" s="1"/>
  <c r="AE68" i="55" s="1"/>
  <c r="AF68" i="55" s="1"/>
  <c r="AG68" i="55" s="1"/>
  <c r="AH68" i="55" s="1"/>
  <c r="AI68" i="55" s="1"/>
  <c r="AJ68" i="55" s="1"/>
  <c r="AK68" i="55" s="1"/>
  <c r="AL68" i="55" s="1"/>
  <c r="AM68" i="55" s="1"/>
  <c r="AN68" i="55" s="1"/>
  <c r="AO68" i="55" s="1"/>
  <c r="AP68" i="55" s="1"/>
  <c r="AQ68" i="55" s="1"/>
  <c r="AR68" i="55" s="1"/>
  <c r="AS68" i="55" s="1"/>
  <c r="AT68" i="55" s="1"/>
  <c r="AU68" i="55" s="1"/>
  <c r="AV68" i="55" s="1"/>
  <c r="AW68" i="55" s="1"/>
  <c r="AX68" i="55" s="1"/>
  <c r="AY68" i="55" s="1"/>
  <c r="AZ68" i="55" s="1"/>
  <c r="BA68" i="55" s="1"/>
  <c r="BB68" i="55" s="1"/>
  <c r="BC68" i="55" s="1"/>
  <c r="BD68" i="55" s="1"/>
  <c r="BE68" i="55" s="1"/>
  <c r="BF68" i="55" s="1"/>
  <c r="BG68" i="55" s="1"/>
  <c r="BH68" i="55" s="1"/>
  <c r="BI68" i="55" s="1"/>
  <c r="BJ68" i="55" s="1"/>
  <c r="BK68" i="55" s="1"/>
  <c r="BL68" i="55" s="1"/>
  <c r="BM68" i="55" s="1"/>
  <c r="BN68" i="55" s="1"/>
  <c r="BO68" i="55" s="1"/>
  <c r="BP68" i="55" s="1"/>
  <c r="BQ68" i="55" s="1"/>
  <c r="BR68" i="55" s="1"/>
  <c r="BS68" i="55" s="1"/>
  <c r="BT68" i="55" s="1"/>
  <c r="BU68" i="55" s="1"/>
  <c r="BV68" i="55" s="1"/>
  <c r="BW68" i="55" s="1"/>
  <c r="BX68" i="55" s="1"/>
  <c r="BY68" i="55" s="1"/>
  <c r="BZ68" i="55" s="1"/>
  <c r="CA68" i="55" s="1"/>
  <c r="CB68" i="55" s="1"/>
  <c r="CC68" i="55" s="1"/>
  <c r="CD68" i="55" s="1"/>
  <c r="CE68" i="55" s="1"/>
  <c r="A88" i="47"/>
  <c r="A106" i="47"/>
  <c r="A108" i="47"/>
  <c r="A18" i="46"/>
  <c r="C148" i="50"/>
  <c r="D148" i="50" s="1"/>
  <c r="E148" i="50" s="1"/>
  <c r="B61" i="58" s="1"/>
  <c r="C157" i="50"/>
  <c r="D157" i="50" s="1"/>
  <c r="E157" i="50" s="1"/>
  <c r="B52" i="58" s="1"/>
  <c r="C144" i="50"/>
  <c r="W51" i="55"/>
  <c r="X51" i="55" s="1"/>
  <c r="Y51" i="55" s="1"/>
  <c r="Z51" i="55" s="1"/>
  <c r="AA51" i="55" s="1"/>
  <c r="AB51" i="55" s="1"/>
  <c r="AC51" i="55" s="1"/>
  <c r="AD51" i="55" s="1"/>
  <c r="AE51" i="55" s="1"/>
  <c r="AF51" i="55" s="1"/>
  <c r="AG51" i="55" s="1"/>
  <c r="AH51" i="55" s="1"/>
  <c r="AI51" i="55" s="1"/>
  <c r="AJ51" i="55" s="1"/>
  <c r="AK51" i="55" s="1"/>
  <c r="AL51" i="55" s="1"/>
  <c r="AM51" i="55" s="1"/>
  <c r="AN51" i="55" s="1"/>
  <c r="AO51" i="55" s="1"/>
  <c r="AP51" i="55" s="1"/>
  <c r="AQ51" i="55" s="1"/>
  <c r="AR51" i="55" s="1"/>
  <c r="AS51" i="55" s="1"/>
  <c r="AT51" i="55" s="1"/>
  <c r="AU51" i="55" s="1"/>
  <c r="AV51" i="55" s="1"/>
  <c r="AW51" i="55" s="1"/>
  <c r="AX51" i="55" s="1"/>
  <c r="AY51" i="55" s="1"/>
  <c r="AZ51" i="55" s="1"/>
  <c r="BA51" i="55" s="1"/>
  <c r="BB51" i="55" s="1"/>
  <c r="BC51" i="55" s="1"/>
  <c r="BD51" i="55" s="1"/>
  <c r="BE51" i="55" s="1"/>
  <c r="BF51" i="55" s="1"/>
  <c r="BG51" i="55" s="1"/>
  <c r="BH51" i="55" s="1"/>
  <c r="BI51" i="55" s="1"/>
  <c r="BJ51" i="55" s="1"/>
  <c r="BK51" i="55" s="1"/>
  <c r="BL51" i="55" s="1"/>
  <c r="BM51" i="55" s="1"/>
  <c r="BN51" i="55" s="1"/>
  <c r="BO51" i="55" s="1"/>
  <c r="BP51" i="55" s="1"/>
  <c r="BQ51" i="55" s="1"/>
  <c r="BR51" i="55" s="1"/>
  <c r="BS51" i="55" s="1"/>
  <c r="BT51" i="55" s="1"/>
  <c r="BU51" i="55" s="1"/>
  <c r="BV51" i="55" s="1"/>
  <c r="BW51" i="55" s="1"/>
  <c r="BX51" i="55" s="1"/>
  <c r="BY51" i="55" s="1"/>
  <c r="BZ51" i="55" s="1"/>
  <c r="CA51" i="55" s="1"/>
  <c r="CB51" i="55" s="1"/>
  <c r="CC51" i="55" s="1"/>
  <c r="CD51" i="55" s="1"/>
  <c r="CE51" i="55" s="1"/>
  <c r="A147" i="28"/>
  <c r="A80" i="47"/>
  <c r="C107" i="50"/>
  <c r="D107" i="50" s="1"/>
  <c r="E107" i="50" s="1"/>
  <c r="B102" i="58" s="1"/>
  <c r="A147" i="25"/>
  <c r="B176" i="50"/>
  <c r="A33" i="58" s="1"/>
  <c r="F33" i="58" s="1"/>
  <c r="A147" i="57"/>
  <c r="E98" i="55"/>
  <c r="W8" i="55"/>
  <c r="X8" i="55" s="1"/>
  <c r="Y8" i="55" s="1"/>
  <c r="Z8" i="55" s="1"/>
  <c r="AA8" i="55" s="1"/>
  <c r="AB8" i="55" s="1"/>
  <c r="AC8" i="55" s="1"/>
  <c r="AD8" i="55" s="1"/>
  <c r="AE8" i="55" s="1"/>
  <c r="AF8" i="55" s="1"/>
  <c r="AG8" i="55" s="1"/>
  <c r="AH8" i="55" s="1"/>
  <c r="AI8" i="55" s="1"/>
  <c r="AJ8" i="55" s="1"/>
  <c r="AK8" i="55" s="1"/>
  <c r="AL8" i="55" s="1"/>
  <c r="AM8" i="55" s="1"/>
  <c r="AN8" i="55" s="1"/>
  <c r="AO8" i="55" s="1"/>
  <c r="AP8" i="55" s="1"/>
  <c r="AQ8" i="55" s="1"/>
  <c r="AR8" i="55" s="1"/>
  <c r="AS8" i="55" s="1"/>
  <c r="AT8" i="55" s="1"/>
  <c r="AU8" i="55" s="1"/>
  <c r="AV8" i="55" s="1"/>
  <c r="AW8" i="55" s="1"/>
  <c r="AX8" i="55" s="1"/>
  <c r="AY8" i="55" s="1"/>
  <c r="AZ8" i="55" s="1"/>
  <c r="BA8" i="55" s="1"/>
  <c r="BB8" i="55" s="1"/>
  <c r="BC8" i="55" s="1"/>
  <c r="BD8" i="55" s="1"/>
  <c r="BE8" i="55" s="1"/>
  <c r="BF8" i="55" s="1"/>
  <c r="BG8" i="55" s="1"/>
  <c r="BH8" i="55" s="1"/>
  <c r="BI8" i="55" s="1"/>
  <c r="BJ8" i="55" s="1"/>
  <c r="BK8" i="55" s="1"/>
  <c r="BL8" i="55" s="1"/>
  <c r="BM8" i="55" s="1"/>
  <c r="BN8" i="55" s="1"/>
  <c r="BO8" i="55" s="1"/>
  <c r="BP8" i="55" s="1"/>
  <c r="BQ8" i="55" s="1"/>
  <c r="BR8" i="55" s="1"/>
  <c r="BS8" i="55" s="1"/>
  <c r="BT8" i="55" s="1"/>
  <c r="BU8" i="55" s="1"/>
  <c r="BV8" i="55" s="1"/>
  <c r="BW8" i="55" s="1"/>
  <c r="BX8" i="55" s="1"/>
  <c r="BY8" i="55" s="1"/>
  <c r="BZ8" i="55" s="1"/>
  <c r="CA8" i="55" s="1"/>
  <c r="CB8" i="55" s="1"/>
  <c r="CC8" i="55" s="1"/>
  <c r="CD8" i="55" s="1"/>
  <c r="CE8" i="55" s="1"/>
  <c r="W20" i="55"/>
  <c r="X20" i="55" s="1"/>
  <c r="Y20" i="55" s="1"/>
  <c r="Z20" i="55" s="1"/>
  <c r="AA20" i="55" s="1"/>
  <c r="AB20" i="55" s="1"/>
  <c r="AC20" i="55" s="1"/>
  <c r="AD20" i="55" s="1"/>
  <c r="AE20" i="55" s="1"/>
  <c r="AF20" i="55" s="1"/>
  <c r="AG20" i="55" s="1"/>
  <c r="AH20" i="55" s="1"/>
  <c r="AI20" i="55" s="1"/>
  <c r="AJ20" i="55" s="1"/>
  <c r="AK20" i="55" s="1"/>
  <c r="AL20" i="55" s="1"/>
  <c r="AM20" i="55" s="1"/>
  <c r="AN20" i="55" s="1"/>
  <c r="AO20" i="55" s="1"/>
  <c r="AP20" i="55" s="1"/>
  <c r="AQ20" i="55" s="1"/>
  <c r="AR20" i="55" s="1"/>
  <c r="AS20" i="55" s="1"/>
  <c r="AT20" i="55" s="1"/>
  <c r="AU20" i="55" s="1"/>
  <c r="AV20" i="55" s="1"/>
  <c r="AW20" i="55" s="1"/>
  <c r="AX20" i="55" s="1"/>
  <c r="AY20" i="55" s="1"/>
  <c r="AZ20" i="55" s="1"/>
  <c r="BA20" i="55" s="1"/>
  <c r="BB20" i="55" s="1"/>
  <c r="BC20" i="55" s="1"/>
  <c r="BD20" i="55" s="1"/>
  <c r="BE20" i="55" s="1"/>
  <c r="BF20" i="55" s="1"/>
  <c r="BG20" i="55" s="1"/>
  <c r="BH20" i="55" s="1"/>
  <c r="BI20" i="55" s="1"/>
  <c r="BJ20" i="55" s="1"/>
  <c r="BK20" i="55" s="1"/>
  <c r="BL20" i="55" s="1"/>
  <c r="BM20" i="55" s="1"/>
  <c r="BN20" i="55" s="1"/>
  <c r="BO20" i="55" s="1"/>
  <c r="BP20" i="55" s="1"/>
  <c r="BQ20" i="55" s="1"/>
  <c r="BR20" i="55" s="1"/>
  <c r="BS20" i="55" s="1"/>
  <c r="BT20" i="55" s="1"/>
  <c r="BU20" i="55" s="1"/>
  <c r="BV20" i="55" s="1"/>
  <c r="BW20" i="55" s="1"/>
  <c r="BX20" i="55" s="1"/>
  <c r="BY20" i="55" s="1"/>
  <c r="BZ20" i="55" s="1"/>
  <c r="CA20" i="55" s="1"/>
  <c r="CB20" i="55" s="1"/>
  <c r="CC20" i="55" s="1"/>
  <c r="CD20" i="55" s="1"/>
  <c r="CE20" i="55" s="1"/>
  <c r="C160" i="50"/>
  <c r="W85" i="55"/>
  <c r="X85" i="55" s="1"/>
  <c r="Y85" i="55" s="1"/>
  <c r="Z85" i="55" s="1"/>
  <c r="AA85" i="55" s="1"/>
  <c r="AB85" i="55" s="1"/>
  <c r="AC85" i="55" s="1"/>
  <c r="AD85" i="55" s="1"/>
  <c r="AE85" i="55" s="1"/>
  <c r="AF85" i="55" s="1"/>
  <c r="AG85" i="55" s="1"/>
  <c r="AH85" i="55" s="1"/>
  <c r="AI85" i="55" s="1"/>
  <c r="AJ85" i="55" s="1"/>
  <c r="AK85" i="55" s="1"/>
  <c r="AL85" i="55" s="1"/>
  <c r="AM85" i="55" s="1"/>
  <c r="AN85" i="55" s="1"/>
  <c r="AO85" i="55" s="1"/>
  <c r="AP85" i="55" s="1"/>
  <c r="AQ85" i="55" s="1"/>
  <c r="AR85" i="55" s="1"/>
  <c r="AS85" i="55" s="1"/>
  <c r="AT85" i="55" s="1"/>
  <c r="AU85" i="55" s="1"/>
  <c r="AV85" i="55" s="1"/>
  <c r="AW85" i="55" s="1"/>
  <c r="AX85" i="55" s="1"/>
  <c r="AY85" i="55" s="1"/>
  <c r="AZ85" i="55" s="1"/>
  <c r="BA85" i="55" s="1"/>
  <c r="BB85" i="55" s="1"/>
  <c r="BC85" i="55" s="1"/>
  <c r="BD85" i="55" s="1"/>
  <c r="BE85" i="55" s="1"/>
  <c r="BF85" i="55" s="1"/>
  <c r="BG85" i="55" s="1"/>
  <c r="BH85" i="55" s="1"/>
  <c r="BI85" i="55" s="1"/>
  <c r="BJ85" i="55" s="1"/>
  <c r="BK85" i="55" s="1"/>
  <c r="BL85" i="55" s="1"/>
  <c r="BM85" i="55" s="1"/>
  <c r="BN85" i="55" s="1"/>
  <c r="BO85" i="55" s="1"/>
  <c r="BP85" i="55" s="1"/>
  <c r="BQ85" i="55" s="1"/>
  <c r="BR85" i="55" s="1"/>
  <c r="BS85" i="55" s="1"/>
  <c r="BT85" i="55" s="1"/>
  <c r="BU85" i="55" s="1"/>
  <c r="BV85" i="55" s="1"/>
  <c r="BW85" i="55" s="1"/>
  <c r="BX85" i="55" s="1"/>
  <c r="BY85" i="55" s="1"/>
  <c r="BZ85" i="55" s="1"/>
  <c r="CA85" i="55" s="1"/>
  <c r="CB85" i="55" s="1"/>
  <c r="CC85" i="55" s="1"/>
  <c r="CD85" i="55" s="1"/>
  <c r="CE85" i="55" s="1"/>
  <c r="A147" i="42"/>
  <c r="A147" i="30"/>
  <c r="B173" i="50"/>
  <c r="A36" i="58" s="1"/>
  <c r="F36" i="58" s="1"/>
  <c r="W16" i="55"/>
  <c r="X16" i="55" s="1"/>
  <c r="Y16" i="55" s="1"/>
  <c r="Z16" i="55" s="1"/>
  <c r="AA16" i="55" s="1"/>
  <c r="AB16" i="55" s="1"/>
  <c r="AC16" i="55" s="1"/>
  <c r="AD16" i="55" s="1"/>
  <c r="AE16" i="55" s="1"/>
  <c r="AF16" i="55" s="1"/>
  <c r="AG16" i="55" s="1"/>
  <c r="AH16" i="55" s="1"/>
  <c r="AI16" i="55" s="1"/>
  <c r="AJ16" i="55" s="1"/>
  <c r="AK16" i="55" s="1"/>
  <c r="AL16" i="55" s="1"/>
  <c r="AM16" i="55" s="1"/>
  <c r="AN16" i="55" s="1"/>
  <c r="AO16" i="55" s="1"/>
  <c r="AP16" i="55" s="1"/>
  <c r="AQ16" i="55" s="1"/>
  <c r="AR16" i="55" s="1"/>
  <c r="AS16" i="55" s="1"/>
  <c r="AT16" i="55" s="1"/>
  <c r="AU16" i="55" s="1"/>
  <c r="AV16" i="55" s="1"/>
  <c r="AW16" i="55" s="1"/>
  <c r="AX16" i="55" s="1"/>
  <c r="AY16" i="55" s="1"/>
  <c r="AZ16" i="55" s="1"/>
  <c r="BA16" i="55" s="1"/>
  <c r="BB16" i="55" s="1"/>
  <c r="BC16" i="55" s="1"/>
  <c r="BD16" i="55" s="1"/>
  <c r="BE16" i="55" s="1"/>
  <c r="BF16" i="55" s="1"/>
  <c r="BG16" i="55" s="1"/>
  <c r="BH16" i="55" s="1"/>
  <c r="BI16" i="55" s="1"/>
  <c r="BJ16" i="55" s="1"/>
  <c r="BK16" i="55" s="1"/>
  <c r="BL16" i="55" s="1"/>
  <c r="BM16" i="55" s="1"/>
  <c r="BN16" i="55" s="1"/>
  <c r="BO16" i="55" s="1"/>
  <c r="BP16" i="55" s="1"/>
  <c r="BQ16" i="55" s="1"/>
  <c r="BR16" i="55" s="1"/>
  <c r="BS16" i="55" s="1"/>
  <c r="BT16" i="55" s="1"/>
  <c r="BU16" i="55" s="1"/>
  <c r="BV16" i="55" s="1"/>
  <c r="BW16" i="55" s="1"/>
  <c r="BX16" i="55" s="1"/>
  <c r="BY16" i="55" s="1"/>
  <c r="BZ16" i="55" s="1"/>
  <c r="CA16" i="55" s="1"/>
  <c r="CB16" i="55" s="1"/>
  <c r="CC16" i="55" s="1"/>
  <c r="CD16" i="55" s="1"/>
  <c r="CE16" i="55" s="1"/>
  <c r="W28" i="55"/>
  <c r="X28" i="55" s="1"/>
  <c r="Y28" i="55" s="1"/>
  <c r="Z28" i="55" s="1"/>
  <c r="AA28" i="55" s="1"/>
  <c r="AB28" i="55" s="1"/>
  <c r="AC28" i="55" s="1"/>
  <c r="AD28" i="55" s="1"/>
  <c r="AE28" i="55" s="1"/>
  <c r="AF28" i="55" s="1"/>
  <c r="AG28" i="55" s="1"/>
  <c r="AH28" i="55" s="1"/>
  <c r="AI28" i="55" s="1"/>
  <c r="AJ28" i="55" s="1"/>
  <c r="AK28" i="55" s="1"/>
  <c r="AL28" i="55" s="1"/>
  <c r="AM28" i="55" s="1"/>
  <c r="AN28" i="55" s="1"/>
  <c r="AO28" i="55" s="1"/>
  <c r="AP28" i="55" s="1"/>
  <c r="AQ28" i="55" s="1"/>
  <c r="AR28" i="55" s="1"/>
  <c r="AS28" i="55" s="1"/>
  <c r="AT28" i="55" s="1"/>
  <c r="AU28" i="55" s="1"/>
  <c r="AV28" i="55" s="1"/>
  <c r="AW28" i="55" s="1"/>
  <c r="AX28" i="55" s="1"/>
  <c r="AY28" i="55" s="1"/>
  <c r="AZ28" i="55" s="1"/>
  <c r="BA28" i="55" s="1"/>
  <c r="BB28" i="55" s="1"/>
  <c r="BC28" i="55" s="1"/>
  <c r="BD28" i="55" s="1"/>
  <c r="BE28" i="55" s="1"/>
  <c r="BF28" i="55" s="1"/>
  <c r="BG28" i="55" s="1"/>
  <c r="BH28" i="55" s="1"/>
  <c r="BI28" i="55" s="1"/>
  <c r="BJ28" i="55" s="1"/>
  <c r="BK28" i="55" s="1"/>
  <c r="BL28" i="55" s="1"/>
  <c r="BM28" i="55" s="1"/>
  <c r="BN28" i="55" s="1"/>
  <c r="BO28" i="55" s="1"/>
  <c r="BP28" i="55" s="1"/>
  <c r="BQ28" i="55" s="1"/>
  <c r="BR28" i="55" s="1"/>
  <c r="BS28" i="55" s="1"/>
  <c r="BT28" i="55" s="1"/>
  <c r="BU28" i="55" s="1"/>
  <c r="BV28" i="55" s="1"/>
  <c r="BW28" i="55" s="1"/>
  <c r="BX28" i="55" s="1"/>
  <c r="BY28" i="55" s="1"/>
  <c r="BZ28" i="55" s="1"/>
  <c r="CA28" i="55" s="1"/>
  <c r="CB28" i="55" s="1"/>
  <c r="CC28" i="55" s="1"/>
  <c r="CD28" i="55" s="1"/>
  <c r="CE28" i="55" s="1"/>
  <c r="W40" i="55"/>
  <c r="X40" i="55" s="1"/>
  <c r="Y40" i="55" s="1"/>
  <c r="Z40" i="55" s="1"/>
  <c r="AA40" i="55" s="1"/>
  <c r="AB40" i="55" s="1"/>
  <c r="AC40" i="55" s="1"/>
  <c r="AD40" i="55" s="1"/>
  <c r="AE40" i="55" s="1"/>
  <c r="AF40" i="55" s="1"/>
  <c r="AG40" i="55" s="1"/>
  <c r="AH40" i="55" s="1"/>
  <c r="AI40" i="55" s="1"/>
  <c r="AJ40" i="55" s="1"/>
  <c r="AK40" i="55" s="1"/>
  <c r="AL40" i="55" s="1"/>
  <c r="AM40" i="55" s="1"/>
  <c r="AN40" i="55" s="1"/>
  <c r="AO40" i="55" s="1"/>
  <c r="AP40" i="55" s="1"/>
  <c r="AQ40" i="55" s="1"/>
  <c r="AR40" i="55" s="1"/>
  <c r="AS40" i="55" s="1"/>
  <c r="AT40" i="55" s="1"/>
  <c r="AU40" i="55" s="1"/>
  <c r="AV40" i="55" s="1"/>
  <c r="AW40" i="55" s="1"/>
  <c r="AX40" i="55" s="1"/>
  <c r="AY40" i="55" s="1"/>
  <c r="AZ40" i="55" s="1"/>
  <c r="BA40" i="55" s="1"/>
  <c r="BB40" i="55" s="1"/>
  <c r="BC40" i="55" s="1"/>
  <c r="BD40" i="55" s="1"/>
  <c r="BE40" i="55" s="1"/>
  <c r="BF40" i="55" s="1"/>
  <c r="BG40" i="55" s="1"/>
  <c r="BH40" i="55" s="1"/>
  <c r="BI40" i="55" s="1"/>
  <c r="BJ40" i="55" s="1"/>
  <c r="BK40" i="55" s="1"/>
  <c r="BL40" i="55" s="1"/>
  <c r="BM40" i="55" s="1"/>
  <c r="BN40" i="55" s="1"/>
  <c r="BO40" i="55" s="1"/>
  <c r="BP40" i="55" s="1"/>
  <c r="BQ40" i="55" s="1"/>
  <c r="BR40" i="55" s="1"/>
  <c r="BS40" i="55" s="1"/>
  <c r="BT40" i="55" s="1"/>
  <c r="BU40" i="55" s="1"/>
  <c r="BV40" i="55" s="1"/>
  <c r="BW40" i="55" s="1"/>
  <c r="BX40" i="55" s="1"/>
  <c r="BY40" i="55" s="1"/>
  <c r="BZ40" i="55" s="1"/>
  <c r="CA40" i="55" s="1"/>
  <c r="CB40" i="55" s="1"/>
  <c r="CC40" i="55" s="1"/>
  <c r="CD40" i="55" s="1"/>
  <c r="CE40" i="55" s="1"/>
  <c r="A147" i="32"/>
  <c r="C54" i="50"/>
  <c r="D54" i="50" s="1"/>
  <c r="C73" i="50"/>
  <c r="D73" i="50" s="1"/>
  <c r="E73" i="50" s="1"/>
  <c r="B134" i="58" s="1"/>
  <c r="W10" i="26"/>
  <c r="X10" i="26" s="1"/>
  <c r="Y10" i="26" s="1"/>
  <c r="Z10" i="26" s="1"/>
  <c r="AA10" i="26" s="1"/>
  <c r="AB10" i="26" s="1"/>
  <c r="AC10" i="26" s="1"/>
  <c r="AD10" i="26" s="1"/>
  <c r="AE10" i="26" s="1"/>
  <c r="AF10" i="26" s="1"/>
  <c r="AG10" i="26" s="1"/>
  <c r="AH10" i="26" s="1"/>
  <c r="AI10" i="26" s="1"/>
  <c r="AJ10" i="26" s="1"/>
  <c r="AK10" i="26" s="1"/>
  <c r="AL10" i="26" s="1"/>
  <c r="AM10" i="26" s="1"/>
  <c r="AN10" i="26" s="1"/>
  <c r="AO10" i="26" s="1"/>
  <c r="AP10" i="26" s="1"/>
  <c r="AQ10" i="26" s="1"/>
  <c r="AR10" i="26" s="1"/>
  <c r="AS10" i="26" s="1"/>
  <c r="AT10" i="26" s="1"/>
  <c r="AU10" i="26" s="1"/>
  <c r="AV10" i="26" s="1"/>
  <c r="AW10" i="26" s="1"/>
  <c r="AX10" i="26" s="1"/>
  <c r="AY10" i="26" s="1"/>
  <c r="AZ10" i="26" s="1"/>
  <c r="BA10" i="26" s="1"/>
  <c r="BB10" i="26" s="1"/>
  <c r="BC10" i="26" s="1"/>
  <c r="BD10" i="26" s="1"/>
  <c r="BE10" i="26" s="1"/>
  <c r="BF10" i="26" s="1"/>
  <c r="BG10" i="26" s="1"/>
  <c r="BH10" i="26" s="1"/>
  <c r="BI10" i="26" s="1"/>
  <c r="BJ10" i="26" s="1"/>
  <c r="BK10" i="26" s="1"/>
  <c r="BL10" i="26" s="1"/>
  <c r="BM10" i="26" s="1"/>
  <c r="BN10" i="26" s="1"/>
  <c r="BO10" i="26" s="1"/>
  <c r="BP10" i="26" s="1"/>
  <c r="BQ10" i="26" s="1"/>
  <c r="BR10" i="26" s="1"/>
  <c r="BS10" i="26" s="1"/>
  <c r="BT10" i="26" s="1"/>
  <c r="BU10" i="26" s="1"/>
  <c r="BV10" i="26" s="1"/>
  <c r="BW10" i="26" s="1"/>
  <c r="BX10" i="26" s="1"/>
  <c r="BY10" i="26" s="1"/>
  <c r="BZ10" i="26" s="1"/>
  <c r="CA10" i="26" s="1"/>
  <c r="CB10" i="26" s="1"/>
  <c r="CC10" i="26" s="1"/>
  <c r="CD10" i="26" s="1"/>
  <c r="CE10" i="26" s="1"/>
  <c r="A101" i="47"/>
  <c r="B74" i="50"/>
  <c r="A133" i="58" s="1"/>
  <c r="F133" i="58" s="1"/>
  <c r="B34" i="50"/>
  <c r="A174" i="58" s="1"/>
  <c r="F174" i="58" s="1"/>
  <c r="B174" i="50"/>
  <c r="A35" i="58" s="1"/>
  <c r="F35" i="58" s="1"/>
  <c r="W9" i="55"/>
  <c r="X9" i="55" s="1"/>
  <c r="Y9" i="55" s="1"/>
  <c r="Z9" i="55" s="1"/>
  <c r="AA9" i="55" s="1"/>
  <c r="AB9" i="55" s="1"/>
  <c r="AC9" i="55" s="1"/>
  <c r="AD9" i="55" s="1"/>
  <c r="AE9" i="55" s="1"/>
  <c r="AF9" i="55" s="1"/>
  <c r="AG9" i="55" s="1"/>
  <c r="AH9" i="55" s="1"/>
  <c r="AI9" i="55" s="1"/>
  <c r="AJ9" i="55" s="1"/>
  <c r="AK9" i="55" s="1"/>
  <c r="AL9" i="55" s="1"/>
  <c r="AM9" i="55" s="1"/>
  <c r="AN9" i="55" s="1"/>
  <c r="AO9" i="55" s="1"/>
  <c r="AP9" i="55" s="1"/>
  <c r="AQ9" i="55" s="1"/>
  <c r="AR9" i="55" s="1"/>
  <c r="AS9" i="55" s="1"/>
  <c r="AT9" i="55" s="1"/>
  <c r="AU9" i="55" s="1"/>
  <c r="AV9" i="55" s="1"/>
  <c r="AW9" i="55" s="1"/>
  <c r="AX9" i="55" s="1"/>
  <c r="AY9" i="55" s="1"/>
  <c r="AZ9" i="55" s="1"/>
  <c r="BA9" i="55" s="1"/>
  <c r="BB9" i="55" s="1"/>
  <c r="BC9" i="55" s="1"/>
  <c r="BD9" i="55" s="1"/>
  <c r="BE9" i="55" s="1"/>
  <c r="BF9" i="55" s="1"/>
  <c r="BG9" i="55" s="1"/>
  <c r="BH9" i="55" s="1"/>
  <c r="BI9" i="55" s="1"/>
  <c r="BJ9" i="55" s="1"/>
  <c r="BK9" i="55" s="1"/>
  <c r="BL9" i="55" s="1"/>
  <c r="BM9" i="55" s="1"/>
  <c r="BN9" i="55" s="1"/>
  <c r="BO9" i="55" s="1"/>
  <c r="BP9" i="55" s="1"/>
  <c r="BQ9" i="55" s="1"/>
  <c r="BR9" i="55" s="1"/>
  <c r="BS9" i="55" s="1"/>
  <c r="BT9" i="55" s="1"/>
  <c r="BU9" i="55" s="1"/>
  <c r="BV9" i="55" s="1"/>
  <c r="BW9" i="55" s="1"/>
  <c r="BX9" i="55" s="1"/>
  <c r="BY9" i="55" s="1"/>
  <c r="BZ9" i="55" s="1"/>
  <c r="CA9" i="55" s="1"/>
  <c r="CB9" i="55" s="1"/>
  <c r="CC9" i="55" s="1"/>
  <c r="CD9" i="55" s="1"/>
  <c r="CE9" i="55" s="1"/>
  <c r="C198" i="50"/>
  <c r="D198" i="50" s="1"/>
  <c r="C28" i="50"/>
  <c r="D28" i="50" s="1"/>
  <c r="A115" i="47"/>
  <c r="C31" i="50"/>
  <c r="D31" i="50" s="1"/>
  <c r="E31" i="50" s="1"/>
  <c r="B28" i="58" s="1"/>
  <c r="C189" i="50"/>
  <c r="D189" i="50" s="1"/>
  <c r="E189" i="50" s="1"/>
  <c r="B20" i="58" s="1"/>
  <c r="C95" i="50"/>
  <c r="D95" i="50" s="1"/>
  <c r="E95" i="50" s="1"/>
  <c r="B116" i="58" s="1"/>
  <c r="C15" i="50"/>
  <c r="D15" i="50" s="1"/>
  <c r="A150" i="32"/>
  <c r="C22" i="50"/>
  <c r="D22" i="50" s="1"/>
  <c r="E22" i="50" s="1"/>
  <c r="B188" i="58" s="1"/>
  <c r="A150" i="31"/>
  <c r="A150" i="30"/>
  <c r="E101" i="55"/>
  <c r="A150" i="57"/>
  <c r="A150" i="42"/>
  <c r="A150" i="25"/>
  <c r="B32" i="50"/>
  <c r="A176" i="58" s="1"/>
  <c r="F176" i="58" s="1"/>
  <c r="E59" i="26"/>
  <c r="A145" i="25"/>
  <c r="A145" i="42"/>
  <c r="A145" i="31"/>
  <c r="A145" i="29"/>
  <c r="A145" i="32"/>
  <c r="C91" i="50"/>
  <c r="D91" i="50" s="1"/>
  <c r="B88" i="50"/>
  <c r="A178" i="58" s="1"/>
  <c r="F178" i="58" s="1"/>
  <c r="C181" i="50"/>
  <c r="D181" i="50" s="1"/>
  <c r="E181" i="50" s="1"/>
  <c r="B160" i="58" s="1"/>
  <c r="C49" i="50"/>
  <c r="D49" i="50" s="1"/>
  <c r="E49" i="50" s="1"/>
  <c r="B158" i="58" s="1"/>
  <c r="C192" i="50"/>
  <c r="D192" i="50" s="1"/>
  <c r="E192" i="50" s="1"/>
  <c r="B18" i="58" s="1"/>
  <c r="B188" i="50"/>
  <c r="A21" i="58" s="1"/>
  <c r="F21" i="58" s="1"/>
  <c r="B199" i="50"/>
  <c r="A8" i="58" s="1"/>
  <c r="F8" i="58" s="1"/>
  <c r="C40" i="50"/>
  <c r="D40" i="50" s="1"/>
  <c r="C89" i="50"/>
  <c r="D89" i="50" s="1"/>
  <c r="E89" i="50" s="1"/>
  <c r="B165" i="58" s="1"/>
  <c r="U32" i="59"/>
  <c r="C50" i="50"/>
  <c r="D50" i="50" s="1"/>
  <c r="C203" i="50"/>
  <c r="D203" i="50" s="1"/>
  <c r="B13" i="50"/>
  <c r="A197" i="58" s="1"/>
  <c r="F197" i="58" s="1"/>
  <c r="A144" i="30"/>
  <c r="Z14" i="56"/>
  <c r="AA14" i="56" s="1"/>
  <c r="AB14" i="56" s="1"/>
  <c r="AC14" i="56" s="1"/>
  <c r="AD14" i="56" s="1"/>
  <c r="AE14" i="56" s="1"/>
  <c r="AF14" i="56" s="1"/>
  <c r="AG14" i="56" s="1"/>
  <c r="AH14" i="56" s="1"/>
  <c r="AI14" i="56" s="1"/>
  <c r="AJ14" i="56" s="1"/>
  <c r="AK14" i="56" s="1"/>
  <c r="AL14" i="56" s="1"/>
  <c r="AM14" i="56" s="1"/>
  <c r="AN14" i="56" s="1"/>
  <c r="AO14" i="56" s="1"/>
  <c r="AP14" i="56" s="1"/>
  <c r="AQ14" i="56" s="1"/>
  <c r="AR14" i="56" s="1"/>
  <c r="AS14" i="56" s="1"/>
  <c r="AT14" i="56" s="1"/>
  <c r="AU14" i="56" s="1"/>
  <c r="AV14" i="56" s="1"/>
  <c r="AW14" i="56" s="1"/>
  <c r="AX14" i="56" s="1"/>
  <c r="AY14" i="56" s="1"/>
  <c r="AZ14" i="56" s="1"/>
  <c r="BA14" i="56" s="1"/>
  <c r="BB14" i="56" s="1"/>
  <c r="BC14" i="56" s="1"/>
  <c r="BD14" i="56" s="1"/>
  <c r="BE14" i="56" s="1"/>
  <c r="BF14" i="56" s="1"/>
  <c r="BG14" i="56" s="1"/>
  <c r="BH14" i="56" s="1"/>
  <c r="BI14" i="56" s="1"/>
  <c r="BJ14" i="56" s="1"/>
  <c r="BK14" i="56" s="1"/>
  <c r="BL14" i="56" s="1"/>
  <c r="BM14" i="56" s="1"/>
  <c r="BN14" i="56" s="1"/>
  <c r="BO14" i="56" s="1"/>
  <c r="BP14" i="56" s="1"/>
  <c r="BQ14" i="56" s="1"/>
  <c r="BR14" i="56" s="1"/>
  <c r="BS14" i="56" s="1"/>
  <c r="BT14" i="56" s="1"/>
  <c r="BU14" i="56" s="1"/>
  <c r="BV14" i="56" s="1"/>
  <c r="BW14" i="56" s="1"/>
  <c r="BX14" i="56" s="1"/>
  <c r="BY14" i="56" s="1"/>
  <c r="BZ14" i="56" s="1"/>
  <c r="CA14" i="56" s="1"/>
  <c r="CB14" i="56" s="1"/>
  <c r="CC14" i="56" s="1"/>
  <c r="CD14" i="56" s="1"/>
  <c r="CE14" i="56" s="1"/>
  <c r="CF14" i="56" s="1"/>
  <c r="CG14" i="56" s="1"/>
  <c r="CH14" i="56" s="1"/>
  <c r="CI14" i="56" s="1"/>
  <c r="CJ14" i="56" s="1"/>
  <c r="E94" i="55"/>
  <c r="E13" i="50"/>
  <c r="B197" i="58" s="1"/>
  <c r="A143" i="28"/>
  <c r="I37" i="40"/>
  <c r="I51" i="40" s="1"/>
  <c r="I73" i="40" s="1"/>
  <c r="Z16" i="56"/>
  <c r="AA16" i="56" s="1"/>
  <c r="AB16" i="56" s="1"/>
  <c r="AC16" i="56" s="1"/>
  <c r="AD16" i="56" s="1"/>
  <c r="AE16" i="56" s="1"/>
  <c r="AF16" i="56" s="1"/>
  <c r="AG16" i="56" s="1"/>
  <c r="AH16" i="56" s="1"/>
  <c r="AI16" i="56" s="1"/>
  <c r="AJ16" i="56" s="1"/>
  <c r="AK16" i="56" s="1"/>
  <c r="AL16" i="56" s="1"/>
  <c r="AM16" i="56" s="1"/>
  <c r="AN16" i="56" s="1"/>
  <c r="AO16" i="56" s="1"/>
  <c r="AP16" i="56" s="1"/>
  <c r="AQ16" i="56" s="1"/>
  <c r="AR16" i="56" s="1"/>
  <c r="AS16" i="56" s="1"/>
  <c r="AT16" i="56" s="1"/>
  <c r="AU16" i="56" s="1"/>
  <c r="AV16" i="56" s="1"/>
  <c r="AW16" i="56" s="1"/>
  <c r="AX16" i="56" s="1"/>
  <c r="AY16" i="56" s="1"/>
  <c r="AZ16" i="56" s="1"/>
  <c r="BA16" i="56" s="1"/>
  <c r="BB16" i="56" s="1"/>
  <c r="BC16" i="56" s="1"/>
  <c r="BD16" i="56" s="1"/>
  <c r="BE16" i="56" s="1"/>
  <c r="BF16" i="56" s="1"/>
  <c r="BG16" i="56" s="1"/>
  <c r="BH16" i="56" s="1"/>
  <c r="BI16" i="56" s="1"/>
  <c r="BJ16" i="56" s="1"/>
  <c r="BK16" i="56" s="1"/>
  <c r="BL16" i="56" s="1"/>
  <c r="BM16" i="56" s="1"/>
  <c r="BN16" i="56" s="1"/>
  <c r="BO16" i="56" s="1"/>
  <c r="BP16" i="56" s="1"/>
  <c r="BQ16" i="56" s="1"/>
  <c r="BR16" i="56" s="1"/>
  <c r="BS16" i="56" s="1"/>
  <c r="BT16" i="56" s="1"/>
  <c r="BU16" i="56" s="1"/>
  <c r="BV16" i="56" s="1"/>
  <c r="BW16" i="56" s="1"/>
  <c r="BX16" i="56" s="1"/>
  <c r="BY16" i="56" s="1"/>
  <c r="BZ16" i="56" s="1"/>
  <c r="CA16" i="56" s="1"/>
  <c r="CB16" i="56" s="1"/>
  <c r="CC16" i="56" s="1"/>
  <c r="CD16" i="56" s="1"/>
  <c r="CE16" i="56" s="1"/>
  <c r="CF16" i="56" s="1"/>
  <c r="CG16" i="56" s="1"/>
  <c r="CH16" i="56" s="1"/>
  <c r="CI16" i="56" s="1"/>
  <c r="CJ16" i="56" s="1"/>
  <c r="A143" i="29"/>
  <c r="C19" i="50"/>
  <c r="D19" i="50" s="1"/>
  <c r="C12" i="50"/>
  <c r="D12" i="50" s="1"/>
  <c r="E12" i="50" s="1"/>
  <c r="B199" i="58" s="1"/>
  <c r="C194" i="50"/>
  <c r="D194" i="50" s="1"/>
  <c r="E194" i="50" s="1"/>
  <c r="B17" i="58" s="1"/>
  <c r="A143" i="30"/>
  <c r="B182" i="50"/>
  <c r="A120" i="58" s="1"/>
  <c r="F120" i="58" s="1"/>
  <c r="E57" i="26"/>
  <c r="A144" i="25"/>
  <c r="A151" i="28"/>
  <c r="B196" i="50"/>
  <c r="A5" i="58" s="1"/>
  <c r="F5" i="58" s="1"/>
  <c r="Z11" i="56"/>
  <c r="AA11" i="56" s="1"/>
  <c r="AB11" i="56" s="1"/>
  <c r="AC11" i="56" s="1"/>
  <c r="AD11" i="56" s="1"/>
  <c r="AE11" i="56" s="1"/>
  <c r="AF11" i="56" s="1"/>
  <c r="AG11" i="56" s="1"/>
  <c r="AH11" i="56" s="1"/>
  <c r="AI11" i="56" s="1"/>
  <c r="AJ11" i="56" s="1"/>
  <c r="AK11" i="56" s="1"/>
  <c r="AL11" i="56" s="1"/>
  <c r="AM11" i="56" s="1"/>
  <c r="AN11" i="56" s="1"/>
  <c r="AO11" i="56" s="1"/>
  <c r="AP11" i="56" s="1"/>
  <c r="AQ11" i="56" s="1"/>
  <c r="AR11" i="56" s="1"/>
  <c r="AS11" i="56" s="1"/>
  <c r="AT11" i="56" s="1"/>
  <c r="AU11" i="56" s="1"/>
  <c r="AV11" i="56" s="1"/>
  <c r="AW11" i="56" s="1"/>
  <c r="AX11" i="56" s="1"/>
  <c r="AY11" i="56" s="1"/>
  <c r="AZ11" i="56" s="1"/>
  <c r="BA11" i="56" s="1"/>
  <c r="BB11" i="56" s="1"/>
  <c r="BC11" i="56" s="1"/>
  <c r="BD11" i="56" s="1"/>
  <c r="BE11" i="56" s="1"/>
  <c r="BF11" i="56" s="1"/>
  <c r="BG11" i="56" s="1"/>
  <c r="BH11" i="56" s="1"/>
  <c r="BI11" i="56" s="1"/>
  <c r="BJ11" i="56" s="1"/>
  <c r="BK11" i="56" s="1"/>
  <c r="BL11" i="56" s="1"/>
  <c r="BM11" i="56" s="1"/>
  <c r="BN11" i="56" s="1"/>
  <c r="BO11" i="56" s="1"/>
  <c r="BP11" i="56" s="1"/>
  <c r="BQ11" i="56" s="1"/>
  <c r="BR11" i="56" s="1"/>
  <c r="BS11" i="56" s="1"/>
  <c r="BT11" i="56" s="1"/>
  <c r="BU11" i="56" s="1"/>
  <c r="BV11" i="56" s="1"/>
  <c r="BW11" i="56" s="1"/>
  <c r="BX11" i="56" s="1"/>
  <c r="BY11" i="56" s="1"/>
  <c r="BZ11" i="56" s="1"/>
  <c r="CA11" i="56" s="1"/>
  <c r="CB11" i="56" s="1"/>
  <c r="CC11" i="56" s="1"/>
  <c r="CD11" i="56" s="1"/>
  <c r="CE11" i="56" s="1"/>
  <c r="CF11" i="56" s="1"/>
  <c r="CG11" i="56" s="1"/>
  <c r="CH11" i="56" s="1"/>
  <c r="CI11" i="56" s="1"/>
  <c r="CJ11" i="56" s="1"/>
  <c r="A144" i="31"/>
  <c r="E55" i="26"/>
  <c r="C81" i="50"/>
  <c r="D81" i="50" s="1"/>
  <c r="E81" i="50" s="1"/>
  <c r="B126" i="58" s="1"/>
  <c r="A141" i="31"/>
  <c r="A143" i="32"/>
  <c r="E92" i="55"/>
  <c r="C179" i="50"/>
  <c r="A143" i="42"/>
  <c r="A6" i="40"/>
  <c r="A144" i="28"/>
  <c r="A141" i="42"/>
  <c r="P32" i="59"/>
  <c r="O32" i="59" s="1"/>
  <c r="M18" i="55"/>
  <c r="C163" i="50"/>
  <c r="D163" i="50" s="1"/>
  <c r="E163" i="50" s="1"/>
  <c r="B46" i="58" s="1"/>
  <c r="C64" i="50"/>
  <c r="D64" i="50" s="1"/>
  <c r="C94" i="50"/>
  <c r="D94" i="50" s="1"/>
  <c r="B140" i="50"/>
  <c r="A69" i="58" s="1"/>
  <c r="F69" i="58" s="1"/>
  <c r="C183" i="50"/>
  <c r="D183" i="50" s="1"/>
  <c r="E183" i="50" s="1"/>
  <c r="B26" i="58" s="1"/>
  <c r="C155" i="50"/>
  <c r="D155" i="50" s="1"/>
  <c r="E155" i="50" s="1"/>
  <c r="B54" i="58" s="1"/>
  <c r="C197" i="50"/>
  <c r="D197" i="50" s="1"/>
  <c r="E197" i="50" s="1"/>
  <c r="B6" i="58" s="1"/>
  <c r="C36" i="50"/>
  <c r="D36" i="50" s="1"/>
  <c r="B65" i="50"/>
  <c r="A142" i="58" s="1"/>
  <c r="F142" i="58" s="1"/>
  <c r="C138" i="50"/>
  <c r="D138" i="50" s="1"/>
  <c r="C168" i="50"/>
  <c r="D168" i="50" s="1"/>
  <c r="B92" i="50"/>
  <c r="A117" i="58" s="1"/>
  <c r="F117" i="58" s="1"/>
  <c r="C180" i="50"/>
  <c r="D180" i="50" s="1"/>
  <c r="C82" i="50"/>
  <c r="D82" i="50" s="1"/>
  <c r="E82" i="50" s="1"/>
  <c r="B125" i="58" s="1"/>
  <c r="E190" i="50"/>
  <c r="B19" i="58" s="1"/>
  <c r="C113" i="50"/>
  <c r="D113" i="50" s="1"/>
  <c r="E113" i="50" s="1"/>
  <c r="B95" i="58" s="1"/>
  <c r="A199" i="58"/>
  <c r="F199" i="58" s="1"/>
  <c r="B39" i="50"/>
  <c r="A169" i="58" s="1"/>
  <c r="F169" i="58" s="1"/>
  <c r="C45" i="50"/>
  <c r="D45" i="50" s="1"/>
  <c r="E45" i="50" s="1"/>
  <c r="B162" i="58" s="1"/>
  <c r="C156" i="50"/>
  <c r="D156" i="50" s="1"/>
  <c r="E156" i="50" s="1"/>
  <c r="B53" i="58" s="1"/>
  <c r="C67" i="50"/>
  <c r="D67" i="50" s="1"/>
  <c r="E67" i="50" s="1"/>
  <c r="B140" i="58" s="1"/>
  <c r="B190" i="50"/>
  <c r="A19" i="58" s="1"/>
  <c r="F19" i="58" s="1"/>
  <c r="C57" i="50"/>
  <c r="B169" i="50"/>
  <c r="A40" i="58" s="1"/>
  <c r="F40" i="58" s="1"/>
  <c r="C184" i="50"/>
  <c r="D184" i="50" s="1"/>
  <c r="B18" i="50"/>
  <c r="A192" i="58" s="1"/>
  <c r="F192" i="58" s="1"/>
  <c r="D141" i="50"/>
  <c r="E141" i="50" s="1"/>
  <c r="B68" i="58" s="1"/>
  <c r="B24" i="50"/>
  <c r="A186" i="58" s="1"/>
  <c r="F186" i="58" s="1"/>
  <c r="C143" i="50"/>
  <c r="D143" i="50" s="1"/>
  <c r="E143" i="50" s="1"/>
  <c r="B66" i="58" s="1"/>
  <c r="B149" i="50"/>
  <c r="A60" i="58" s="1"/>
  <c r="F60" i="58" s="1"/>
  <c r="B55" i="50"/>
  <c r="A152" i="58" s="1"/>
  <c r="F152" i="58" s="1"/>
  <c r="B111" i="50"/>
  <c r="A98" i="58" s="1"/>
  <c r="F98" i="58" s="1"/>
  <c r="C124" i="50"/>
  <c r="B71" i="50"/>
  <c r="A136" i="58" s="1"/>
  <c r="F136" i="58" s="1"/>
  <c r="B106" i="50"/>
  <c r="A103" i="58" s="1"/>
  <c r="F103" i="58" s="1"/>
  <c r="C128" i="50"/>
  <c r="D128" i="50" s="1"/>
  <c r="B75" i="50"/>
  <c r="A132" i="58" s="1"/>
  <c r="F132" i="58" s="1"/>
  <c r="C158" i="50"/>
  <c r="D158" i="50" s="1"/>
  <c r="B14" i="50"/>
  <c r="A196" i="58" s="1"/>
  <c r="F196" i="58" s="1"/>
  <c r="C112" i="50"/>
  <c r="D112" i="50" s="1"/>
  <c r="B150" i="50"/>
  <c r="A59" i="58" s="1"/>
  <c r="F59" i="58" s="1"/>
  <c r="B191" i="50"/>
  <c r="A108" i="58" s="1"/>
  <c r="F108" i="58" s="1"/>
  <c r="C79" i="50"/>
  <c r="D79" i="50" s="1"/>
  <c r="E79" i="50" s="1"/>
  <c r="B128" i="58" s="1"/>
  <c r="B42" i="50"/>
  <c r="A177" i="58" s="1"/>
  <c r="F177" i="58" s="1"/>
  <c r="C98" i="50"/>
  <c r="D98" i="50" s="1"/>
  <c r="E98" i="50" s="1"/>
  <c r="B112" i="58" s="1"/>
  <c r="C58" i="50"/>
  <c r="D58" i="50" s="1"/>
  <c r="B83" i="50"/>
  <c r="A124" i="58" s="1"/>
  <c r="F124" i="58" s="1"/>
  <c r="C44" i="50"/>
  <c r="D44" i="50" s="1"/>
  <c r="C142" i="50"/>
  <c r="B90" i="50"/>
  <c r="A118" i="58" s="1"/>
  <c r="F118" i="58" s="1"/>
  <c r="B43" i="50"/>
  <c r="A164" i="58" s="1"/>
  <c r="F164" i="58" s="1"/>
  <c r="C170" i="50"/>
  <c r="B103" i="50"/>
  <c r="A106" i="58" s="1"/>
  <c r="F106" i="58" s="1"/>
  <c r="C110" i="50"/>
  <c r="D110" i="50" s="1"/>
  <c r="C97" i="50"/>
  <c r="D97" i="50" s="1"/>
  <c r="C84" i="50"/>
  <c r="D84" i="50" s="1"/>
  <c r="B193" i="50"/>
  <c r="E53" i="50"/>
  <c r="B154" i="58" s="1"/>
  <c r="D65" i="50"/>
  <c r="E65" i="50" s="1"/>
  <c r="B142" i="58" s="1"/>
  <c r="D80" i="50"/>
  <c r="E80" i="50" s="1"/>
  <c r="B127" i="58" s="1"/>
  <c r="D52" i="50"/>
  <c r="E52" i="50" s="1"/>
  <c r="B155" i="58" s="1"/>
  <c r="W54" i="55"/>
  <c r="X54" i="55" s="1"/>
  <c r="Y54" i="55" s="1"/>
  <c r="Z54" i="55" s="1"/>
  <c r="AA54" i="55" s="1"/>
  <c r="AB54" i="55" s="1"/>
  <c r="AC54" i="55" s="1"/>
  <c r="AD54" i="55" s="1"/>
  <c r="AE54" i="55" s="1"/>
  <c r="AF54" i="55" s="1"/>
  <c r="AG54" i="55" s="1"/>
  <c r="AH54" i="55" s="1"/>
  <c r="AI54" i="55" s="1"/>
  <c r="AJ54" i="55" s="1"/>
  <c r="AK54" i="55" s="1"/>
  <c r="AL54" i="55" s="1"/>
  <c r="AM54" i="55" s="1"/>
  <c r="AN54" i="55" s="1"/>
  <c r="AO54" i="55" s="1"/>
  <c r="AP54" i="55" s="1"/>
  <c r="AQ54" i="55" s="1"/>
  <c r="AR54" i="55" s="1"/>
  <c r="AS54" i="55" s="1"/>
  <c r="AT54" i="55" s="1"/>
  <c r="AU54" i="55" s="1"/>
  <c r="AV54" i="55" s="1"/>
  <c r="AW54" i="55" s="1"/>
  <c r="AX54" i="55" s="1"/>
  <c r="AY54" i="55" s="1"/>
  <c r="AZ54" i="55" s="1"/>
  <c r="BA54" i="55" s="1"/>
  <c r="BB54" i="55" s="1"/>
  <c r="BC54" i="55" s="1"/>
  <c r="BD54" i="55" s="1"/>
  <c r="BE54" i="55" s="1"/>
  <c r="BF54" i="55" s="1"/>
  <c r="BG54" i="55" s="1"/>
  <c r="BH54" i="55" s="1"/>
  <c r="BI54" i="55" s="1"/>
  <c r="BJ54" i="55" s="1"/>
  <c r="BK54" i="55" s="1"/>
  <c r="BL54" i="55" s="1"/>
  <c r="BM54" i="55" s="1"/>
  <c r="BN54" i="55" s="1"/>
  <c r="BO54" i="55" s="1"/>
  <c r="BP54" i="55" s="1"/>
  <c r="BQ54" i="55" s="1"/>
  <c r="BR54" i="55" s="1"/>
  <c r="BS54" i="55" s="1"/>
  <c r="BT54" i="55" s="1"/>
  <c r="BU54" i="55" s="1"/>
  <c r="BV54" i="55" s="1"/>
  <c r="BW54" i="55" s="1"/>
  <c r="BX54" i="55" s="1"/>
  <c r="BY54" i="55" s="1"/>
  <c r="BZ54" i="55" s="1"/>
  <c r="CA54" i="55" s="1"/>
  <c r="CB54" i="55" s="1"/>
  <c r="CC54" i="55" s="1"/>
  <c r="CD54" i="55" s="1"/>
  <c r="CE54" i="55" s="1"/>
  <c r="W14" i="26"/>
  <c r="X14" i="26" s="1"/>
  <c r="Y14" i="26" s="1"/>
  <c r="Z14" i="26" s="1"/>
  <c r="AA14" i="26" s="1"/>
  <c r="AB14" i="26" s="1"/>
  <c r="AC14" i="26" s="1"/>
  <c r="AD14" i="26" s="1"/>
  <c r="AE14" i="26" s="1"/>
  <c r="AF14" i="26" s="1"/>
  <c r="AG14" i="26" s="1"/>
  <c r="AH14" i="26" s="1"/>
  <c r="AI14" i="26" s="1"/>
  <c r="AJ14" i="26" s="1"/>
  <c r="AK14" i="26" s="1"/>
  <c r="AL14" i="26" s="1"/>
  <c r="AM14" i="26" s="1"/>
  <c r="AN14" i="26" s="1"/>
  <c r="AO14" i="26" s="1"/>
  <c r="AP14" i="26" s="1"/>
  <c r="AQ14" i="26" s="1"/>
  <c r="AR14" i="26" s="1"/>
  <c r="AS14" i="26" s="1"/>
  <c r="AT14" i="26" s="1"/>
  <c r="AU14" i="26" s="1"/>
  <c r="AV14" i="26" s="1"/>
  <c r="AW14" i="26" s="1"/>
  <c r="AX14" i="26" s="1"/>
  <c r="AY14" i="26" s="1"/>
  <c r="AZ14" i="26" s="1"/>
  <c r="BA14" i="26" s="1"/>
  <c r="BB14" i="26" s="1"/>
  <c r="BC14" i="26" s="1"/>
  <c r="BD14" i="26" s="1"/>
  <c r="BE14" i="26" s="1"/>
  <c r="BF14" i="26" s="1"/>
  <c r="BG14" i="26" s="1"/>
  <c r="BH14" i="26" s="1"/>
  <c r="BI14" i="26" s="1"/>
  <c r="BJ14" i="26" s="1"/>
  <c r="BK14" i="26" s="1"/>
  <c r="BL14" i="26" s="1"/>
  <c r="BM14" i="26" s="1"/>
  <c r="BN14" i="26" s="1"/>
  <c r="BO14" i="26" s="1"/>
  <c r="BP14" i="26" s="1"/>
  <c r="BQ14" i="26" s="1"/>
  <c r="BR14" i="26" s="1"/>
  <c r="BS14" i="26" s="1"/>
  <c r="BT14" i="26" s="1"/>
  <c r="BU14" i="26" s="1"/>
  <c r="BV14" i="26" s="1"/>
  <c r="BW14" i="26" s="1"/>
  <c r="BX14" i="26" s="1"/>
  <c r="BY14" i="26" s="1"/>
  <c r="BZ14" i="26" s="1"/>
  <c r="CA14" i="26" s="1"/>
  <c r="CB14" i="26" s="1"/>
  <c r="CC14" i="26" s="1"/>
  <c r="CD14" i="26" s="1"/>
  <c r="CE14" i="26" s="1"/>
  <c r="Z13" i="56"/>
  <c r="AA13" i="56" s="1"/>
  <c r="AB13" i="56" s="1"/>
  <c r="AC13" i="56" s="1"/>
  <c r="AD13" i="56" s="1"/>
  <c r="AE13" i="56" s="1"/>
  <c r="AF13" i="56" s="1"/>
  <c r="AG13" i="56" s="1"/>
  <c r="AH13" i="56" s="1"/>
  <c r="AI13" i="56" s="1"/>
  <c r="AJ13" i="56" s="1"/>
  <c r="AK13" i="56" s="1"/>
  <c r="AL13" i="56" s="1"/>
  <c r="AM13" i="56" s="1"/>
  <c r="AN13" i="56" s="1"/>
  <c r="AO13" i="56" s="1"/>
  <c r="AP13" i="56" s="1"/>
  <c r="AQ13" i="56" s="1"/>
  <c r="AR13" i="56" s="1"/>
  <c r="AS13" i="56" s="1"/>
  <c r="AT13" i="56" s="1"/>
  <c r="AU13" i="56" s="1"/>
  <c r="AV13" i="56" s="1"/>
  <c r="AW13" i="56" s="1"/>
  <c r="AX13" i="56" s="1"/>
  <c r="AY13" i="56" s="1"/>
  <c r="AZ13" i="56" s="1"/>
  <c r="BA13" i="56" s="1"/>
  <c r="BB13" i="56" s="1"/>
  <c r="BC13" i="56" s="1"/>
  <c r="BD13" i="56" s="1"/>
  <c r="BE13" i="56" s="1"/>
  <c r="BF13" i="56" s="1"/>
  <c r="BG13" i="56" s="1"/>
  <c r="BH13" i="56" s="1"/>
  <c r="BI13" i="56" s="1"/>
  <c r="BJ13" i="56" s="1"/>
  <c r="BK13" i="56" s="1"/>
  <c r="BL13" i="56" s="1"/>
  <c r="BM13" i="56" s="1"/>
  <c r="BN13" i="56" s="1"/>
  <c r="BO13" i="56" s="1"/>
  <c r="BP13" i="56" s="1"/>
  <c r="BQ13" i="56" s="1"/>
  <c r="BR13" i="56" s="1"/>
  <c r="BS13" i="56" s="1"/>
  <c r="BT13" i="56" s="1"/>
  <c r="BU13" i="56" s="1"/>
  <c r="BV13" i="56" s="1"/>
  <c r="BW13" i="56" s="1"/>
  <c r="BX13" i="56" s="1"/>
  <c r="BY13" i="56" s="1"/>
  <c r="BZ13" i="56" s="1"/>
  <c r="CA13" i="56" s="1"/>
  <c r="CB13" i="56" s="1"/>
  <c r="CC13" i="56" s="1"/>
  <c r="CD13" i="56" s="1"/>
  <c r="CE13" i="56" s="1"/>
  <c r="CF13" i="56" s="1"/>
  <c r="CG13" i="56" s="1"/>
  <c r="CH13" i="56" s="1"/>
  <c r="CI13" i="56" s="1"/>
  <c r="CJ13" i="56" s="1"/>
  <c r="W53" i="55"/>
  <c r="X53" i="55" s="1"/>
  <c r="Y53" i="55" s="1"/>
  <c r="Z53" i="55" s="1"/>
  <c r="AA53" i="55" s="1"/>
  <c r="AB53" i="55" s="1"/>
  <c r="AC53" i="55" s="1"/>
  <c r="AD53" i="55" s="1"/>
  <c r="AE53" i="55" s="1"/>
  <c r="AF53" i="55" s="1"/>
  <c r="AG53" i="55" s="1"/>
  <c r="AH53" i="55" s="1"/>
  <c r="AI53" i="55" s="1"/>
  <c r="AJ53" i="55" s="1"/>
  <c r="AK53" i="55" s="1"/>
  <c r="AL53" i="55" s="1"/>
  <c r="AM53" i="55" s="1"/>
  <c r="AN53" i="55" s="1"/>
  <c r="AO53" i="55" s="1"/>
  <c r="AP53" i="55" s="1"/>
  <c r="AQ53" i="55" s="1"/>
  <c r="AR53" i="55" s="1"/>
  <c r="AS53" i="55" s="1"/>
  <c r="AT53" i="55" s="1"/>
  <c r="AU53" i="55" s="1"/>
  <c r="AV53" i="55" s="1"/>
  <c r="AW53" i="55" s="1"/>
  <c r="AX53" i="55" s="1"/>
  <c r="AY53" i="55" s="1"/>
  <c r="AZ53" i="55" s="1"/>
  <c r="BA53" i="55" s="1"/>
  <c r="BB53" i="55" s="1"/>
  <c r="BC53" i="55" s="1"/>
  <c r="BD53" i="55" s="1"/>
  <c r="BE53" i="55" s="1"/>
  <c r="BF53" i="55" s="1"/>
  <c r="BG53" i="55" s="1"/>
  <c r="BH53" i="55" s="1"/>
  <c r="BI53" i="55" s="1"/>
  <c r="BJ53" i="55" s="1"/>
  <c r="BK53" i="55" s="1"/>
  <c r="BL53" i="55" s="1"/>
  <c r="BM53" i="55" s="1"/>
  <c r="BN53" i="55" s="1"/>
  <c r="BO53" i="55" s="1"/>
  <c r="BP53" i="55" s="1"/>
  <c r="BQ53" i="55" s="1"/>
  <c r="BR53" i="55" s="1"/>
  <c r="BS53" i="55" s="1"/>
  <c r="BT53" i="55" s="1"/>
  <c r="BU53" i="55" s="1"/>
  <c r="BV53" i="55" s="1"/>
  <c r="BW53" i="55" s="1"/>
  <c r="BX53" i="55" s="1"/>
  <c r="BY53" i="55" s="1"/>
  <c r="BZ53" i="55" s="1"/>
  <c r="CA53" i="55" s="1"/>
  <c r="CB53" i="55" s="1"/>
  <c r="CC53" i="55" s="1"/>
  <c r="CD53" i="55" s="1"/>
  <c r="CE53" i="55" s="1"/>
  <c r="E83" i="50"/>
  <c r="B124" i="58" s="1"/>
  <c r="C134" i="50"/>
  <c r="D134" i="50" s="1"/>
  <c r="E134" i="50" s="1"/>
  <c r="B76" i="58" s="1"/>
  <c r="B99" i="50"/>
  <c r="A110" i="58" s="1"/>
  <c r="F110" i="58" s="1"/>
  <c r="W18" i="26"/>
  <c r="X18" i="26" s="1"/>
  <c r="Y18" i="26" s="1"/>
  <c r="Z18" i="26" s="1"/>
  <c r="AA18" i="26" s="1"/>
  <c r="AB18" i="26" s="1"/>
  <c r="AC18" i="26" s="1"/>
  <c r="AD18" i="26" s="1"/>
  <c r="AE18" i="26" s="1"/>
  <c r="AF18" i="26" s="1"/>
  <c r="AG18" i="26" s="1"/>
  <c r="AH18" i="26" s="1"/>
  <c r="AI18" i="26" s="1"/>
  <c r="AJ18" i="26" s="1"/>
  <c r="AK18" i="26" s="1"/>
  <c r="AL18" i="26" s="1"/>
  <c r="AM18" i="26" s="1"/>
  <c r="AN18" i="26" s="1"/>
  <c r="AO18" i="26" s="1"/>
  <c r="AP18" i="26" s="1"/>
  <c r="AQ18" i="26" s="1"/>
  <c r="AR18" i="26" s="1"/>
  <c r="AS18" i="26" s="1"/>
  <c r="AT18" i="26" s="1"/>
  <c r="AU18" i="26" s="1"/>
  <c r="AV18" i="26" s="1"/>
  <c r="AW18" i="26" s="1"/>
  <c r="AX18" i="26" s="1"/>
  <c r="AY18" i="26" s="1"/>
  <c r="AZ18" i="26" s="1"/>
  <c r="BA18" i="26" s="1"/>
  <c r="BB18" i="26" s="1"/>
  <c r="BC18" i="26" s="1"/>
  <c r="BD18" i="26" s="1"/>
  <c r="BE18" i="26" s="1"/>
  <c r="BF18" i="26" s="1"/>
  <c r="BG18" i="26" s="1"/>
  <c r="BH18" i="26" s="1"/>
  <c r="BI18" i="26" s="1"/>
  <c r="BJ18" i="26" s="1"/>
  <c r="BK18" i="26" s="1"/>
  <c r="BL18" i="26" s="1"/>
  <c r="BM18" i="26" s="1"/>
  <c r="BN18" i="26" s="1"/>
  <c r="BO18" i="26" s="1"/>
  <c r="BP18" i="26" s="1"/>
  <c r="BQ18" i="26" s="1"/>
  <c r="BR18" i="26" s="1"/>
  <c r="BS18" i="26" s="1"/>
  <c r="BT18" i="26" s="1"/>
  <c r="BU18" i="26" s="1"/>
  <c r="BV18" i="26" s="1"/>
  <c r="BW18" i="26" s="1"/>
  <c r="BX18" i="26" s="1"/>
  <c r="BY18" i="26" s="1"/>
  <c r="BZ18" i="26" s="1"/>
  <c r="CA18" i="26" s="1"/>
  <c r="CB18" i="26" s="1"/>
  <c r="CC18" i="26" s="1"/>
  <c r="CD18" i="26" s="1"/>
  <c r="CE18" i="26" s="1"/>
  <c r="W17" i="55"/>
  <c r="X17" i="55" s="1"/>
  <c r="Y17" i="55" s="1"/>
  <c r="Z17" i="55" s="1"/>
  <c r="AA17" i="55" s="1"/>
  <c r="AB17" i="55" s="1"/>
  <c r="AC17" i="55" s="1"/>
  <c r="AD17" i="55" s="1"/>
  <c r="AE17" i="55" s="1"/>
  <c r="AF17" i="55" s="1"/>
  <c r="AG17" i="55" s="1"/>
  <c r="AH17" i="55" s="1"/>
  <c r="AI17" i="55" s="1"/>
  <c r="AJ17" i="55" s="1"/>
  <c r="AK17" i="55" s="1"/>
  <c r="AL17" i="55" s="1"/>
  <c r="AM17" i="55" s="1"/>
  <c r="AN17" i="55" s="1"/>
  <c r="AO17" i="55" s="1"/>
  <c r="AP17" i="55" s="1"/>
  <c r="AQ17" i="55" s="1"/>
  <c r="AR17" i="55" s="1"/>
  <c r="AS17" i="55" s="1"/>
  <c r="AT17" i="55" s="1"/>
  <c r="AU17" i="55" s="1"/>
  <c r="AV17" i="55" s="1"/>
  <c r="AW17" i="55" s="1"/>
  <c r="AX17" i="55" s="1"/>
  <c r="AY17" i="55" s="1"/>
  <c r="AZ17" i="55" s="1"/>
  <c r="BA17" i="55" s="1"/>
  <c r="BB17" i="55" s="1"/>
  <c r="BC17" i="55" s="1"/>
  <c r="BD17" i="55" s="1"/>
  <c r="BE17" i="55" s="1"/>
  <c r="BF17" i="55" s="1"/>
  <c r="BG17" i="55" s="1"/>
  <c r="BH17" i="55" s="1"/>
  <c r="BI17" i="55" s="1"/>
  <c r="BJ17" i="55" s="1"/>
  <c r="BK17" i="55" s="1"/>
  <c r="BL17" i="55" s="1"/>
  <c r="BM17" i="55" s="1"/>
  <c r="BN17" i="55" s="1"/>
  <c r="BO17" i="55" s="1"/>
  <c r="BP17" i="55" s="1"/>
  <c r="BQ17" i="55" s="1"/>
  <c r="BR17" i="55" s="1"/>
  <c r="BS17" i="55" s="1"/>
  <c r="BT17" i="55" s="1"/>
  <c r="BU17" i="55" s="1"/>
  <c r="BV17" i="55" s="1"/>
  <c r="BW17" i="55" s="1"/>
  <c r="BX17" i="55" s="1"/>
  <c r="BY17" i="55" s="1"/>
  <c r="BZ17" i="55" s="1"/>
  <c r="CA17" i="55" s="1"/>
  <c r="CB17" i="55" s="1"/>
  <c r="CC17" i="55" s="1"/>
  <c r="CD17" i="55" s="1"/>
  <c r="CE17" i="55" s="1"/>
  <c r="W21" i="55"/>
  <c r="X21" i="55" s="1"/>
  <c r="Y21" i="55" s="1"/>
  <c r="Z21" i="55" s="1"/>
  <c r="AA21" i="55" s="1"/>
  <c r="AB21" i="55" s="1"/>
  <c r="AC21" i="55" s="1"/>
  <c r="AD21" i="55" s="1"/>
  <c r="AE21" i="55" s="1"/>
  <c r="AF21" i="55" s="1"/>
  <c r="AG21" i="55" s="1"/>
  <c r="AH21" i="55" s="1"/>
  <c r="AI21" i="55" s="1"/>
  <c r="AJ21" i="55" s="1"/>
  <c r="AK21" i="55" s="1"/>
  <c r="AL21" i="55" s="1"/>
  <c r="AM21" i="55" s="1"/>
  <c r="AN21" i="55" s="1"/>
  <c r="AO21" i="55" s="1"/>
  <c r="AP21" i="55" s="1"/>
  <c r="AQ21" i="55" s="1"/>
  <c r="AR21" i="55" s="1"/>
  <c r="AS21" i="55" s="1"/>
  <c r="AT21" i="55" s="1"/>
  <c r="AU21" i="55" s="1"/>
  <c r="AV21" i="55" s="1"/>
  <c r="AW21" i="55" s="1"/>
  <c r="AX21" i="55" s="1"/>
  <c r="AY21" i="55" s="1"/>
  <c r="AZ21" i="55" s="1"/>
  <c r="BA21" i="55" s="1"/>
  <c r="BB21" i="55" s="1"/>
  <c r="BC21" i="55" s="1"/>
  <c r="BD21" i="55" s="1"/>
  <c r="BE21" i="55" s="1"/>
  <c r="BF21" i="55" s="1"/>
  <c r="BG21" i="55" s="1"/>
  <c r="BH21" i="55" s="1"/>
  <c r="BI21" i="55" s="1"/>
  <c r="BJ21" i="55" s="1"/>
  <c r="BK21" i="55" s="1"/>
  <c r="BL21" i="55" s="1"/>
  <c r="BM21" i="55" s="1"/>
  <c r="BN21" i="55" s="1"/>
  <c r="BO21" i="55" s="1"/>
  <c r="BP21" i="55" s="1"/>
  <c r="BQ21" i="55" s="1"/>
  <c r="BR21" i="55" s="1"/>
  <c r="BS21" i="55" s="1"/>
  <c r="BT21" i="55" s="1"/>
  <c r="BU21" i="55" s="1"/>
  <c r="BV21" i="55" s="1"/>
  <c r="BW21" i="55" s="1"/>
  <c r="BX21" i="55" s="1"/>
  <c r="BY21" i="55" s="1"/>
  <c r="BZ21" i="55" s="1"/>
  <c r="CA21" i="55" s="1"/>
  <c r="CB21" i="55" s="1"/>
  <c r="CC21" i="55" s="1"/>
  <c r="CD21" i="55" s="1"/>
  <c r="CE21" i="55" s="1"/>
  <c r="W25" i="55"/>
  <c r="X25" i="55" s="1"/>
  <c r="Y25" i="55" s="1"/>
  <c r="Z25" i="55" s="1"/>
  <c r="AA25" i="55" s="1"/>
  <c r="AB25" i="55" s="1"/>
  <c r="AC25" i="55" s="1"/>
  <c r="AD25" i="55" s="1"/>
  <c r="AE25" i="55" s="1"/>
  <c r="AF25" i="55" s="1"/>
  <c r="AG25" i="55" s="1"/>
  <c r="AH25" i="55" s="1"/>
  <c r="AI25" i="55" s="1"/>
  <c r="AJ25" i="55" s="1"/>
  <c r="AK25" i="55" s="1"/>
  <c r="AL25" i="55" s="1"/>
  <c r="AM25" i="55" s="1"/>
  <c r="AN25" i="55" s="1"/>
  <c r="AO25" i="55" s="1"/>
  <c r="AP25" i="55" s="1"/>
  <c r="AQ25" i="55" s="1"/>
  <c r="AR25" i="55" s="1"/>
  <c r="AS25" i="55" s="1"/>
  <c r="AT25" i="55" s="1"/>
  <c r="AU25" i="55" s="1"/>
  <c r="AV25" i="55" s="1"/>
  <c r="AW25" i="55" s="1"/>
  <c r="AX25" i="55" s="1"/>
  <c r="AY25" i="55" s="1"/>
  <c r="AZ25" i="55" s="1"/>
  <c r="BA25" i="55" s="1"/>
  <c r="BB25" i="55" s="1"/>
  <c r="BC25" i="55" s="1"/>
  <c r="BD25" i="55" s="1"/>
  <c r="BE25" i="55" s="1"/>
  <c r="BF25" i="55" s="1"/>
  <c r="BG25" i="55" s="1"/>
  <c r="BH25" i="55" s="1"/>
  <c r="BI25" i="55" s="1"/>
  <c r="BJ25" i="55" s="1"/>
  <c r="BK25" i="55" s="1"/>
  <c r="BL25" i="55" s="1"/>
  <c r="BM25" i="55" s="1"/>
  <c r="BN25" i="55" s="1"/>
  <c r="BO25" i="55" s="1"/>
  <c r="BP25" i="55" s="1"/>
  <c r="BQ25" i="55" s="1"/>
  <c r="BR25" i="55" s="1"/>
  <c r="BS25" i="55" s="1"/>
  <c r="BT25" i="55" s="1"/>
  <c r="BU25" i="55" s="1"/>
  <c r="BV25" i="55" s="1"/>
  <c r="BW25" i="55" s="1"/>
  <c r="BX25" i="55" s="1"/>
  <c r="BY25" i="55" s="1"/>
  <c r="BZ25" i="55" s="1"/>
  <c r="CA25" i="55" s="1"/>
  <c r="CB25" i="55" s="1"/>
  <c r="CC25" i="55" s="1"/>
  <c r="CD25" i="55" s="1"/>
  <c r="CE25" i="55" s="1"/>
  <c r="E199" i="50"/>
  <c r="B8" i="58" s="1"/>
  <c r="C171" i="50"/>
  <c r="D171" i="50" s="1"/>
  <c r="B172" i="50"/>
  <c r="A37" i="58" s="1"/>
  <c r="F37" i="58" s="1"/>
  <c r="C17" i="50"/>
  <c r="D17" i="50" s="1"/>
  <c r="E17" i="50" s="1"/>
  <c r="B193" i="58" s="1"/>
  <c r="C159" i="50"/>
  <c r="A76" i="47"/>
  <c r="E169" i="50"/>
  <c r="B40" i="58" s="1"/>
  <c r="C51" i="50"/>
  <c r="D51" i="50" s="1"/>
  <c r="E51" i="50" s="1"/>
  <c r="B156" i="58" s="1"/>
  <c r="C187" i="50"/>
  <c r="C60" i="50"/>
  <c r="D60" i="50" s="1"/>
  <c r="E60" i="50" s="1"/>
  <c r="B147" i="58" s="1"/>
  <c r="C62" i="50"/>
  <c r="B37" i="50"/>
  <c r="A171" i="58" s="1"/>
  <c r="F171" i="58" s="1"/>
  <c r="C48" i="50"/>
  <c r="D48" i="50" s="1"/>
  <c r="E48" i="50" s="1"/>
  <c r="B159" i="58" s="1"/>
  <c r="W82" i="55"/>
  <c r="X82" i="55" s="1"/>
  <c r="Y82" i="55" s="1"/>
  <c r="Z82" i="55" s="1"/>
  <c r="AA82" i="55" s="1"/>
  <c r="AB82" i="55" s="1"/>
  <c r="AC82" i="55" s="1"/>
  <c r="AD82" i="55" s="1"/>
  <c r="AE82" i="55" s="1"/>
  <c r="AF82" i="55" s="1"/>
  <c r="AG82" i="55" s="1"/>
  <c r="AH82" i="55" s="1"/>
  <c r="AI82" i="55" s="1"/>
  <c r="AJ82" i="55" s="1"/>
  <c r="AK82" i="55" s="1"/>
  <c r="AL82" i="55" s="1"/>
  <c r="AM82" i="55" s="1"/>
  <c r="AN82" i="55" s="1"/>
  <c r="AO82" i="55" s="1"/>
  <c r="AP82" i="55" s="1"/>
  <c r="AQ82" i="55" s="1"/>
  <c r="AR82" i="55" s="1"/>
  <c r="AS82" i="55" s="1"/>
  <c r="AT82" i="55" s="1"/>
  <c r="AU82" i="55" s="1"/>
  <c r="AV82" i="55" s="1"/>
  <c r="AW82" i="55" s="1"/>
  <c r="AX82" i="55" s="1"/>
  <c r="AY82" i="55" s="1"/>
  <c r="AZ82" i="55" s="1"/>
  <c r="BA82" i="55" s="1"/>
  <c r="BB82" i="55" s="1"/>
  <c r="BC82" i="55" s="1"/>
  <c r="BD82" i="55" s="1"/>
  <c r="BE82" i="55" s="1"/>
  <c r="BF82" i="55" s="1"/>
  <c r="BG82" i="55" s="1"/>
  <c r="BH82" i="55" s="1"/>
  <c r="BI82" i="55" s="1"/>
  <c r="BJ82" i="55" s="1"/>
  <c r="BK82" i="55" s="1"/>
  <c r="BL82" i="55" s="1"/>
  <c r="BM82" i="55" s="1"/>
  <c r="BN82" i="55" s="1"/>
  <c r="BO82" i="55" s="1"/>
  <c r="BP82" i="55" s="1"/>
  <c r="BQ82" i="55" s="1"/>
  <c r="BR82" i="55" s="1"/>
  <c r="BS82" i="55" s="1"/>
  <c r="BT82" i="55" s="1"/>
  <c r="BU82" i="55" s="1"/>
  <c r="BV82" i="55" s="1"/>
  <c r="BW82" i="55" s="1"/>
  <c r="BX82" i="55" s="1"/>
  <c r="BY82" i="55" s="1"/>
  <c r="BZ82" i="55" s="1"/>
  <c r="CA82" i="55" s="1"/>
  <c r="CB82" i="55" s="1"/>
  <c r="CC82" i="55" s="1"/>
  <c r="CD82" i="55" s="1"/>
  <c r="CE82" i="55" s="1"/>
  <c r="W48" i="55"/>
  <c r="X48" i="55" s="1"/>
  <c r="Y48" i="55" s="1"/>
  <c r="Z48" i="55" s="1"/>
  <c r="AA48" i="55" s="1"/>
  <c r="AB48" i="55" s="1"/>
  <c r="AC48" i="55" s="1"/>
  <c r="AD48" i="55" s="1"/>
  <c r="AE48" i="55" s="1"/>
  <c r="AF48" i="55" s="1"/>
  <c r="AG48" i="55" s="1"/>
  <c r="AH48" i="55" s="1"/>
  <c r="AI48" i="55" s="1"/>
  <c r="AJ48" i="55" s="1"/>
  <c r="AK48" i="55" s="1"/>
  <c r="AL48" i="55" s="1"/>
  <c r="AM48" i="55" s="1"/>
  <c r="AN48" i="55" s="1"/>
  <c r="AO48" i="55" s="1"/>
  <c r="AP48" i="55" s="1"/>
  <c r="AQ48" i="55" s="1"/>
  <c r="AR48" i="55" s="1"/>
  <c r="AS48" i="55" s="1"/>
  <c r="AT48" i="55" s="1"/>
  <c r="AU48" i="55" s="1"/>
  <c r="AV48" i="55" s="1"/>
  <c r="AW48" i="55" s="1"/>
  <c r="AX48" i="55" s="1"/>
  <c r="AY48" i="55" s="1"/>
  <c r="AZ48" i="55" s="1"/>
  <c r="BA48" i="55" s="1"/>
  <c r="BB48" i="55" s="1"/>
  <c r="BC48" i="55" s="1"/>
  <c r="BD48" i="55" s="1"/>
  <c r="BE48" i="55" s="1"/>
  <c r="BF48" i="55" s="1"/>
  <c r="BG48" i="55" s="1"/>
  <c r="BH48" i="55" s="1"/>
  <c r="BI48" i="55" s="1"/>
  <c r="BJ48" i="55" s="1"/>
  <c r="BK48" i="55" s="1"/>
  <c r="BL48" i="55" s="1"/>
  <c r="BM48" i="55" s="1"/>
  <c r="BN48" i="55" s="1"/>
  <c r="BO48" i="55" s="1"/>
  <c r="BP48" i="55" s="1"/>
  <c r="BQ48" i="55" s="1"/>
  <c r="BR48" i="55" s="1"/>
  <c r="BS48" i="55" s="1"/>
  <c r="BT48" i="55" s="1"/>
  <c r="BU48" i="55" s="1"/>
  <c r="BV48" i="55" s="1"/>
  <c r="BW48" i="55" s="1"/>
  <c r="BX48" i="55" s="1"/>
  <c r="BY48" i="55" s="1"/>
  <c r="BZ48" i="55" s="1"/>
  <c r="CA48" i="55" s="1"/>
  <c r="CB48" i="55" s="1"/>
  <c r="CC48" i="55" s="1"/>
  <c r="CD48" i="55" s="1"/>
  <c r="CE48" i="55" s="1"/>
  <c r="W14" i="55"/>
  <c r="X14" i="55" s="1"/>
  <c r="Y14" i="55" s="1"/>
  <c r="Z14" i="55" s="1"/>
  <c r="AA14" i="55" s="1"/>
  <c r="AB14" i="55" s="1"/>
  <c r="AC14" i="55" s="1"/>
  <c r="AD14" i="55" s="1"/>
  <c r="AE14" i="55" s="1"/>
  <c r="AF14" i="55" s="1"/>
  <c r="AG14" i="55" s="1"/>
  <c r="AH14" i="55" s="1"/>
  <c r="AI14" i="55" s="1"/>
  <c r="AJ14" i="55" s="1"/>
  <c r="AK14" i="55" s="1"/>
  <c r="AL14" i="55" s="1"/>
  <c r="AM14" i="55" s="1"/>
  <c r="AN14" i="55" s="1"/>
  <c r="AO14" i="55" s="1"/>
  <c r="AP14" i="55" s="1"/>
  <c r="AQ14" i="55" s="1"/>
  <c r="AR14" i="55" s="1"/>
  <c r="AS14" i="55" s="1"/>
  <c r="AT14" i="55" s="1"/>
  <c r="AU14" i="55" s="1"/>
  <c r="AV14" i="55" s="1"/>
  <c r="AW14" i="55" s="1"/>
  <c r="AX14" i="55" s="1"/>
  <c r="AY14" i="55" s="1"/>
  <c r="AZ14" i="55" s="1"/>
  <c r="BA14" i="55" s="1"/>
  <c r="BB14" i="55" s="1"/>
  <c r="BC14" i="55" s="1"/>
  <c r="BD14" i="55" s="1"/>
  <c r="BE14" i="55" s="1"/>
  <c r="BF14" i="55" s="1"/>
  <c r="BG14" i="55" s="1"/>
  <c r="BH14" i="55" s="1"/>
  <c r="BI14" i="55" s="1"/>
  <c r="BJ14" i="55" s="1"/>
  <c r="BK14" i="55" s="1"/>
  <c r="BL14" i="55" s="1"/>
  <c r="BM14" i="55" s="1"/>
  <c r="BN14" i="55" s="1"/>
  <c r="BO14" i="55" s="1"/>
  <c r="BP14" i="55" s="1"/>
  <c r="BQ14" i="55" s="1"/>
  <c r="BR14" i="55" s="1"/>
  <c r="BS14" i="55" s="1"/>
  <c r="BT14" i="55" s="1"/>
  <c r="BU14" i="55" s="1"/>
  <c r="BV14" i="55" s="1"/>
  <c r="BW14" i="55" s="1"/>
  <c r="BX14" i="55" s="1"/>
  <c r="BY14" i="55" s="1"/>
  <c r="BZ14" i="55" s="1"/>
  <c r="CA14" i="55" s="1"/>
  <c r="CB14" i="55" s="1"/>
  <c r="CC14" i="55" s="1"/>
  <c r="CD14" i="55" s="1"/>
  <c r="CE14" i="55" s="1"/>
  <c r="W80" i="55"/>
  <c r="X80" i="55" s="1"/>
  <c r="Y80" i="55" s="1"/>
  <c r="Z80" i="55" s="1"/>
  <c r="AA80" i="55" s="1"/>
  <c r="AB80" i="55" s="1"/>
  <c r="AC80" i="55" s="1"/>
  <c r="AD80" i="55" s="1"/>
  <c r="AE80" i="55" s="1"/>
  <c r="AF80" i="55" s="1"/>
  <c r="AG80" i="55" s="1"/>
  <c r="AH80" i="55" s="1"/>
  <c r="AI80" i="55" s="1"/>
  <c r="AJ80" i="55" s="1"/>
  <c r="AK80" i="55" s="1"/>
  <c r="AL80" i="55" s="1"/>
  <c r="AM80" i="55" s="1"/>
  <c r="AN80" i="55" s="1"/>
  <c r="AO80" i="55" s="1"/>
  <c r="AP80" i="55" s="1"/>
  <c r="AQ80" i="55" s="1"/>
  <c r="AR80" i="55" s="1"/>
  <c r="AS80" i="55" s="1"/>
  <c r="AT80" i="55" s="1"/>
  <c r="AU80" i="55" s="1"/>
  <c r="AV80" i="55" s="1"/>
  <c r="AW80" i="55" s="1"/>
  <c r="AX80" i="55" s="1"/>
  <c r="AY80" i="55" s="1"/>
  <c r="AZ80" i="55" s="1"/>
  <c r="BA80" i="55" s="1"/>
  <c r="BB80" i="55" s="1"/>
  <c r="BC80" i="55" s="1"/>
  <c r="BD80" i="55" s="1"/>
  <c r="BE80" i="55" s="1"/>
  <c r="BF80" i="55" s="1"/>
  <c r="BG80" i="55" s="1"/>
  <c r="BH80" i="55" s="1"/>
  <c r="BI80" i="55" s="1"/>
  <c r="BJ80" i="55" s="1"/>
  <c r="BK80" i="55" s="1"/>
  <c r="BL80" i="55" s="1"/>
  <c r="BM80" i="55" s="1"/>
  <c r="BN80" i="55" s="1"/>
  <c r="BO80" i="55" s="1"/>
  <c r="BP80" i="55" s="1"/>
  <c r="BQ80" i="55" s="1"/>
  <c r="BR80" i="55" s="1"/>
  <c r="BS80" i="55" s="1"/>
  <c r="BT80" i="55" s="1"/>
  <c r="BU80" i="55" s="1"/>
  <c r="BV80" i="55" s="1"/>
  <c r="BW80" i="55" s="1"/>
  <c r="BX80" i="55" s="1"/>
  <c r="BY80" i="55" s="1"/>
  <c r="BZ80" i="55" s="1"/>
  <c r="CA80" i="55" s="1"/>
  <c r="CB80" i="55" s="1"/>
  <c r="CC80" i="55" s="1"/>
  <c r="CD80" i="55" s="1"/>
  <c r="CE80" i="55" s="1"/>
  <c r="W46" i="55"/>
  <c r="X46" i="55" s="1"/>
  <c r="Y46" i="55" s="1"/>
  <c r="Z46" i="55" s="1"/>
  <c r="AA46" i="55" s="1"/>
  <c r="AB46" i="55" s="1"/>
  <c r="AC46" i="55" s="1"/>
  <c r="AD46" i="55" s="1"/>
  <c r="AE46" i="55" s="1"/>
  <c r="AF46" i="55" s="1"/>
  <c r="AG46" i="55" s="1"/>
  <c r="AH46" i="55" s="1"/>
  <c r="AI46" i="55" s="1"/>
  <c r="AJ46" i="55" s="1"/>
  <c r="AK46" i="55" s="1"/>
  <c r="AL46" i="55" s="1"/>
  <c r="AM46" i="55" s="1"/>
  <c r="AN46" i="55" s="1"/>
  <c r="AO46" i="55" s="1"/>
  <c r="AP46" i="55" s="1"/>
  <c r="AQ46" i="55" s="1"/>
  <c r="AR46" i="55" s="1"/>
  <c r="AS46" i="55" s="1"/>
  <c r="AT46" i="55" s="1"/>
  <c r="AU46" i="55" s="1"/>
  <c r="AV46" i="55" s="1"/>
  <c r="AW46" i="55" s="1"/>
  <c r="AX46" i="55" s="1"/>
  <c r="AY46" i="55" s="1"/>
  <c r="AZ46" i="55" s="1"/>
  <c r="BA46" i="55" s="1"/>
  <c r="BB46" i="55" s="1"/>
  <c r="BC46" i="55" s="1"/>
  <c r="BD46" i="55" s="1"/>
  <c r="BE46" i="55" s="1"/>
  <c r="BF46" i="55" s="1"/>
  <c r="BG46" i="55" s="1"/>
  <c r="BH46" i="55" s="1"/>
  <c r="BI46" i="55" s="1"/>
  <c r="BJ46" i="55" s="1"/>
  <c r="BK46" i="55" s="1"/>
  <c r="BL46" i="55" s="1"/>
  <c r="BM46" i="55" s="1"/>
  <c r="BN46" i="55" s="1"/>
  <c r="BO46" i="55" s="1"/>
  <c r="BP46" i="55" s="1"/>
  <c r="BQ46" i="55" s="1"/>
  <c r="BR46" i="55" s="1"/>
  <c r="BS46" i="55" s="1"/>
  <c r="BT46" i="55" s="1"/>
  <c r="BU46" i="55" s="1"/>
  <c r="BV46" i="55" s="1"/>
  <c r="BW46" i="55" s="1"/>
  <c r="BX46" i="55" s="1"/>
  <c r="BY46" i="55" s="1"/>
  <c r="BZ46" i="55" s="1"/>
  <c r="CA46" i="55" s="1"/>
  <c r="CB46" i="55" s="1"/>
  <c r="CC46" i="55" s="1"/>
  <c r="CD46" i="55" s="1"/>
  <c r="CE46" i="55" s="1"/>
  <c r="W79" i="55"/>
  <c r="X79" i="55" s="1"/>
  <c r="Y79" i="55" s="1"/>
  <c r="Z79" i="55" s="1"/>
  <c r="AA79" i="55" s="1"/>
  <c r="AB79" i="55" s="1"/>
  <c r="AC79" i="55" s="1"/>
  <c r="AD79" i="55" s="1"/>
  <c r="AE79" i="55" s="1"/>
  <c r="AF79" i="55" s="1"/>
  <c r="AG79" i="55" s="1"/>
  <c r="AH79" i="55" s="1"/>
  <c r="AI79" i="55" s="1"/>
  <c r="AJ79" i="55" s="1"/>
  <c r="AK79" i="55" s="1"/>
  <c r="AL79" i="55" s="1"/>
  <c r="AM79" i="55" s="1"/>
  <c r="AN79" i="55" s="1"/>
  <c r="AO79" i="55" s="1"/>
  <c r="AP79" i="55" s="1"/>
  <c r="AQ79" i="55" s="1"/>
  <c r="AR79" i="55" s="1"/>
  <c r="AS79" i="55" s="1"/>
  <c r="AT79" i="55" s="1"/>
  <c r="AU79" i="55" s="1"/>
  <c r="AV79" i="55" s="1"/>
  <c r="AW79" i="55" s="1"/>
  <c r="AX79" i="55" s="1"/>
  <c r="AY79" i="55" s="1"/>
  <c r="AZ79" i="55" s="1"/>
  <c r="BA79" i="55" s="1"/>
  <c r="BB79" i="55" s="1"/>
  <c r="BC79" i="55" s="1"/>
  <c r="BD79" i="55" s="1"/>
  <c r="BE79" i="55" s="1"/>
  <c r="BF79" i="55" s="1"/>
  <c r="BG79" i="55" s="1"/>
  <c r="BH79" i="55" s="1"/>
  <c r="BI79" i="55" s="1"/>
  <c r="BJ79" i="55" s="1"/>
  <c r="BK79" i="55" s="1"/>
  <c r="BL79" i="55" s="1"/>
  <c r="BM79" i="55" s="1"/>
  <c r="BN79" i="55" s="1"/>
  <c r="BO79" i="55" s="1"/>
  <c r="BP79" i="55" s="1"/>
  <c r="BQ79" i="55" s="1"/>
  <c r="BR79" i="55" s="1"/>
  <c r="BS79" i="55" s="1"/>
  <c r="BT79" i="55" s="1"/>
  <c r="BU79" i="55" s="1"/>
  <c r="BV79" i="55" s="1"/>
  <c r="BW79" i="55" s="1"/>
  <c r="BX79" i="55" s="1"/>
  <c r="BY79" i="55" s="1"/>
  <c r="BZ79" i="55" s="1"/>
  <c r="CA79" i="55" s="1"/>
  <c r="CB79" i="55" s="1"/>
  <c r="CC79" i="55" s="1"/>
  <c r="CD79" i="55" s="1"/>
  <c r="CE79" i="55" s="1"/>
  <c r="E34" i="50"/>
  <c r="B174" i="58" s="1"/>
  <c r="B56" i="50"/>
  <c r="A151" i="58" s="1"/>
  <c r="F151" i="58" s="1"/>
  <c r="C68" i="50"/>
  <c r="D68" i="50" s="1"/>
  <c r="E68" i="50" s="1"/>
  <c r="B139" i="58" s="1"/>
  <c r="W55" i="55"/>
  <c r="X55" i="55" s="1"/>
  <c r="Y55" i="55" s="1"/>
  <c r="Z55" i="55" s="1"/>
  <c r="AA55" i="55" s="1"/>
  <c r="AB55" i="55" s="1"/>
  <c r="AC55" i="55" s="1"/>
  <c r="AD55" i="55" s="1"/>
  <c r="AE55" i="55" s="1"/>
  <c r="AF55" i="55" s="1"/>
  <c r="AG55" i="55" s="1"/>
  <c r="AH55" i="55" s="1"/>
  <c r="AI55" i="55" s="1"/>
  <c r="AJ55" i="55" s="1"/>
  <c r="AK55" i="55" s="1"/>
  <c r="AL55" i="55" s="1"/>
  <c r="AM55" i="55" s="1"/>
  <c r="AN55" i="55" s="1"/>
  <c r="AO55" i="55" s="1"/>
  <c r="AP55" i="55" s="1"/>
  <c r="AQ55" i="55" s="1"/>
  <c r="AR55" i="55" s="1"/>
  <c r="AS55" i="55" s="1"/>
  <c r="AT55" i="55" s="1"/>
  <c r="AU55" i="55" s="1"/>
  <c r="AV55" i="55" s="1"/>
  <c r="AW55" i="55" s="1"/>
  <c r="AX55" i="55" s="1"/>
  <c r="AY55" i="55" s="1"/>
  <c r="AZ55" i="55" s="1"/>
  <c r="BA55" i="55" s="1"/>
  <c r="BB55" i="55" s="1"/>
  <c r="BC55" i="55" s="1"/>
  <c r="BD55" i="55" s="1"/>
  <c r="BE55" i="55" s="1"/>
  <c r="BF55" i="55" s="1"/>
  <c r="BG55" i="55" s="1"/>
  <c r="BH55" i="55" s="1"/>
  <c r="BI55" i="55" s="1"/>
  <c r="BJ55" i="55" s="1"/>
  <c r="BK55" i="55" s="1"/>
  <c r="BL55" i="55" s="1"/>
  <c r="BM55" i="55" s="1"/>
  <c r="BN55" i="55" s="1"/>
  <c r="BO55" i="55" s="1"/>
  <c r="BP55" i="55" s="1"/>
  <c r="BQ55" i="55" s="1"/>
  <c r="BR55" i="55" s="1"/>
  <c r="BS55" i="55" s="1"/>
  <c r="BT55" i="55" s="1"/>
  <c r="BU55" i="55" s="1"/>
  <c r="BV55" i="55" s="1"/>
  <c r="BW55" i="55" s="1"/>
  <c r="BX55" i="55" s="1"/>
  <c r="BY55" i="55" s="1"/>
  <c r="BZ55" i="55" s="1"/>
  <c r="CA55" i="55" s="1"/>
  <c r="CB55" i="55" s="1"/>
  <c r="CC55" i="55" s="1"/>
  <c r="CD55" i="55" s="1"/>
  <c r="CE55" i="55" s="1"/>
  <c r="Z7" i="56"/>
  <c r="AA7" i="56" s="1"/>
  <c r="AB7" i="56" s="1"/>
  <c r="AC7" i="56" s="1"/>
  <c r="AD7" i="56" s="1"/>
  <c r="AE7" i="56" s="1"/>
  <c r="AF7" i="56" s="1"/>
  <c r="AG7" i="56" s="1"/>
  <c r="AH7" i="56" s="1"/>
  <c r="AI7" i="56" s="1"/>
  <c r="AJ7" i="56" s="1"/>
  <c r="AK7" i="56" s="1"/>
  <c r="AL7" i="56" s="1"/>
  <c r="AM7" i="56" s="1"/>
  <c r="AN7" i="56" s="1"/>
  <c r="AO7" i="56" s="1"/>
  <c r="AP7" i="56" s="1"/>
  <c r="AQ7" i="56" s="1"/>
  <c r="AR7" i="56" s="1"/>
  <c r="AS7" i="56" s="1"/>
  <c r="AT7" i="56" s="1"/>
  <c r="AU7" i="56" s="1"/>
  <c r="AV7" i="56" s="1"/>
  <c r="AW7" i="56" s="1"/>
  <c r="AX7" i="56" s="1"/>
  <c r="AY7" i="56" s="1"/>
  <c r="AZ7" i="56" s="1"/>
  <c r="BA7" i="56" s="1"/>
  <c r="BB7" i="56" s="1"/>
  <c r="BC7" i="56" s="1"/>
  <c r="BD7" i="56" s="1"/>
  <c r="BE7" i="56" s="1"/>
  <c r="BF7" i="56" s="1"/>
  <c r="BG7" i="56" s="1"/>
  <c r="BH7" i="56" s="1"/>
  <c r="BI7" i="56" s="1"/>
  <c r="BJ7" i="56" s="1"/>
  <c r="BK7" i="56" s="1"/>
  <c r="BL7" i="56" s="1"/>
  <c r="BM7" i="56" s="1"/>
  <c r="BN7" i="56" s="1"/>
  <c r="BO7" i="56" s="1"/>
  <c r="BP7" i="56" s="1"/>
  <c r="BQ7" i="56" s="1"/>
  <c r="BR7" i="56" s="1"/>
  <c r="BS7" i="56" s="1"/>
  <c r="BT7" i="56" s="1"/>
  <c r="BU7" i="56" s="1"/>
  <c r="BV7" i="56" s="1"/>
  <c r="BW7" i="56" s="1"/>
  <c r="BX7" i="56" s="1"/>
  <c r="BY7" i="56" s="1"/>
  <c r="BZ7" i="56" s="1"/>
  <c r="CA7" i="56" s="1"/>
  <c r="CB7" i="56" s="1"/>
  <c r="CC7" i="56" s="1"/>
  <c r="CD7" i="56" s="1"/>
  <c r="CE7" i="56" s="1"/>
  <c r="CF7" i="56" s="1"/>
  <c r="CG7" i="56" s="1"/>
  <c r="CH7" i="56" s="1"/>
  <c r="CI7" i="56" s="1"/>
  <c r="CJ7" i="56" s="1"/>
  <c r="W75" i="55"/>
  <c r="X75" i="55" s="1"/>
  <c r="Y75" i="55" s="1"/>
  <c r="Z75" i="55" s="1"/>
  <c r="AA75" i="55" s="1"/>
  <c r="AB75" i="55" s="1"/>
  <c r="AC75" i="55" s="1"/>
  <c r="AD75" i="55" s="1"/>
  <c r="AE75" i="55" s="1"/>
  <c r="AF75" i="55" s="1"/>
  <c r="AG75" i="55" s="1"/>
  <c r="AH75" i="55" s="1"/>
  <c r="AI75" i="55" s="1"/>
  <c r="AJ75" i="55" s="1"/>
  <c r="AK75" i="55" s="1"/>
  <c r="AL75" i="55" s="1"/>
  <c r="AM75" i="55" s="1"/>
  <c r="AN75" i="55" s="1"/>
  <c r="AO75" i="55" s="1"/>
  <c r="AP75" i="55" s="1"/>
  <c r="AQ75" i="55" s="1"/>
  <c r="AR75" i="55" s="1"/>
  <c r="AS75" i="55" s="1"/>
  <c r="AT75" i="55" s="1"/>
  <c r="AU75" i="55" s="1"/>
  <c r="AV75" i="55" s="1"/>
  <c r="AW75" i="55" s="1"/>
  <c r="AX75" i="55" s="1"/>
  <c r="AY75" i="55" s="1"/>
  <c r="AZ75" i="55" s="1"/>
  <c r="BA75" i="55" s="1"/>
  <c r="BB75" i="55" s="1"/>
  <c r="BC75" i="55" s="1"/>
  <c r="BD75" i="55" s="1"/>
  <c r="BE75" i="55" s="1"/>
  <c r="BF75" i="55" s="1"/>
  <c r="BG75" i="55" s="1"/>
  <c r="BH75" i="55" s="1"/>
  <c r="BI75" i="55" s="1"/>
  <c r="BJ75" i="55" s="1"/>
  <c r="BK75" i="55" s="1"/>
  <c r="BL75" i="55" s="1"/>
  <c r="BM75" i="55" s="1"/>
  <c r="BN75" i="55" s="1"/>
  <c r="BO75" i="55" s="1"/>
  <c r="BP75" i="55" s="1"/>
  <c r="BQ75" i="55" s="1"/>
  <c r="BR75" i="55" s="1"/>
  <c r="BS75" i="55" s="1"/>
  <c r="BT75" i="55" s="1"/>
  <c r="BU75" i="55" s="1"/>
  <c r="BV75" i="55" s="1"/>
  <c r="BW75" i="55" s="1"/>
  <c r="BX75" i="55" s="1"/>
  <c r="BY75" i="55" s="1"/>
  <c r="BZ75" i="55" s="1"/>
  <c r="CA75" i="55" s="1"/>
  <c r="CB75" i="55" s="1"/>
  <c r="CC75" i="55" s="1"/>
  <c r="CD75" i="55" s="1"/>
  <c r="CE75" i="55" s="1"/>
  <c r="C166" i="50"/>
  <c r="D166" i="50" s="1"/>
  <c r="E166" i="50" s="1"/>
  <c r="B43" i="58" s="1"/>
  <c r="Z10" i="56"/>
  <c r="AA10" i="56" s="1"/>
  <c r="AB10" i="56" s="1"/>
  <c r="AC10" i="56" s="1"/>
  <c r="AD10" i="56" s="1"/>
  <c r="AE10" i="56" s="1"/>
  <c r="AF10" i="56" s="1"/>
  <c r="AG10" i="56" s="1"/>
  <c r="AH10" i="56" s="1"/>
  <c r="AI10" i="56" s="1"/>
  <c r="AJ10" i="56" s="1"/>
  <c r="AK10" i="56" s="1"/>
  <c r="AL10" i="56" s="1"/>
  <c r="AM10" i="56" s="1"/>
  <c r="AN10" i="56" s="1"/>
  <c r="AO10" i="56" s="1"/>
  <c r="AP10" i="56" s="1"/>
  <c r="AQ10" i="56" s="1"/>
  <c r="AR10" i="56" s="1"/>
  <c r="AS10" i="56" s="1"/>
  <c r="AT10" i="56" s="1"/>
  <c r="AU10" i="56" s="1"/>
  <c r="AV10" i="56" s="1"/>
  <c r="AW10" i="56" s="1"/>
  <c r="AX10" i="56" s="1"/>
  <c r="AY10" i="56" s="1"/>
  <c r="AZ10" i="56" s="1"/>
  <c r="BA10" i="56" s="1"/>
  <c r="BB10" i="56" s="1"/>
  <c r="BC10" i="56" s="1"/>
  <c r="BD10" i="56" s="1"/>
  <c r="BE10" i="56" s="1"/>
  <c r="BF10" i="56" s="1"/>
  <c r="BG10" i="56" s="1"/>
  <c r="BH10" i="56" s="1"/>
  <c r="BI10" i="56" s="1"/>
  <c r="BJ10" i="56" s="1"/>
  <c r="BK10" i="56" s="1"/>
  <c r="BL10" i="56" s="1"/>
  <c r="BM10" i="56" s="1"/>
  <c r="BN10" i="56" s="1"/>
  <c r="BO10" i="56" s="1"/>
  <c r="BP10" i="56" s="1"/>
  <c r="BQ10" i="56" s="1"/>
  <c r="BR10" i="56" s="1"/>
  <c r="BS10" i="56" s="1"/>
  <c r="BT10" i="56" s="1"/>
  <c r="BU10" i="56" s="1"/>
  <c r="BV10" i="56" s="1"/>
  <c r="BW10" i="56" s="1"/>
  <c r="BX10" i="56" s="1"/>
  <c r="BY10" i="56" s="1"/>
  <c r="BZ10" i="56" s="1"/>
  <c r="CA10" i="56" s="1"/>
  <c r="CB10" i="56" s="1"/>
  <c r="CC10" i="56" s="1"/>
  <c r="CD10" i="56" s="1"/>
  <c r="CE10" i="56" s="1"/>
  <c r="CF10" i="56" s="1"/>
  <c r="CG10" i="56" s="1"/>
  <c r="CH10" i="56" s="1"/>
  <c r="CI10" i="56" s="1"/>
  <c r="CJ10" i="56" s="1"/>
  <c r="W19" i="26"/>
  <c r="X19" i="26" s="1"/>
  <c r="Y19" i="26" s="1"/>
  <c r="Z19" i="26" s="1"/>
  <c r="AA19" i="26" s="1"/>
  <c r="AB19" i="26" s="1"/>
  <c r="AC19" i="26" s="1"/>
  <c r="AD19" i="26" s="1"/>
  <c r="AE19" i="26" s="1"/>
  <c r="AF19" i="26" s="1"/>
  <c r="AG19" i="26" s="1"/>
  <c r="AH19" i="26" s="1"/>
  <c r="AI19" i="26" s="1"/>
  <c r="AJ19" i="26" s="1"/>
  <c r="AK19" i="26" s="1"/>
  <c r="AL19" i="26" s="1"/>
  <c r="AM19" i="26" s="1"/>
  <c r="AN19" i="26" s="1"/>
  <c r="AO19" i="26" s="1"/>
  <c r="AP19" i="26" s="1"/>
  <c r="AQ19" i="26" s="1"/>
  <c r="AR19" i="26" s="1"/>
  <c r="AS19" i="26" s="1"/>
  <c r="AT19" i="26" s="1"/>
  <c r="AU19" i="26" s="1"/>
  <c r="AV19" i="26" s="1"/>
  <c r="AW19" i="26" s="1"/>
  <c r="AX19" i="26" s="1"/>
  <c r="AY19" i="26" s="1"/>
  <c r="AZ19" i="26" s="1"/>
  <c r="BA19" i="26" s="1"/>
  <c r="BB19" i="26" s="1"/>
  <c r="BC19" i="26" s="1"/>
  <c r="BD19" i="26" s="1"/>
  <c r="BE19" i="26" s="1"/>
  <c r="BF19" i="26" s="1"/>
  <c r="BG19" i="26" s="1"/>
  <c r="BH19" i="26" s="1"/>
  <c r="BI19" i="26" s="1"/>
  <c r="BJ19" i="26" s="1"/>
  <c r="BK19" i="26" s="1"/>
  <c r="BL19" i="26" s="1"/>
  <c r="BM19" i="26" s="1"/>
  <c r="BN19" i="26" s="1"/>
  <c r="BO19" i="26" s="1"/>
  <c r="BP19" i="26" s="1"/>
  <c r="BQ19" i="26" s="1"/>
  <c r="BR19" i="26" s="1"/>
  <c r="BS19" i="26" s="1"/>
  <c r="BT19" i="26" s="1"/>
  <c r="BU19" i="26" s="1"/>
  <c r="BV19" i="26" s="1"/>
  <c r="BW19" i="26" s="1"/>
  <c r="BX19" i="26" s="1"/>
  <c r="BY19" i="26" s="1"/>
  <c r="BZ19" i="26" s="1"/>
  <c r="CA19" i="26" s="1"/>
  <c r="CB19" i="26" s="1"/>
  <c r="CC19" i="26" s="1"/>
  <c r="CD19" i="26" s="1"/>
  <c r="CE19" i="26" s="1"/>
  <c r="B52" i="50"/>
  <c r="A155" i="58" s="1"/>
  <c r="F155" i="58" s="1"/>
  <c r="C165" i="50"/>
  <c r="D165" i="50" s="1"/>
  <c r="E165" i="50" s="1"/>
  <c r="B44" i="58" s="1"/>
  <c r="C125" i="50"/>
  <c r="D125" i="50" s="1"/>
  <c r="C38" i="50"/>
  <c r="B27" i="50"/>
  <c r="A183" i="58" s="1"/>
  <c r="F183" i="58" s="1"/>
  <c r="E59" i="50"/>
  <c r="B148" i="58" s="1"/>
  <c r="E56" i="50"/>
  <c r="B151" i="58" s="1"/>
  <c r="C120" i="50"/>
  <c r="D120" i="50" s="1"/>
  <c r="E120" i="50" s="1"/>
  <c r="B89" i="58" s="1"/>
  <c r="C108" i="50"/>
  <c r="D108" i="50" s="1"/>
  <c r="E108" i="50" s="1"/>
  <c r="B101" i="58" s="1"/>
  <c r="A62" i="47"/>
  <c r="A90" i="47" s="1"/>
  <c r="B102" i="50"/>
  <c r="A107" i="58" s="1"/>
  <c r="F107" i="58" s="1"/>
  <c r="C131" i="50"/>
  <c r="D131" i="50" s="1"/>
  <c r="C115" i="50"/>
  <c r="C133" i="50"/>
  <c r="B130" i="50"/>
  <c r="A79" i="58" s="1"/>
  <c r="F79" i="58" s="1"/>
  <c r="B86" i="50"/>
  <c r="A71" i="58" s="1"/>
  <c r="F71" i="58" s="1"/>
  <c r="B93" i="50"/>
  <c r="A29" i="58" s="1"/>
  <c r="F29" i="58" s="1"/>
  <c r="B117" i="50"/>
  <c r="A92" i="58" s="1"/>
  <c r="F92" i="58" s="1"/>
  <c r="D96" i="50"/>
  <c r="E96" i="50" s="1"/>
  <c r="B114" i="58" s="1"/>
  <c r="D132" i="50"/>
  <c r="E132" i="50" s="1"/>
  <c r="B77" i="58" s="1"/>
  <c r="D27" i="50"/>
  <c r="E27" i="50" s="1"/>
  <c r="B183" i="58" s="1"/>
  <c r="D106" i="50"/>
  <c r="E106" i="50" s="1"/>
  <c r="B103" i="58" s="1"/>
  <c r="A82" i="44"/>
  <c r="A66" i="44"/>
  <c r="F7" i="56"/>
  <c r="E56" i="26"/>
  <c r="A143" i="57"/>
  <c r="F16" i="56"/>
  <c r="A144" i="57"/>
  <c r="B17" i="56"/>
  <c r="B75" i="43" s="1"/>
  <c r="A151" i="57"/>
  <c r="F10" i="56"/>
  <c r="E60" i="26"/>
  <c r="AB2" i="56"/>
  <c r="AC2" i="56" s="1"/>
  <c r="AD2" i="56" s="1"/>
  <c r="AE2" i="56" s="1"/>
  <c r="AF2" i="56" s="1"/>
  <c r="AG2" i="56" s="1"/>
  <c r="AH2" i="56" s="1"/>
  <c r="AI2" i="56" s="1"/>
  <c r="AJ2" i="56" s="1"/>
  <c r="AK2" i="56" s="1"/>
  <c r="AL2" i="56" s="1"/>
  <c r="AM2" i="56" s="1"/>
  <c r="AN2" i="56" s="1"/>
  <c r="AO2" i="56" s="1"/>
  <c r="AP2" i="56" s="1"/>
  <c r="AQ2" i="56" s="1"/>
  <c r="AR2" i="56" s="1"/>
  <c r="AS2" i="56" s="1"/>
  <c r="AT2" i="56" s="1"/>
  <c r="AU2" i="56" s="1"/>
  <c r="AV2" i="56" s="1"/>
  <c r="AW2" i="56" s="1"/>
  <c r="AX2" i="56" s="1"/>
  <c r="AY2" i="56" s="1"/>
  <c r="AZ2" i="56" s="1"/>
  <c r="BA2" i="56" s="1"/>
  <c r="BB2" i="56" s="1"/>
  <c r="BC2" i="56" s="1"/>
  <c r="BD2" i="56" s="1"/>
  <c r="BE2" i="56" s="1"/>
  <c r="BF2" i="56" s="1"/>
  <c r="BG2" i="56" s="1"/>
  <c r="BH2" i="56" s="1"/>
  <c r="BI2" i="56" s="1"/>
  <c r="BJ2" i="56" s="1"/>
  <c r="BK2" i="56" s="1"/>
  <c r="BL2" i="56" s="1"/>
  <c r="BM2" i="56" s="1"/>
  <c r="BN2" i="56" s="1"/>
  <c r="BO2" i="56" s="1"/>
  <c r="BP2" i="56" s="1"/>
  <c r="BQ2" i="56" s="1"/>
  <c r="BR2" i="56" s="1"/>
  <c r="BS2" i="56" s="1"/>
  <c r="BT2" i="56" s="1"/>
  <c r="BU2" i="56" s="1"/>
  <c r="BV2" i="56" s="1"/>
  <c r="BW2" i="56" s="1"/>
  <c r="BX2" i="56" s="1"/>
  <c r="BY2" i="56" s="1"/>
  <c r="BZ2" i="56" s="1"/>
  <c r="CA2" i="56" s="1"/>
  <c r="CB2" i="56" s="1"/>
  <c r="CC2" i="56" s="1"/>
  <c r="CD2" i="56" s="1"/>
  <c r="CE2" i="56" s="1"/>
  <c r="CF2" i="56" s="1"/>
  <c r="CG2" i="56" s="1"/>
  <c r="CH2" i="56" s="1"/>
  <c r="CI2" i="56" s="1"/>
  <c r="CJ2" i="56" s="1"/>
  <c r="F11" i="56"/>
  <c r="A151" i="31"/>
  <c r="A147" i="29"/>
  <c r="F13" i="56"/>
  <c r="A151" i="29"/>
  <c r="F9" i="56"/>
  <c r="A142" i="57"/>
  <c r="E93" i="55"/>
  <c r="A149" i="31"/>
  <c r="A151" i="42"/>
  <c r="A151" i="30"/>
  <c r="E65" i="26"/>
  <c r="A140" i="32"/>
  <c r="F14" i="56"/>
  <c r="E102" i="55"/>
  <c r="A151" i="25"/>
  <c r="A141" i="25"/>
  <c r="A150" i="29"/>
  <c r="B87" i="50"/>
  <c r="A121" i="58" s="1"/>
  <c r="F121" i="58" s="1"/>
  <c r="W47" i="55"/>
  <c r="X47" i="55" s="1"/>
  <c r="Y47" i="55" s="1"/>
  <c r="Z47" i="55" s="1"/>
  <c r="AA47" i="55" s="1"/>
  <c r="AB47" i="55" s="1"/>
  <c r="AC47" i="55" s="1"/>
  <c r="AD47" i="55" s="1"/>
  <c r="AE47" i="55" s="1"/>
  <c r="AF47" i="55" s="1"/>
  <c r="AG47" i="55" s="1"/>
  <c r="AH47" i="55" s="1"/>
  <c r="AI47" i="55" s="1"/>
  <c r="AJ47" i="55" s="1"/>
  <c r="AK47" i="55" s="1"/>
  <c r="AL47" i="55" s="1"/>
  <c r="AM47" i="55" s="1"/>
  <c r="AN47" i="55" s="1"/>
  <c r="AO47" i="55" s="1"/>
  <c r="AP47" i="55" s="1"/>
  <c r="AQ47" i="55" s="1"/>
  <c r="AR47" i="55" s="1"/>
  <c r="AS47" i="55" s="1"/>
  <c r="AT47" i="55" s="1"/>
  <c r="AU47" i="55" s="1"/>
  <c r="AV47" i="55" s="1"/>
  <c r="AW47" i="55" s="1"/>
  <c r="AX47" i="55" s="1"/>
  <c r="AY47" i="55" s="1"/>
  <c r="AZ47" i="55" s="1"/>
  <c r="BA47" i="55" s="1"/>
  <c r="BB47" i="55" s="1"/>
  <c r="BC47" i="55" s="1"/>
  <c r="BD47" i="55" s="1"/>
  <c r="BE47" i="55" s="1"/>
  <c r="BF47" i="55" s="1"/>
  <c r="BG47" i="55" s="1"/>
  <c r="BH47" i="55" s="1"/>
  <c r="BI47" i="55" s="1"/>
  <c r="BJ47" i="55" s="1"/>
  <c r="BK47" i="55" s="1"/>
  <c r="BL47" i="55" s="1"/>
  <c r="BM47" i="55" s="1"/>
  <c r="BN47" i="55" s="1"/>
  <c r="BO47" i="55" s="1"/>
  <c r="BP47" i="55" s="1"/>
  <c r="BQ47" i="55" s="1"/>
  <c r="BR47" i="55" s="1"/>
  <c r="BS47" i="55" s="1"/>
  <c r="BT47" i="55" s="1"/>
  <c r="BU47" i="55" s="1"/>
  <c r="BV47" i="55" s="1"/>
  <c r="BW47" i="55" s="1"/>
  <c r="BX47" i="55" s="1"/>
  <c r="BY47" i="55" s="1"/>
  <c r="BZ47" i="55" s="1"/>
  <c r="CA47" i="55" s="1"/>
  <c r="CB47" i="55" s="1"/>
  <c r="CC47" i="55" s="1"/>
  <c r="CD47" i="55" s="1"/>
  <c r="CE47" i="55" s="1"/>
  <c r="A142" i="25"/>
  <c r="A142" i="31"/>
  <c r="A142" i="32"/>
  <c r="A142" i="29"/>
  <c r="A142" i="28"/>
  <c r="A149" i="30"/>
  <c r="A149" i="29"/>
  <c r="E63" i="26"/>
  <c r="A149" i="57"/>
  <c r="A149" i="42"/>
  <c r="A149" i="28"/>
  <c r="AB4" i="56"/>
  <c r="AC4" i="56" s="1"/>
  <c r="AD4" i="56" s="1"/>
  <c r="AE4" i="56" s="1"/>
  <c r="AF4" i="56" s="1"/>
  <c r="AG4" i="56" s="1"/>
  <c r="AH4" i="56" s="1"/>
  <c r="AI4" i="56" s="1"/>
  <c r="AJ4" i="56" s="1"/>
  <c r="AK4" i="56" s="1"/>
  <c r="AL4" i="56" s="1"/>
  <c r="AM4" i="56" s="1"/>
  <c r="AN4" i="56" s="1"/>
  <c r="AO4" i="56" s="1"/>
  <c r="AP4" i="56" s="1"/>
  <c r="AQ4" i="56" s="1"/>
  <c r="AR4" i="56" s="1"/>
  <c r="AS4" i="56" s="1"/>
  <c r="AT4" i="56" s="1"/>
  <c r="AU4" i="56" s="1"/>
  <c r="AV4" i="56" s="1"/>
  <c r="AW4" i="56" s="1"/>
  <c r="AX4" i="56" s="1"/>
  <c r="AY4" i="56" s="1"/>
  <c r="AZ4" i="56" s="1"/>
  <c r="BA4" i="56" s="1"/>
  <c r="BB4" i="56" s="1"/>
  <c r="BC4" i="56" s="1"/>
  <c r="BD4" i="56" s="1"/>
  <c r="BE4" i="56" s="1"/>
  <c r="BF4" i="56" s="1"/>
  <c r="BG4" i="56" s="1"/>
  <c r="BH4" i="56" s="1"/>
  <c r="BI4" i="56" s="1"/>
  <c r="BJ4" i="56" s="1"/>
  <c r="BK4" i="56" s="1"/>
  <c r="BL4" i="56" s="1"/>
  <c r="BM4" i="56" s="1"/>
  <c r="BN4" i="56" s="1"/>
  <c r="BO4" i="56" s="1"/>
  <c r="BP4" i="56" s="1"/>
  <c r="BQ4" i="56" s="1"/>
  <c r="BR4" i="56" s="1"/>
  <c r="BS4" i="56" s="1"/>
  <c r="BT4" i="56" s="1"/>
  <c r="BU4" i="56" s="1"/>
  <c r="BV4" i="56" s="1"/>
  <c r="BW4" i="56" s="1"/>
  <c r="BX4" i="56" s="1"/>
  <c r="BY4" i="56" s="1"/>
  <c r="BZ4" i="56" s="1"/>
  <c r="CA4" i="56" s="1"/>
  <c r="CB4" i="56" s="1"/>
  <c r="CC4" i="56" s="1"/>
  <c r="CD4" i="56" s="1"/>
  <c r="CE4" i="56" s="1"/>
  <c r="CF4" i="56" s="1"/>
  <c r="CG4" i="56" s="1"/>
  <c r="CH4" i="56" s="1"/>
  <c r="CI4" i="56" s="1"/>
  <c r="CJ4" i="56" s="1"/>
  <c r="A149" i="32"/>
  <c r="E100" i="55"/>
  <c r="A149" i="25"/>
  <c r="A146" i="57"/>
  <c r="A146" i="28"/>
  <c r="A146" i="29"/>
  <c r="E97" i="55"/>
  <c r="A140" i="42"/>
  <c r="E54" i="26"/>
  <c r="E95" i="55"/>
  <c r="A140" i="30"/>
  <c r="A144" i="32"/>
  <c r="A146" i="31"/>
  <c r="A144" i="42"/>
  <c r="A140" i="25"/>
  <c r="A142" i="30"/>
  <c r="E58" i="26"/>
  <c r="E64" i="26"/>
  <c r="A140" i="28"/>
  <c r="A141" i="29"/>
  <c r="A140" i="31"/>
  <c r="A140" i="57"/>
  <c r="E91" i="55"/>
  <c r="A140" i="29"/>
  <c r="A146" i="32"/>
  <c r="A141" i="28"/>
  <c r="A146" i="30"/>
  <c r="A143" i="31"/>
  <c r="A141" i="30"/>
  <c r="A146" i="25"/>
  <c r="A141" i="57"/>
  <c r="E61" i="26"/>
  <c r="A146" i="42"/>
  <c r="AB9" i="56"/>
  <c r="AC9" i="56" s="1"/>
  <c r="AD9" i="56" s="1"/>
  <c r="AE9" i="56" s="1"/>
  <c r="AF9" i="56" s="1"/>
  <c r="AG9" i="56" s="1"/>
  <c r="AH9" i="56" s="1"/>
  <c r="AI9" i="56" s="1"/>
  <c r="AJ9" i="56" s="1"/>
  <c r="AK9" i="56" s="1"/>
  <c r="AL9" i="56" s="1"/>
  <c r="AM9" i="56" s="1"/>
  <c r="AN9" i="56" s="1"/>
  <c r="AO9" i="56" s="1"/>
  <c r="AP9" i="56" s="1"/>
  <c r="AQ9" i="56" s="1"/>
  <c r="AR9" i="56" s="1"/>
  <c r="AS9" i="56" s="1"/>
  <c r="AT9" i="56" s="1"/>
  <c r="AU9" i="56" s="1"/>
  <c r="AV9" i="56" s="1"/>
  <c r="AW9" i="56" s="1"/>
  <c r="AX9" i="56" s="1"/>
  <c r="AY9" i="56" s="1"/>
  <c r="AZ9" i="56" s="1"/>
  <c r="BA9" i="56" s="1"/>
  <c r="BB9" i="56" s="1"/>
  <c r="BC9" i="56" s="1"/>
  <c r="BD9" i="56" s="1"/>
  <c r="BE9" i="56" s="1"/>
  <c r="BF9" i="56" s="1"/>
  <c r="BG9" i="56" s="1"/>
  <c r="BH9" i="56" s="1"/>
  <c r="BI9" i="56" s="1"/>
  <c r="BJ9" i="56" s="1"/>
  <c r="BK9" i="56" s="1"/>
  <c r="BL9" i="56" s="1"/>
  <c r="BM9" i="56" s="1"/>
  <c r="BN9" i="56" s="1"/>
  <c r="BO9" i="56" s="1"/>
  <c r="BP9" i="56" s="1"/>
  <c r="BQ9" i="56" s="1"/>
  <c r="BR9" i="56" s="1"/>
  <c r="BS9" i="56" s="1"/>
  <c r="BT9" i="56" s="1"/>
  <c r="BU9" i="56" s="1"/>
  <c r="BV9" i="56" s="1"/>
  <c r="BW9" i="56" s="1"/>
  <c r="BX9" i="56" s="1"/>
  <c r="BY9" i="56" s="1"/>
  <c r="BZ9" i="56" s="1"/>
  <c r="CA9" i="56" s="1"/>
  <c r="CB9" i="56" s="1"/>
  <c r="CC9" i="56" s="1"/>
  <c r="CD9" i="56" s="1"/>
  <c r="CE9" i="56" s="1"/>
  <c r="CF9" i="56" s="1"/>
  <c r="CG9" i="56" s="1"/>
  <c r="CH9" i="56" s="1"/>
  <c r="CI9" i="56" s="1"/>
  <c r="CJ9" i="56" s="1"/>
  <c r="D5" i="56"/>
  <c r="B3" i="42"/>
  <c r="C102" i="52"/>
  <c r="C100" i="52"/>
  <c r="M2" i="55"/>
  <c r="M14" i="55"/>
  <c r="M16" i="55"/>
  <c r="M39" i="55"/>
  <c r="M7" i="55"/>
  <c r="D6" i="56"/>
  <c r="M13" i="55"/>
  <c r="M12" i="26"/>
  <c r="M5" i="55"/>
  <c r="D15" i="56"/>
  <c r="M15" i="55"/>
  <c r="M18" i="26"/>
  <c r="M8" i="26"/>
  <c r="M4" i="26"/>
  <c r="M27" i="55"/>
  <c r="M8" i="55"/>
  <c r="M9" i="55"/>
  <c r="I1" i="42"/>
  <c r="M4" i="55"/>
  <c r="M23" i="55"/>
  <c r="D12" i="56"/>
  <c r="M34" i="55"/>
  <c r="M6" i="26"/>
  <c r="M25" i="55"/>
  <c r="M33" i="55"/>
  <c r="AA17" i="56"/>
  <c r="M37" i="55"/>
  <c r="B4" i="25"/>
  <c r="M16" i="26"/>
  <c r="M7" i="26"/>
  <c r="M36" i="55"/>
  <c r="M35" i="55"/>
  <c r="D99" i="52"/>
  <c r="D100" i="52"/>
  <c r="M22" i="55"/>
  <c r="M10" i="26"/>
  <c r="M13" i="26"/>
  <c r="M17" i="26"/>
  <c r="M40" i="55"/>
  <c r="M14" i="26"/>
  <c r="M30" i="55"/>
  <c r="M38" i="55"/>
  <c r="M21" i="55"/>
  <c r="M19" i="26"/>
  <c r="M20" i="26"/>
  <c r="M2" i="26"/>
  <c r="M31" i="55"/>
  <c r="M5" i="26"/>
  <c r="D17" i="56"/>
  <c r="M20" i="55"/>
  <c r="M9" i="26"/>
  <c r="M12" i="55"/>
  <c r="M24" i="55"/>
  <c r="M19" i="55"/>
  <c r="M10" i="55"/>
  <c r="M41" i="55"/>
  <c r="M11" i="55"/>
  <c r="M3" i="55"/>
  <c r="M26" i="55"/>
  <c r="M17" i="55"/>
  <c r="M15" i="26"/>
  <c r="M28" i="55"/>
  <c r="M32" i="55"/>
  <c r="M11" i="26"/>
  <c r="E99" i="52"/>
  <c r="M3" i="26"/>
  <c r="M21" i="26"/>
  <c r="M29" i="55"/>
  <c r="D8" i="56"/>
  <c r="M6" i="55"/>
  <c r="D161" i="50"/>
  <c r="E161" i="50" s="1"/>
  <c r="B48" i="58" s="1"/>
  <c r="E174" i="50"/>
  <c r="B35" i="58" s="1"/>
  <c r="E70" i="50"/>
  <c r="B137" i="58" s="1"/>
  <c r="D43" i="50"/>
  <c r="E43" i="50" s="1"/>
  <c r="B164" i="58" s="1"/>
  <c r="D144" i="50"/>
  <c r="E144" i="50" s="1"/>
  <c r="B65" i="58" s="1"/>
  <c r="D140" i="50"/>
  <c r="E140" i="50" s="1"/>
  <c r="B69" i="58" s="1"/>
  <c r="D135" i="50"/>
  <c r="E135" i="50" s="1"/>
  <c r="B74" i="58" s="1"/>
  <c r="D25" i="50"/>
  <c r="E25" i="50" s="1"/>
  <c r="B185" i="58" s="1"/>
  <c r="D188" i="50"/>
  <c r="E188" i="50" s="1"/>
  <c r="B21" i="58" s="1"/>
  <c r="D205" i="50"/>
  <c r="E205" i="50" s="1"/>
  <c r="B14" i="58" s="1"/>
  <c r="D117" i="50"/>
  <c r="E117" i="50" s="1"/>
  <c r="B92" i="58" s="1"/>
  <c r="D88" i="50"/>
  <c r="E88" i="50" s="1"/>
  <c r="B178" i="58" s="1"/>
  <c r="D93" i="50"/>
  <c r="E93" i="50" s="1"/>
  <c r="B29" i="58" s="1"/>
  <c r="D191" i="50"/>
  <c r="E191" i="50" s="1"/>
  <c r="B108" i="58" s="1"/>
  <c r="D130" i="50"/>
  <c r="E130" i="50" s="1"/>
  <c r="B79" i="58" s="1"/>
  <c r="D149" i="50"/>
  <c r="E149" i="50" s="1"/>
  <c r="B60" i="58" s="1"/>
  <c r="D176" i="50"/>
  <c r="E176" i="50" s="1"/>
  <c r="B33" i="58" s="1"/>
  <c r="D41" i="50"/>
  <c r="E41" i="50" s="1"/>
  <c r="B166" i="58" s="1"/>
  <c r="D177" i="50"/>
  <c r="E177" i="50" s="1"/>
  <c r="B32" i="58" s="1"/>
  <c r="D24" i="50"/>
  <c r="E24" i="50" s="1"/>
  <c r="B186" i="58" s="1"/>
  <c r="E16" i="50"/>
  <c r="B194" i="58" s="1"/>
  <c r="D103" i="50"/>
  <c r="E103" i="50" s="1"/>
  <c r="B106" i="58" s="1"/>
  <c r="D90" i="50"/>
  <c r="E90" i="50" s="1"/>
  <c r="B118" i="58" s="1"/>
  <c r="W8" i="26"/>
  <c r="X8" i="26" s="1"/>
  <c r="Y8" i="26" s="1"/>
  <c r="Z8" i="26" s="1"/>
  <c r="AA8" i="26" s="1"/>
  <c r="AB8" i="26" s="1"/>
  <c r="AC8" i="26" s="1"/>
  <c r="AD8" i="26" s="1"/>
  <c r="AE8" i="26" s="1"/>
  <c r="AF8" i="26" s="1"/>
  <c r="AG8" i="26" s="1"/>
  <c r="AH8" i="26" s="1"/>
  <c r="AI8" i="26" s="1"/>
  <c r="AJ8" i="26" s="1"/>
  <c r="AK8" i="26" s="1"/>
  <c r="AL8" i="26" s="1"/>
  <c r="AM8" i="26" s="1"/>
  <c r="AN8" i="26" s="1"/>
  <c r="AO8" i="26" s="1"/>
  <c r="AP8" i="26" s="1"/>
  <c r="AQ8" i="26" s="1"/>
  <c r="AR8" i="26" s="1"/>
  <c r="AS8" i="26" s="1"/>
  <c r="AT8" i="26" s="1"/>
  <c r="AU8" i="26" s="1"/>
  <c r="AV8" i="26" s="1"/>
  <c r="AW8" i="26" s="1"/>
  <c r="AX8" i="26" s="1"/>
  <c r="AY8" i="26" s="1"/>
  <c r="AZ8" i="26" s="1"/>
  <c r="BA8" i="26" s="1"/>
  <c r="BB8" i="26" s="1"/>
  <c r="BC8" i="26" s="1"/>
  <c r="BD8" i="26" s="1"/>
  <c r="BE8" i="26" s="1"/>
  <c r="BF8" i="26" s="1"/>
  <c r="BG8" i="26" s="1"/>
  <c r="BH8" i="26" s="1"/>
  <c r="BI8" i="26" s="1"/>
  <c r="BJ8" i="26" s="1"/>
  <c r="BK8" i="26" s="1"/>
  <c r="BL8" i="26" s="1"/>
  <c r="BM8" i="26" s="1"/>
  <c r="BN8" i="26" s="1"/>
  <c r="BO8" i="26" s="1"/>
  <c r="BP8" i="26" s="1"/>
  <c r="BQ8" i="26" s="1"/>
  <c r="BR8" i="26" s="1"/>
  <c r="BS8" i="26" s="1"/>
  <c r="BT8" i="26" s="1"/>
  <c r="BU8" i="26" s="1"/>
  <c r="BV8" i="26" s="1"/>
  <c r="BW8" i="26" s="1"/>
  <c r="BX8" i="26" s="1"/>
  <c r="BY8" i="26" s="1"/>
  <c r="BZ8" i="26" s="1"/>
  <c r="CA8" i="26" s="1"/>
  <c r="CB8" i="26" s="1"/>
  <c r="CC8" i="26" s="1"/>
  <c r="CD8" i="26" s="1"/>
  <c r="CE8" i="26" s="1"/>
  <c r="E182" i="50"/>
  <c r="B120" i="58" s="1"/>
  <c r="W3" i="26"/>
  <c r="X3" i="26" s="1"/>
  <c r="Y3" i="26" s="1"/>
  <c r="Z3" i="26" s="1"/>
  <c r="AA3" i="26" s="1"/>
  <c r="AB3" i="26" s="1"/>
  <c r="AC3" i="26" s="1"/>
  <c r="AD3" i="26" s="1"/>
  <c r="AE3" i="26" s="1"/>
  <c r="AF3" i="26" s="1"/>
  <c r="AG3" i="26" s="1"/>
  <c r="AH3" i="26" s="1"/>
  <c r="AI3" i="26" s="1"/>
  <c r="AJ3" i="26" s="1"/>
  <c r="AK3" i="26" s="1"/>
  <c r="AL3" i="26" s="1"/>
  <c r="AM3" i="26" s="1"/>
  <c r="AN3" i="26" s="1"/>
  <c r="AO3" i="26" s="1"/>
  <c r="AP3" i="26" s="1"/>
  <c r="AQ3" i="26" s="1"/>
  <c r="AR3" i="26" s="1"/>
  <c r="AS3" i="26" s="1"/>
  <c r="AT3" i="26" s="1"/>
  <c r="AU3" i="26" s="1"/>
  <c r="AV3" i="26" s="1"/>
  <c r="AW3" i="26" s="1"/>
  <c r="AX3" i="26" s="1"/>
  <c r="AY3" i="26" s="1"/>
  <c r="AZ3" i="26" s="1"/>
  <c r="BA3" i="26" s="1"/>
  <c r="BB3" i="26" s="1"/>
  <c r="BC3" i="26" s="1"/>
  <c r="BD3" i="26" s="1"/>
  <c r="BE3" i="26" s="1"/>
  <c r="BF3" i="26" s="1"/>
  <c r="BG3" i="26" s="1"/>
  <c r="BH3" i="26" s="1"/>
  <c r="BI3" i="26" s="1"/>
  <c r="BJ3" i="26" s="1"/>
  <c r="BK3" i="26" s="1"/>
  <c r="BL3" i="26" s="1"/>
  <c r="BM3" i="26" s="1"/>
  <c r="BN3" i="26" s="1"/>
  <c r="BO3" i="26" s="1"/>
  <c r="BP3" i="26" s="1"/>
  <c r="BQ3" i="26" s="1"/>
  <c r="BR3" i="26" s="1"/>
  <c r="BS3" i="26" s="1"/>
  <c r="BT3" i="26" s="1"/>
  <c r="BU3" i="26" s="1"/>
  <c r="BV3" i="26" s="1"/>
  <c r="BW3" i="26" s="1"/>
  <c r="BX3" i="26" s="1"/>
  <c r="BY3" i="26" s="1"/>
  <c r="BZ3" i="26" s="1"/>
  <c r="CA3" i="26" s="1"/>
  <c r="CB3" i="26" s="1"/>
  <c r="CC3" i="26" s="1"/>
  <c r="CD3" i="26" s="1"/>
  <c r="CE3" i="26" s="1"/>
  <c r="E136" i="50"/>
  <c r="B73" i="58" s="1"/>
  <c r="W2" i="26"/>
  <c r="X2" i="26" s="1"/>
  <c r="Y2" i="26" s="1"/>
  <c r="Z2" i="26" s="1"/>
  <c r="AA2" i="26" s="1"/>
  <c r="AB2" i="26" s="1"/>
  <c r="AC2" i="26" s="1"/>
  <c r="AD2" i="26" s="1"/>
  <c r="AE2" i="26" s="1"/>
  <c r="AF2" i="26" s="1"/>
  <c r="AG2" i="26" s="1"/>
  <c r="AH2" i="26" s="1"/>
  <c r="AI2" i="26" s="1"/>
  <c r="AJ2" i="26" s="1"/>
  <c r="AK2" i="26" s="1"/>
  <c r="AL2" i="26" s="1"/>
  <c r="AM2" i="26" s="1"/>
  <c r="AN2" i="26" s="1"/>
  <c r="AO2" i="26" s="1"/>
  <c r="AP2" i="26" s="1"/>
  <c r="AQ2" i="26" s="1"/>
  <c r="AR2" i="26" s="1"/>
  <c r="AS2" i="26" s="1"/>
  <c r="AT2" i="26" s="1"/>
  <c r="AU2" i="26" s="1"/>
  <c r="AV2" i="26" s="1"/>
  <c r="AW2" i="26" s="1"/>
  <c r="AX2" i="26" s="1"/>
  <c r="AY2" i="26" s="1"/>
  <c r="AZ2" i="26" s="1"/>
  <c r="BA2" i="26" s="1"/>
  <c r="BB2" i="26" s="1"/>
  <c r="BC2" i="26" s="1"/>
  <c r="BD2" i="26" s="1"/>
  <c r="BE2" i="26" s="1"/>
  <c r="BF2" i="26" s="1"/>
  <c r="BG2" i="26" s="1"/>
  <c r="BH2" i="26" s="1"/>
  <c r="BI2" i="26" s="1"/>
  <c r="BJ2" i="26" s="1"/>
  <c r="BK2" i="26" s="1"/>
  <c r="BL2" i="26" s="1"/>
  <c r="BM2" i="26" s="1"/>
  <c r="BN2" i="26" s="1"/>
  <c r="BO2" i="26" s="1"/>
  <c r="BP2" i="26" s="1"/>
  <c r="BQ2" i="26" s="1"/>
  <c r="BR2" i="26" s="1"/>
  <c r="BS2" i="26" s="1"/>
  <c r="BT2" i="26" s="1"/>
  <c r="BU2" i="26" s="1"/>
  <c r="BV2" i="26" s="1"/>
  <c r="BW2" i="26" s="1"/>
  <c r="BX2" i="26" s="1"/>
  <c r="BY2" i="26" s="1"/>
  <c r="BZ2" i="26" s="1"/>
  <c r="CA2" i="26" s="1"/>
  <c r="CB2" i="26" s="1"/>
  <c r="CC2" i="26" s="1"/>
  <c r="CD2" i="26" s="1"/>
  <c r="CE2" i="26" s="1"/>
  <c r="D164" i="50"/>
  <c r="E164" i="50" s="1"/>
  <c r="B45" i="58" s="1"/>
  <c r="H74" i="40"/>
  <c r="W72" i="55"/>
  <c r="X72" i="55" s="1"/>
  <c r="Y72" i="55" s="1"/>
  <c r="Z72" i="55" s="1"/>
  <c r="AA72" i="55" s="1"/>
  <c r="AB72" i="55" s="1"/>
  <c r="AC72" i="55" s="1"/>
  <c r="AD72" i="55" s="1"/>
  <c r="AE72" i="55" s="1"/>
  <c r="AF72" i="55" s="1"/>
  <c r="AG72" i="55" s="1"/>
  <c r="AH72" i="55" s="1"/>
  <c r="AI72" i="55" s="1"/>
  <c r="AJ72" i="55" s="1"/>
  <c r="AK72" i="55" s="1"/>
  <c r="AL72" i="55" s="1"/>
  <c r="AM72" i="55" s="1"/>
  <c r="AN72" i="55" s="1"/>
  <c r="AO72" i="55" s="1"/>
  <c r="AP72" i="55" s="1"/>
  <c r="AQ72" i="55" s="1"/>
  <c r="AR72" i="55" s="1"/>
  <c r="AS72" i="55" s="1"/>
  <c r="AT72" i="55" s="1"/>
  <c r="AU72" i="55" s="1"/>
  <c r="AV72" i="55" s="1"/>
  <c r="AW72" i="55" s="1"/>
  <c r="AX72" i="55" s="1"/>
  <c r="AY72" i="55" s="1"/>
  <c r="AZ72" i="55" s="1"/>
  <c r="BA72" i="55" s="1"/>
  <c r="BB72" i="55" s="1"/>
  <c r="BC72" i="55" s="1"/>
  <c r="BD72" i="55" s="1"/>
  <c r="BE72" i="55" s="1"/>
  <c r="BF72" i="55" s="1"/>
  <c r="BG72" i="55" s="1"/>
  <c r="BH72" i="55" s="1"/>
  <c r="BI72" i="55" s="1"/>
  <c r="BJ72" i="55" s="1"/>
  <c r="BK72" i="55" s="1"/>
  <c r="BL72" i="55" s="1"/>
  <c r="BM72" i="55" s="1"/>
  <c r="BN72" i="55" s="1"/>
  <c r="BO72" i="55" s="1"/>
  <c r="BP72" i="55" s="1"/>
  <c r="BQ72" i="55" s="1"/>
  <c r="BR72" i="55" s="1"/>
  <c r="BS72" i="55" s="1"/>
  <c r="BT72" i="55" s="1"/>
  <c r="BU72" i="55" s="1"/>
  <c r="BV72" i="55" s="1"/>
  <c r="BW72" i="55" s="1"/>
  <c r="BX72" i="55" s="1"/>
  <c r="BY72" i="55" s="1"/>
  <c r="BZ72" i="55" s="1"/>
  <c r="CA72" i="55" s="1"/>
  <c r="CB72" i="55" s="1"/>
  <c r="CC72" i="55" s="1"/>
  <c r="CD72" i="55" s="1"/>
  <c r="CE72" i="55" s="1"/>
  <c r="W83" i="55"/>
  <c r="X83" i="55" s="1"/>
  <c r="Y83" i="55" s="1"/>
  <c r="Z83" i="55" s="1"/>
  <c r="AA83" i="55" s="1"/>
  <c r="AB83" i="55" s="1"/>
  <c r="AC83" i="55" s="1"/>
  <c r="AD83" i="55" s="1"/>
  <c r="AE83" i="55" s="1"/>
  <c r="AF83" i="55" s="1"/>
  <c r="AG83" i="55" s="1"/>
  <c r="AH83" i="55" s="1"/>
  <c r="AI83" i="55" s="1"/>
  <c r="AJ83" i="55" s="1"/>
  <c r="AK83" i="55" s="1"/>
  <c r="AL83" i="55" s="1"/>
  <c r="AM83" i="55" s="1"/>
  <c r="AN83" i="55" s="1"/>
  <c r="AO83" i="55" s="1"/>
  <c r="AP83" i="55" s="1"/>
  <c r="AQ83" i="55" s="1"/>
  <c r="AR83" i="55" s="1"/>
  <c r="AS83" i="55" s="1"/>
  <c r="AT83" i="55" s="1"/>
  <c r="AU83" i="55" s="1"/>
  <c r="AV83" i="55" s="1"/>
  <c r="AW83" i="55" s="1"/>
  <c r="AX83" i="55" s="1"/>
  <c r="AY83" i="55" s="1"/>
  <c r="AZ83" i="55" s="1"/>
  <c r="BA83" i="55" s="1"/>
  <c r="BB83" i="55" s="1"/>
  <c r="BC83" i="55" s="1"/>
  <c r="BD83" i="55" s="1"/>
  <c r="BE83" i="55" s="1"/>
  <c r="BF83" i="55" s="1"/>
  <c r="BG83" i="55" s="1"/>
  <c r="BH83" i="55" s="1"/>
  <c r="BI83" i="55" s="1"/>
  <c r="BJ83" i="55" s="1"/>
  <c r="BK83" i="55" s="1"/>
  <c r="BL83" i="55" s="1"/>
  <c r="BM83" i="55" s="1"/>
  <c r="BN83" i="55" s="1"/>
  <c r="BO83" i="55" s="1"/>
  <c r="BP83" i="55" s="1"/>
  <c r="BQ83" i="55" s="1"/>
  <c r="BR83" i="55" s="1"/>
  <c r="BS83" i="55" s="1"/>
  <c r="BT83" i="55" s="1"/>
  <c r="BU83" i="55" s="1"/>
  <c r="BV83" i="55" s="1"/>
  <c r="BW83" i="55" s="1"/>
  <c r="BX83" i="55" s="1"/>
  <c r="BY83" i="55" s="1"/>
  <c r="BZ83" i="55" s="1"/>
  <c r="CA83" i="55" s="1"/>
  <c r="CB83" i="55" s="1"/>
  <c r="CC83" i="55" s="1"/>
  <c r="CD83" i="55" s="1"/>
  <c r="CE83" i="55" s="1"/>
  <c r="W6" i="26"/>
  <c r="X6" i="26" s="1"/>
  <c r="Y6" i="26" s="1"/>
  <c r="Z6" i="26" s="1"/>
  <c r="AA6" i="26" s="1"/>
  <c r="AB6" i="26" s="1"/>
  <c r="AC6" i="26" s="1"/>
  <c r="AD6" i="26" s="1"/>
  <c r="AE6" i="26" s="1"/>
  <c r="AF6" i="26" s="1"/>
  <c r="AG6" i="26" s="1"/>
  <c r="AH6" i="26" s="1"/>
  <c r="AI6" i="26" s="1"/>
  <c r="AJ6" i="26" s="1"/>
  <c r="AK6" i="26" s="1"/>
  <c r="AL6" i="26" s="1"/>
  <c r="AM6" i="26" s="1"/>
  <c r="AN6" i="26" s="1"/>
  <c r="AO6" i="26" s="1"/>
  <c r="AP6" i="26" s="1"/>
  <c r="AQ6" i="26" s="1"/>
  <c r="AR6" i="26" s="1"/>
  <c r="AS6" i="26" s="1"/>
  <c r="AT6" i="26" s="1"/>
  <c r="AU6" i="26" s="1"/>
  <c r="AV6" i="26" s="1"/>
  <c r="AW6" i="26" s="1"/>
  <c r="AX6" i="26" s="1"/>
  <c r="AY6" i="26" s="1"/>
  <c r="AZ6" i="26" s="1"/>
  <c r="BA6" i="26" s="1"/>
  <c r="BB6" i="26" s="1"/>
  <c r="BC6" i="26" s="1"/>
  <c r="BD6" i="26" s="1"/>
  <c r="BE6" i="26" s="1"/>
  <c r="BF6" i="26" s="1"/>
  <c r="BG6" i="26" s="1"/>
  <c r="BH6" i="26" s="1"/>
  <c r="BI6" i="26" s="1"/>
  <c r="BJ6" i="26" s="1"/>
  <c r="BK6" i="26" s="1"/>
  <c r="BL6" i="26" s="1"/>
  <c r="BM6" i="26" s="1"/>
  <c r="BN6" i="26" s="1"/>
  <c r="BO6" i="26" s="1"/>
  <c r="BP6" i="26" s="1"/>
  <c r="BQ6" i="26" s="1"/>
  <c r="BR6" i="26" s="1"/>
  <c r="BS6" i="26" s="1"/>
  <c r="BT6" i="26" s="1"/>
  <c r="BU6" i="26" s="1"/>
  <c r="BV6" i="26" s="1"/>
  <c r="BW6" i="26" s="1"/>
  <c r="BX6" i="26" s="1"/>
  <c r="BY6" i="26" s="1"/>
  <c r="BZ6" i="26" s="1"/>
  <c r="CA6" i="26" s="1"/>
  <c r="CB6" i="26" s="1"/>
  <c r="CC6" i="26" s="1"/>
  <c r="CD6" i="26" s="1"/>
  <c r="CE6" i="26" s="1"/>
  <c r="W59" i="55"/>
  <c r="X59" i="55" s="1"/>
  <c r="Y59" i="55" s="1"/>
  <c r="Z59" i="55" s="1"/>
  <c r="AA59" i="55" s="1"/>
  <c r="AB59" i="55" s="1"/>
  <c r="AC59" i="55" s="1"/>
  <c r="AD59" i="55" s="1"/>
  <c r="AE59" i="55" s="1"/>
  <c r="AF59" i="55" s="1"/>
  <c r="AG59" i="55" s="1"/>
  <c r="AH59" i="55" s="1"/>
  <c r="AI59" i="55" s="1"/>
  <c r="AJ59" i="55" s="1"/>
  <c r="AK59" i="55" s="1"/>
  <c r="AL59" i="55" s="1"/>
  <c r="AM59" i="55" s="1"/>
  <c r="AN59" i="55" s="1"/>
  <c r="AO59" i="55" s="1"/>
  <c r="AP59" i="55" s="1"/>
  <c r="AQ59" i="55" s="1"/>
  <c r="AR59" i="55" s="1"/>
  <c r="AS59" i="55" s="1"/>
  <c r="AT59" i="55" s="1"/>
  <c r="AU59" i="55" s="1"/>
  <c r="AV59" i="55" s="1"/>
  <c r="AW59" i="55" s="1"/>
  <c r="AX59" i="55" s="1"/>
  <c r="AY59" i="55" s="1"/>
  <c r="AZ59" i="55" s="1"/>
  <c r="BA59" i="55" s="1"/>
  <c r="BB59" i="55" s="1"/>
  <c r="BC59" i="55" s="1"/>
  <c r="BD59" i="55" s="1"/>
  <c r="BE59" i="55" s="1"/>
  <c r="BF59" i="55" s="1"/>
  <c r="BG59" i="55" s="1"/>
  <c r="BH59" i="55" s="1"/>
  <c r="BI59" i="55" s="1"/>
  <c r="BJ59" i="55" s="1"/>
  <c r="BK59" i="55" s="1"/>
  <c r="BL59" i="55" s="1"/>
  <c r="BM59" i="55" s="1"/>
  <c r="BN59" i="55" s="1"/>
  <c r="BO59" i="55" s="1"/>
  <c r="BP59" i="55" s="1"/>
  <c r="BQ59" i="55" s="1"/>
  <c r="BR59" i="55" s="1"/>
  <c r="BS59" i="55" s="1"/>
  <c r="BT59" i="55" s="1"/>
  <c r="BU59" i="55" s="1"/>
  <c r="BV59" i="55" s="1"/>
  <c r="BW59" i="55" s="1"/>
  <c r="BX59" i="55" s="1"/>
  <c r="BY59" i="55" s="1"/>
  <c r="BZ59" i="55" s="1"/>
  <c r="CA59" i="55" s="1"/>
  <c r="CB59" i="55" s="1"/>
  <c r="CC59" i="55" s="1"/>
  <c r="CD59" i="55" s="1"/>
  <c r="CE59" i="55" s="1"/>
  <c r="W70" i="55"/>
  <c r="X70" i="55" s="1"/>
  <c r="Y70" i="55" s="1"/>
  <c r="Z70" i="55" s="1"/>
  <c r="AA70" i="55" s="1"/>
  <c r="AB70" i="55" s="1"/>
  <c r="AC70" i="55" s="1"/>
  <c r="AD70" i="55" s="1"/>
  <c r="AE70" i="55" s="1"/>
  <c r="AF70" i="55" s="1"/>
  <c r="AG70" i="55" s="1"/>
  <c r="AH70" i="55" s="1"/>
  <c r="AI70" i="55" s="1"/>
  <c r="AJ70" i="55" s="1"/>
  <c r="AK70" i="55" s="1"/>
  <c r="AL70" i="55" s="1"/>
  <c r="AM70" i="55" s="1"/>
  <c r="AN70" i="55" s="1"/>
  <c r="AO70" i="55" s="1"/>
  <c r="AP70" i="55" s="1"/>
  <c r="AQ70" i="55" s="1"/>
  <c r="AR70" i="55" s="1"/>
  <c r="AS70" i="55" s="1"/>
  <c r="AT70" i="55" s="1"/>
  <c r="AU70" i="55" s="1"/>
  <c r="AV70" i="55" s="1"/>
  <c r="AW70" i="55" s="1"/>
  <c r="AX70" i="55" s="1"/>
  <c r="AY70" i="55" s="1"/>
  <c r="AZ70" i="55" s="1"/>
  <c r="BA70" i="55" s="1"/>
  <c r="BB70" i="55" s="1"/>
  <c r="BC70" i="55" s="1"/>
  <c r="BD70" i="55" s="1"/>
  <c r="BE70" i="55" s="1"/>
  <c r="BF70" i="55" s="1"/>
  <c r="BG70" i="55" s="1"/>
  <c r="BH70" i="55" s="1"/>
  <c r="BI70" i="55" s="1"/>
  <c r="BJ70" i="55" s="1"/>
  <c r="BK70" i="55" s="1"/>
  <c r="BL70" i="55" s="1"/>
  <c r="BM70" i="55" s="1"/>
  <c r="BN70" i="55" s="1"/>
  <c r="BO70" i="55" s="1"/>
  <c r="BP70" i="55" s="1"/>
  <c r="BQ70" i="55" s="1"/>
  <c r="BR70" i="55" s="1"/>
  <c r="BS70" i="55" s="1"/>
  <c r="BT70" i="55" s="1"/>
  <c r="BU70" i="55" s="1"/>
  <c r="BV70" i="55" s="1"/>
  <c r="BW70" i="55" s="1"/>
  <c r="BX70" i="55" s="1"/>
  <c r="BY70" i="55" s="1"/>
  <c r="BZ70" i="55" s="1"/>
  <c r="CA70" i="55" s="1"/>
  <c r="CB70" i="55" s="1"/>
  <c r="CC70" i="55" s="1"/>
  <c r="CD70" i="55" s="1"/>
  <c r="CE70" i="55" s="1"/>
  <c r="W50" i="55"/>
  <c r="X50" i="55" s="1"/>
  <c r="Y50" i="55" s="1"/>
  <c r="Z50" i="55" s="1"/>
  <c r="AA50" i="55" s="1"/>
  <c r="AB50" i="55" s="1"/>
  <c r="AC50" i="55" s="1"/>
  <c r="AD50" i="55" s="1"/>
  <c r="AE50" i="55" s="1"/>
  <c r="AF50" i="55" s="1"/>
  <c r="AG50" i="55" s="1"/>
  <c r="AH50" i="55" s="1"/>
  <c r="AI50" i="55" s="1"/>
  <c r="AJ50" i="55" s="1"/>
  <c r="AK50" i="55" s="1"/>
  <c r="AL50" i="55" s="1"/>
  <c r="AM50" i="55" s="1"/>
  <c r="AN50" i="55" s="1"/>
  <c r="AO50" i="55" s="1"/>
  <c r="AP50" i="55" s="1"/>
  <c r="AQ50" i="55" s="1"/>
  <c r="AR50" i="55" s="1"/>
  <c r="AS50" i="55" s="1"/>
  <c r="AT50" i="55" s="1"/>
  <c r="AU50" i="55" s="1"/>
  <c r="AV50" i="55" s="1"/>
  <c r="AW50" i="55" s="1"/>
  <c r="AX50" i="55" s="1"/>
  <c r="AY50" i="55" s="1"/>
  <c r="AZ50" i="55" s="1"/>
  <c r="BA50" i="55" s="1"/>
  <c r="BB50" i="55" s="1"/>
  <c r="BC50" i="55" s="1"/>
  <c r="BD50" i="55" s="1"/>
  <c r="BE50" i="55" s="1"/>
  <c r="BF50" i="55" s="1"/>
  <c r="BG50" i="55" s="1"/>
  <c r="BH50" i="55" s="1"/>
  <c r="BI50" i="55" s="1"/>
  <c r="BJ50" i="55" s="1"/>
  <c r="BK50" i="55" s="1"/>
  <c r="BL50" i="55" s="1"/>
  <c r="BM50" i="55" s="1"/>
  <c r="BN50" i="55" s="1"/>
  <c r="BO50" i="55" s="1"/>
  <c r="BP50" i="55" s="1"/>
  <c r="BQ50" i="55" s="1"/>
  <c r="BR50" i="55" s="1"/>
  <c r="BS50" i="55" s="1"/>
  <c r="BT50" i="55" s="1"/>
  <c r="BU50" i="55" s="1"/>
  <c r="BV50" i="55" s="1"/>
  <c r="BW50" i="55" s="1"/>
  <c r="BX50" i="55" s="1"/>
  <c r="BY50" i="55" s="1"/>
  <c r="BZ50" i="55" s="1"/>
  <c r="CA50" i="55" s="1"/>
  <c r="CB50" i="55" s="1"/>
  <c r="CC50" i="55" s="1"/>
  <c r="CD50" i="55" s="1"/>
  <c r="CE50" i="55" s="1"/>
  <c r="W71" i="55"/>
  <c r="X71" i="55" s="1"/>
  <c r="Y71" i="55" s="1"/>
  <c r="Z71" i="55" s="1"/>
  <c r="AA71" i="55" s="1"/>
  <c r="AB71" i="55" s="1"/>
  <c r="AC71" i="55" s="1"/>
  <c r="AD71" i="55" s="1"/>
  <c r="AE71" i="55" s="1"/>
  <c r="AF71" i="55" s="1"/>
  <c r="AG71" i="55" s="1"/>
  <c r="AH71" i="55" s="1"/>
  <c r="AI71" i="55" s="1"/>
  <c r="AJ71" i="55" s="1"/>
  <c r="AK71" i="55" s="1"/>
  <c r="AL71" i="55" s="1"/>
  <c r="AM71" i="55" s="1"/>
  <c r="AN71" i="55" s="1"/>
  <c r="AO71" i="55" s="1"/>
  <c r="AP71" i="55" s="1"/>
  <c r="AQ71" i="55" s="1"/>
  <c r="AR71" i="55" s="1"/>
  <c r="AS71" i="55" s="1"/>
  <c r="AT71" i="55" s="1"/>
  <c r="AU71" i="55" s="1"/>
  <c r="AV71" i="55" s="1"/>
  <c r="AW71" i="55" s="1"/>
  <c r="AX71" i="55" s="1"/>
  <c r="AY71" i="55" s="1"/>
  <c r="AZ71" i="55" s="1"/>
  <c r="BA71" i="55" s="1"/>
  <c r="BB71" i="55" s="1"/>
  <c r="BC71" i="55" s="1"/>
  <c r="BD71" i="55" s="1"/>
  <c r="BE71" i="55" s="1"/>
  <c r="BF71" i="55" s="1"/>
  <c r="BG71" i="55" s="1"/>
  <c r="BH71" i="55" s="1"/>
  <c r="BI71" i="55" s="1"/>
  <c r="BJ71" i="55" s="1"/>
  <c r="BK71" i="55" s="1"/>
  <c r="BL71" i="55" s="1"/>
  <c r="BM71" i="55" s="1"/>
  <c r="BN71" i="55" s="1"/>
  <c r="BO71" i="55" s="1"/>
  <c r="BP71" i="55" s="1"/>
  <c r="BQ71" i="55" s="1"/>
  <c r="BR71" i="55" s="1"/>
  <c r="BS71" i="55" s="1"/>
  <c r="BT71" i="55" s="1"/>
  <c r="BU71" i="55" s="1"/>
  <c r="BV71" i="55" s="1"/>
  <c r="BW71" i="55" s="1"/>
  <c r="BX71" i="55" s="1"/>
  <c r="BY71" i="55" s="1"/>
  <c r="BZ71" i="55" s="1"/>
  <c r="CA71" i="55" s="1"/>
  <c r="CB71" i="55" s="1"/>
  <c r="CC71" i="55" s="1"/>
  <c r="CD71" i="55" s="1"/>
  <c r="CE71" i="55" s="1"/>
  <c r="B78" i="42" l="1"/>
  <c r="K78" i="42"/>
  <c r="L78" i="42"/>
  <c r="M78" i="42"/>
  <c r="N78" i="42"/>
  <c r="O78" i="42"/>
  <c r="E78" i="42"/>
  <c r="C78" i="42"/>
  <c r="D78" i="42"/>
  <c r="F78" i="42"/>
  <c r="G78" i="42"/>
  <c r="H78" i="42"/>
  <c r="I78" i="42"/>
  <c r="J78" i="42"/>
  <c r="B73" i="42"/>
  <c r="L73" i="42"/>
  <c r="N73" i="42"/>
  <c r="M73" i="42"/>
  <c r="O73" i="42"/>
  <c r="C73" i="42"/>
  <c r="D73" i="42"/>
  <c r="E73" i="42"/>
  <c r="F73" i="42"/>
  <c r="G73" i="42"/>
  <c r="H73" i="42"/>
  <c r="I73" i="42"/>
  <c r="J73" i="42"/>
  <c r="K73" i="42"/>
  <c r="B89" i="42"/>
  <c r="L89" i="42"/>
  <c r="M89" i="42"/>
  <c r="O89" i="42"/>
  <c r="N89" i="42"/>
  <c r="F89" i="42"/>
  <c r="I89" i="42"/>
  <c r="C89" i="42"/>
  <c r="D89" i="42"/>
  <c r="E89" i="42"/>
  <c r="G89" i="42"/>
  <c r="H89" i="42"/>
  <c r="J89" i="42"/>
  <c r="K89" i="42"/>
  <c r="B67" i="42"/>
  <c r="J67" i="42"/>
  <c r="K67" i="42"/>
  <c r="L67" i="42"/>
  <c r="M67" i="42"/>
  <c r="N67" i="42"/>
  <c r="D67" i="42"/>
  <c r="O67" i="42"/>
  <c r="C67" i="42"/>
  <c r="E67" i="42"/>
  <c r="F67" i="42"/>
  <c r="G67" i="42"/>
  <c r="H67" i="42"/>
  <c r="I67" i="42"/>
  <c r="B90" i="42"/>
  <c r="O90" i="42"/>
  <c r="C90" i="42"/>
  <c r="I90" i="42"/>
  <c r="D90" i="42"/>
  <c r="E90" i="42"/>
  <c r="F90" i="42"/>
  <c r="G90" i="42"/>
  <c r="L90" i="42"/>
  <c r="H90" i="42"/>
  <c r="J90" i="42"/>
  <c r="K90" i="42"/>
  <c r="M90" i="42"/>
  <c r="N90" i="42"/>
  <c r="B63" i="42"/>
  <c r="N63" i="42"/>
  <c r="O63" i="42"/>
  <c r="C63" i="42"/>
  <c r="D63" i="42"/>
  <c r="E63" i="42"/>
  <c r="F63" i="42"/>
  <c r="G63" i="42"/>
  <c r="H63" i="42"/>
  <c r="I63" i="42"/>
  <c r="J63" i="42"/>
  <c r="K63" i="42"/>
  <c r="L63" i="42"/>
  <c r="M63" i="42"/>
  <c r="B82" i="42"/>
  <c r="G82" i="42"/>
  <c r="H82" i="42"/>
  <c r="I82" i="42"/>
  <c r="J82" i="42"/>
  <c r="K82" i="42"/>
  <c r="L82" i="42"/>
  <c r="M82" i="42"/>
  <c r="N82" i="42"/>
  <c r="O82" i="42"/>
  <c r="C82" i="42"/>
  <c r="D82" i="42"/>
  <c r="E82" i="42"/>
  <c r="F82" i="42"/>
  <c r="B85" i="42"/>
  <c r="C85" i="42"/>
  <c r="D85" i="42"/>
  <c r="E85" i="42"/>
  <c r="K85" i="42"/>
  <c r="F85" i="42"/>
  <c r="G85" i="42"/>
  <c r="H85" i="42"/>
  <c r="I85" i="42"/>
  <c r="J85" i="42"/>
  <c r="L85" i="42"/>
  <c r="M85" i="42"/>
  <c r="N85" i="42"/>
  <c r="O85" i="42"/>
  <c r="B57" i="42"/>
  <c r="L57" i="42"/>
  <c r="M57" i="42"/>
  <c r="N57" i="42"/>
  <c r="O57" i="42"/>
  <c r="C57" i="42"/>
  <c r="D57" i="42"/>
  <c r="F57" i="42"/>
  <c r="E57" i="42"/>
  <c r="G57" i="42"/>
  <c r="H57" i="42"/>
  <c r="I57" i="42"/>
  <c r="J57" i="42"/>
  <c r="K57" i="42"/>
  <c r="B93" i="42"/>
  <c r="H93" i="42"/>
  <c r="J93" i="42"/>
  <c r="I93" i="42"/>
  <c r="K93" i="42"/>
  <c r="L93" i="42"/>
  <c r="M93" i="42"/>
  <c r="E93" i="42"/>
  <c r="N93" i="42"/>
  <c r="O93" i="42"/>
  <c r="C93" i="42"/>
  <c r="D93" i="42"/>
  <c r="F93" i="42"/>
  <c r="G93" i="42"/>
  <c r="B77" i="42"/>
  <c r="H77" i="42"/>
  <c r="I77" i="42"/>
  <c r="J77" i="42"/>
  <c r="K77" i="42"/>
  <c r="L77" i="42"/>
  <c r="M77" i="42"/>
  <c r="N77" i="42"/>
  <c r="O77" i="42"/>
  <c r="C77" i="42"/>
  <c r="D77" i="42"/>
  <c r="E77" i="42"/>
  <c r="F77" i="42"/>
  <c r="G77" i="42"/>
  <c r="B58" i="42"/>
  <c r="O58" i="42"/>
  <c r="C58" i="42"/>
  <c r="D58" i="42"/>
  <c r="I58" i="42"/>
  <c r="E58" i="42"/>
  <c r="F58" i="42"/>
  <c r="G58" i="42"/>
  <c r="H58" i="42"/>
  <c r="J58" i="42"/>
  <c r="K58" i="42"/>
  <c r="L58" i="42"/>
  <c r="M58" i="42"/>
  <c r="N58" i="42"/>
  <c r="B86" i="42"/>
  <c r="C86" i="42"/>
  <c r="D86" i="42"/>
  <c r="E86" i="42"/>
  <c r="F86" i="42"/>
  <c r="G86" i="42"/>
  <c r="M86" i="42"/>
  <c r="H86" i="42"/>
  <c r="I86" i="42"/>
  <c r="J86" i="42"/>
  <c r="K86" i="42"/>
  <c r="L86" i="42"/>
  <c r="N86" i="42"/>
  <c r="O86" i="42"/>
  <c r="B62" i="42"/>
  <c r="K62" i="42"/>
  <c r="L62" i="42"/>
  <c r="M62" i="42"/>
  <c r="N62" i="42"/>
  <c r="O62" i="42"/>
  <c r="E62" i="42"/>
  <c r="C62" i="42"/>
  <c r="D62" i="42"/>
  <c r="F62" i="42"/>
  <c r="G62" i="42"/>
  <c r="H62" i="42"/>
  <c r="I62" i="42"/>
  <c r="J62" i="42"/>
  <c r="B92" i="42"/>
  <c r="E92" i="42"/>
  <c r="F92" i="42"/>
  <c r="G92" i="42"/>
  <c r="H92" i="42"/>
  <c r="I92" i="42"/>
  <c r="J92" i="42"/>
  <c r="K92" i="42"/>
  <c r="L92" i="42"/>
  <c r="M92" i="42"/>
  <c r="O92" i="42"/>
  <c r="N92" i="42"/>
  <c r="C92" i="42"/>
  <c r="D92" i="42"/>
  <c r="B65" i="42"/>
  <c r="D65" i="42"/>
  <c r="E65" i="42"/>
  <c r="F65" i="42"/>
  <c r="G65" i="42"/>
  <c r="H65" i="42"/>
  <c r="I65" i="42"/>
  <c r="J65" i="42"/>
  <c r="K65" i="42"/>
  <c r="L65" i="42"/>
  <c r="M65" i="42"/>
  <c r="N65" i="42"/>
  <c r="O65" i="42"/>
  <c r="C65" i="42"/>
  <c r="B76" i="42"/>
  <c r="E76" i="42"/>
  <c r="F76" i="42"/>
  <c r="G76" i="42"/>
  <c r="H76" i="42"/>
  <c r="I76" i="42"/>
  <c r="J76" i="42"/>
  <c r="K76" i="42"/>
  <c r="O76" i="42"/>
  <c r="L76" i="42"/>
  <c r="M76" i="42"/>
  <c r="N76" i="42"/>
  <c r="C76" i="42"/>
  <c r="D76" i="42"/>
  <c r="B59" i="42"/>
  <c r="C59" i="42"/>
  <c r="D59" i="42"/>
  <c r="E59" i="42"/>
  <c r="F59" i="42"/>
  <c r="G59" i="42"/>
  <c r="H59" i="42"/>
  <c r="I59" i="42"/>
  <c r="L59" i="42"/>
  <c r="J59" i="42"/>
  <c r="K59" i="42"/>
  <c r="M59" i="42"/>
  <c r="N59" i="42"/>
  <c r="O59" i="42"/>
  <c r="B69" i="42"/>
  <c r="C69" i="42"/>
  <c r="D69" i="42"/>
  <c r="J69" i="42"/>
  <c r="E69" i="42"/>
  <c r="F69" i="42"/>
  <c r="G69" i="42"/>
  <c r="H69" i="42"/>
  <c r="I69" i="42"/>
  <c r="K69" i="42"/>
  <c r="L69" i="42"/>
  <c r="M69" i="42"/>
  <c r="N69" i="42"/>
  <c r="O69" i="42"/>
  <c r="B64" i="42"/>
  <c r="C64" i="42"/>
  <c r="D64" i="42"/>
  <c r="E64" i="42"/>
  <c r="F64" i="42"/>
  <c r="G64" i="42"/>
  <c r="H64" i="42"/>
  <c r="I64" i="42"/>
  <c r="J64" i="42"/>
  <c r="K64" i="42"/>
  <c r="L64" i="42"/>
  <c r="M64" i="42"/>
  <c r="N64" i="42"/>
  <c r="O64" i="42"/>
  <c r="B91" i="42"/>
  <c r="D91" i="42"/>
  <c r="C91" i="42"/>
  <c r="O91" i="42"/>
  <c r="E91" i="42"/>
  <c r="F91" i="42"/>
  <c r="G91" i="42"/>
  <c r="H91" i="42"/>
  <c r="I91" i="42"/>
  <c r="J91" i="42"/>
  <c r="K91" i="42"/>
  <c r="L91" i="42"/>
  <c r="M91" i="42"/>
  <c r="N91" i="42"/>
  <c r="B70" i="42"/>
  <c r="C70" i="42"/>
  <c r="D70" i="42"/>
  <c r="E70" i="42"/>
  <c r="F70" i="42"/>
  <c r="G70" i="42"/>
  <c r="H70" i="42"/>
  <c r="I70" i="42"/>
  <c r="J70" i="42"/>
  <c r="K70" i="42"/>
  <c r="L70" i="42"/>
  <c r="M70" i="42"/>
  <c r="N70" i="42"/>
  <c r="O70" i="42"/>
  <c r="B74" i="42"/>
  <c r="O74" i="42"/>
  <c r="C74" i="42"/>
  <c r="I74" i="42"/>
  <c r="D74" i="42"/>
  <c r="E74" i="42"/>
  <c r="F74" i="42"/>
  <c r="G74" i="42"/>
  <c r="H74" i="42"/>
  <c r="J74" i="42"/>
  <c r="K74" i="42"/>
  <c r="L74" i="42"/>
  <c r="M74" i="42"/>
  <c r="N74" i="42"/>
  <c r="B68" i="42"/>
  <c r="M68" i="42"/>
  <c r="N68" i="42"/>
  <c r="O68" i="42"/>
  <c r="C68" i="42"/>
  <c r="D68" i="42"/>
  <c r="E68" i="42"/>
  <c r="F68" i="42"/>
  <c r="G68" i="42"/>
  <c r="H68" i="42"/>
  <c r="I68" i="42"/>
  <c r="J68" i="42"/>
  <c r="K68" i="42"/>
  <c r="L68" i="42"/>
  <c r="B66" i="42"/>
  <c r="G66" i="42"/>
  <c r="H66" i="42"/>
  <c r="I66" i="42"/>
  <c r="J66" i="42"/>
  <c r="K66" i="42"/>
  <c r="L66" i="42"/>
  <c r="M66" i="42"/>
  <c r="N66" i="42"/>
  <c r="O66" i="42"/>
  <c r="C66" i="42"/>
  <c r="D66" i="42"/>
  <c r="E66" i="42"/>
  <c r="F66" i="42"/>
  <c r="B81" i="42"/>
  <c r="D81" i="42"/>
  <c r="F81" i="42"/>
  <c r="E81" i="42"/>
  <c r="G81" i="42"/>
  <c r="H81" i="42"/>
  <c r="I81" i="42"/>
  <c r="J81" i="42"/>
  <c r="K81" i="42"/>
  <c r="L81" i="42"/>
  <c r="N81" i="42"/>
  <c r="M81" i="42"/>
  <c r="O81" i="42"/>
  <c r="C81" i="42"/>
  <c r="B75" i="42"/>
  <c r="C75" i="42"/>
  <c r="D75" i="42"/>
  <c r="E75" i="42"/>
  <c r="F75" i="42"/>
  <c r="G75" i="42"/>
  <c r="H75" i="42"/>
  <c r="I75" i="42"/>
  <c r="J75" i="42"/>
  <c r="K75" i="42"/>
  <c r="L75" i="42"/>
  <c r="M75" i="42"/>
  <c r="N75" i="42"/>
  <c r="O75" i="42"/>
  <c r="B72" i="42"/>
  <c r="I72" i="42"/>
  <c r="J72" i="42"/>
  <c r="K72" i="42"/>
  <c r="L72" i="42"/>
  <c r="M72" i="42"/>
  <c r="C72" i="42"/>
  <c r="N72" i="42"/>
  <c r="O72" i="42"/>
  <c r="D72" i="42"/>
  <c r="E72" i="42"/>
  <c r="F72" i="42"/>
  <c r="G72" i="42"/>
  <c r="H72" i="42"/>
  <c r="B61" i="42"/>
  <c r="H61" i="42"/>
  <c r="I61" i="42"/>
  <c r="J61" i="42"/>
  <c r="K61" i="42"/>
  <c r="L61" i="42"/>
  <c r="M61" i="42"/>
  <c r="N61" i="42"/>
  <c r="O61" i="42"/>
  <c r="C61" i="42"/>
  <c r="D61" i="42"/>
  <c r="E61" i="42"/>
  <c r="F61" i="42"/>
  <c r="G61" i="42"/>
  <c r="B60" i="42"/>
  <c r="E60" i="42"/>
  <c r="F60" i="42"/>
  <c r="G60" i="42"/>
  <c r="H60" i="42"/>
  <c r="I60" i="42"/>
  <c r="J60" i="42"/>
  <c r="K60" i="42"/>
  <c r="O60" i="42"/>
  <c r="L60" i="42"/>
  <c r="M60" i="42"/>
  <c r="N60" i="42"/>
  <c r="C60" i="42"/>
  <c r="D60" i="42"/>
  <c r="B87" i="42"/>
  <c r="F87" i="42"/>
  <c r="G87" i="42"/>
  <c r="H87" i="42"/>
  <c r="I87" i="42"/>
  <c r="J87" i="42"/>
  <c r="K87" i="42"/>
  <c r="L87" i="42"/>
  <c r="M87" i="42"/>
  <c r="N87" i="42"/>
  <c r="O87" i="42"/>
  <c r="C87" i="42"/>
  <c r="D87" i="42"/>
  <c r="E87" i="42"/>
  <c r="B84" i="42"/>
  <c r="M84" i="42"/>
  <c r="O84" i="42"/>
  <c r="N84" i="42"/>
  <c r="G84" i="42"/>
  <c r="C84" i="42"/>
  <c r="D84" i="42"/>
  <c r="H84" i="42"/>
  <c r="E84" i="42"/>
  <c r="F84" i="42"/>
  <c r="I84" i="42"/>
  <c r="J84" i="42"/>
  <c r="K84" i="42"/>
  <c r="L84" i="42"/>
  <c r="B83" i="42"/>
  <c r="J83" i="42"/>
  <c r="K83" i="42"/>
  <c r="L83" i="42"/>
  <c r="M83" i="42"/>
  <c r="N83" i="42"/>
  <c r="O83" i="42"/>
  <c r="E83" i="42"/>
  <c r="C83" i="42"/>
  <c r="D83" i="42"/>
  <c r="F83" i="42"/>
  <c r="G83" i="42"/>
  <c r="H83" i="42"/>
  <c r="I83" i="42"/>
  <c r="B88" i="42"/>
  <c r="I88" i="42"/>
  <c r="K88" i="42"/>
  <c r="L88" i="42"/>
  <c r="J88" i="42"/>
  <c r="M88" i="42"/>
  <c r="N88" i="42"/>
  <c r="O88" i="42"/>
  <c r="D88" i="42"/>
  <c r="C88" i="42"/>
  <c r="E88" i="42"/>
  <c r="F88" i="42"/>
  <c r="G88" i="42"/>
  <c r="H88" i="42"/>
  <c r="B79" i="42"/>
  <c r="N79" i="42"/>
  <c r="O79" i="42"/>
  <c r="H79" i="42"/>
  <c r="C79" i="42"/>
  <c r="D79" i="42"/>
  <c r="E79" i="42"/>
  <c r="F79" i="42"/>
  <c r="G79" i="42"/>
  <c r="I79" i="42"/>
  <c r="J79" i="42"/>
  <c r="K79" i="42"/>
  <c r="L79" i="42"/>
  <c r="M79" i="42"/>
  <c r="B80" i="42"/>
  <c r="C80" i="42"/>
  <c r="D80" i="42"/>
  <c r="E80" i="42"/>
  <c r="F80" i="42"/>
  <c r="K80" i="42"/>
  <c r="G80" i="42"/>
  <c r="H80" i="42"/>
  <c r="I80" i="42"/>
  <c r="J80" i="42"/>
  <c r="L80" i="42"/>
  <c r="M80" i="42"/>
  <c r="N80" i="42"/>
  <c r="O80" i="42"/>
  <c r="B78" i="57"/>
  <c r="K78" i="57"/>
  <c r="L78" i="57"/>
  <c r="M78" i="57"/>
  <c r="G78" i="57"/>
  <c r="H78" i="57"/>
  <c r="C78" i="57"/>
  <c r="D78" i="57"/>
  <c r="E78" i="57"/>
  <c r="F78" i="57"/>
  <c r="I78" i="57"/>
  <c r="J78" i="57"/>
  <c r="B73" i="57"/>
  <c r="C73" i="57"/>
  <c r="D73" i="57"/>
  <c r="E73" i="57"/>
  <c r="F73" i="57"/>
  <c r="G73" i="57"/>
  <c r="H73" i="57"/>
  <c r="I73" i="57"/>
  <c r="J73" i="57"/>
  <c r="K73" i="57"/>
  <c r="L73" i="57"/>
  <c r="M73" i="57"/>
  <c r="B89" i="57"/>
  <c r="C89" i="57"/>
  <c r="D89" i="57"/>
  <c r="E89" i="57"/>
  <c r="F89" i="57"/>
  <c r="G89" i="57"/>
  <c r="H89" i="57"/>
  <c r="I89" i="57"/>
  <c r="J89" i="57"/>
  <c r="K89" i="57"/>
  <c r="L89" i="57"/>
  <c r="M89" i="57"/>
  <c r="B67" i="57"/>
  <c r="D67" i="57"/>
  <c r="E67" i="57"/>
  <c r="F67" i="57"/>
  <c r="G67" i="57"/>
  <c r="H67" i="57"/>
  <c r="I67" i="57"/>
  <c r="J67" i="57"/>
  <c r="K67" i="57"/>
  <c r="L67" i="57"/>
  <c r="M67" i="57"/>
  <c r="C67" i="57"/>
  <c r="B63" i="57"/>
  <c r="M63" i="57"/>
  <c r="C63" i="57"/>
  <c r="D63" i="57"/>
  <c r="E63" i="57"/>
  <c r="F63" i="57"/>
  <c r="G63" i="57"/>
  <c r="H63" i="57"/>
  <c r="I63" i="57"/>
  <c r="J63" i="57"/>
  <c r="L63" i="57"/>
  <c r="K63" i="57"/>
  <c r="B77" i="57"/>
  <c r="F77" i="57"/>
  <c r="G77" i="57"/>
  <c r="H77" i="57"/>
  <c r="I77" i="57"/>
  <c r="J77" i="57"/>
  <c r="K77" i="57"/>
  <c r="L77" i="57"/>
  <c r="M77" i="57"/>
  <c r="C77" i="57"/>
  <c r="D77" i="57"/>
  <c r="E77" i="57"/>
  <c r="B93" i="57"/>
  <c r="F93" i="57"/>
  <c r="G93" i="57"/>
  <c r="H93" i="57"/>
  <c r="I93" i="57"/>
  <c r="C93" i="57"/>
  <c r="J93" i="57"/>
  <c r="K93" i="57"/>
  <c r="L93" i="57"/>
  <c r="M93" i="57"/>
  <c r="D93" i="57"/>
  <c r="E93" i="57"/>
  <c r="B62" i="57"/>
  <c r="K62" i="57"/>
  <c r="L62" i="57"/>
  <c r="M62" i="57"/>
  <c r="G62" i="57"/>
  <c r="C62" i="57"/>
  <c r="H62" i="57"/>
  <c r="D62" i="57"/>
  <c r="E62" i="57"/>
  <c r="F62" i="57"/>
  <c r="I62" i="57"/>
  <c r="J62" i="57"/>
  <c r="B92" i="57"/>
  <c r="C92" i="57"/>
  <c r="D92" i="57"/>
  <c r="E92" i="57"/>
  <c r="F92" i="57"/>
  <c r="G92" i="57"/>
  <c r="H92" i="57"/>
  <c r="I92" i="57"/>
  <c r="M92" i="57"/>
  <c r="J92" i="57"/>
  <c r="K92" i="57"/>
  <c r="L92" i="57"/>
  <c r="B65" i="57"/>
  <c r="J65" i="57"/>
  <c r="K65" i="57"/>
  <c r="F65" i="57"/>
  <c r="L65" i="57"/>
  <c r="M65" i="57"/>
  <c r="G65" i="57"/>
  <c r="C65" i="57"/>
  <c r="D65" i="57"/>
  <c r="E65" i="57"/>
  <c r="H65" i="57"/>
  <c r="I65" i="57"/>
  <c r="B58" i="57"/>
  <c r="G58" i="57"/>
  <c r="H58" i="57"/>
  <c r="I58" i="57"/>
  <c r="J58" i="57"/>
  <c r="K58" i="57"/>
  <c r="L58" i="57"/>
  <c r="M58" i="57"/>
  <c r="C58" i="57"/>
  <c r="D58" i="57"/>
  <c r="E58" i="57"/>
  <c r="F58" i="57"/>
  <c r="B86" i="57"/>
  <c r="C86" i="57"/>
  <c r="D86" i="57"/>
  <c r="E86" i="57"/>
  <c r="F86" i="57"/>
  <c r="G86" i="57"/>
  <c r="H86" i="57"/>
  <c r="I86" i="57"/>
  <c r="J86" i="57"/>
  <c r="K86" i="57"/>
  <c r="L86" i="57"/>
  <c r="M86" i="57"/>
  <c r="B59" i="57"/>
  <c r="L59" i="57"/>
  <c r="M59" i="57"/>
  <c r="C59" i="57"/>
  <c r="I59" i="57"/>
  <c r="D59" i="57"/>
  <c r="E59" i="57"/>
  <c r="H59" i="57"/>
  <c r="F59" i="57"/>
  <c r="G59" i="57"/>
  <c r="J59" i="57"/>
  <c r="K59" i="57"/>
  <c r="B85" i="57"/>
  <c r="C85" i="57"/>
  <c r="D85" i="57"/>
  <c r="E85" i="57"/>
  <c r="J85" i="57"/>
  <c r="K85" i="57"/>
  <c r="F85" i="57"/>
  <c r="G85" i="57"/>
  <c r="H85" i="57"/>
  <c r="I85" i="57"/>
  <c r="L85" i="57"/>
  <c r="M85" i="57"/>
  <c r="B76" i="57"/>
  <c r="C76" i="57"/>
  <c r="D76" i="57"/>
  <c r="E76" i="57"/>
  <c r="F76" i="57"/>
  <c r="G76" i="57"/>
  <c r="H76" i="57"/>
  <c r="I76" i="57"/>
  <c r="M76" i="57"/>
  <c r="J76" i="57"/>
  <c r="K76" i="57"/>
  <c r="L76" i="57"/>
  <c r="B81" i="57"/>
  <c r="J81" i="57"/>
  <c r="K81" i="57"/>
  <c r="L81" i="57"/>
  <c r="M81" i="57"/>
  <c r="G81" i="57"/>
  <c r="C81" i="57"/>
  <c r="D81" i="57"/>
  <c r="E81" i="57"/>
  <c r="F81" i="57"/>
  <c r="H81" i="57"/>
  <c r="I81" i="57"/>
  <c r="B64" i="57"/>
  <c r="E64" i="57"/>
  <c r="F64" i="57"/>
  <c r="G64" i="57"/>
  <c r="H64" i="57"/>
  <c r="I64" i="57"/>
  <c r="J64" i="57"/>
  <c r="K64" i="57"/>
  <c r="L64" i="57"/>
  <c r="M64" i="57"/>
  <c r="C64" i="57"/>
  <c r="D64" i="57"/>
  <c r="B75" i="57"/>
  <c r="L75" i="57"/>
  <c r="M75" i="57"/>
  <c r="I75" i="57"/>
  <c r="H75" i="57"/>
  <c r="C75" i="57"/>
  <c r="D75" i="57"/>
  <c r="E75" i="57"/>
  <c r="F75" i="57"/>
  <c r="G75" i="57"/>
  <c r="J75" i="57"/>
  <c r="K75" i="57"/>
  <c r="B91" i="57"/>
  <c r="L91" i="57"/>
  <c r="M91" i="57"/>
  <c r="I91" i="57"/>
  <c r="C91" i="57"/>
  <c r="D91" i="57"/>
  <c r="E91" i="57"/>
  <c r="H91" i="57"/>
  <c r="F91" i="57"/>
  <c r="G91" i="57"/>
  <c r="J91" i="57"/>
  <c r="K91" i="57"/>
  <c r="B70" i="57"/>
  <c r="C70" i="57"/>
  <c r="D70" i="57"/>
  <c r="E70" i="57"/>
  <c r="F70" i="57"/>
  <c r="G70" i="57"/>
  <c r="H70" i="57"/>
  <c r="I70" i="57"/>
  <c r="J70" i="57"/>
  <c r="K70" i="57"/>
  <c r="L70" i="57"/>
  <c r="M70" i="57"/>
  <c r="B74" i="57"/>
  <c r="G74" i="57"/>
  <c r="D74" i="57"/>
  <c r="H74" i="57"/>
  <c r="I74" i="57"/>
  <c r="J74" i="57"/>
  <c r="K74" i="57"/>
  <c r="L74" i="57"/>
  <c r="M74" i="57"/>
  <c r="C74" i="57"/>
  <c r="E74" i="57"/>
  <c r="F74" i="57"/>
  <c r="B68" i="57"/>
  <c r="I68" i="57"/>
  <c r="J68" i="57"/>
  <c r="K68" i="57"/>
  <c r="L68" i="57"/>
  <c r="E68" i="57"/>
  <c r="F68" i="57"/>
  <c r="M68" i="57"/>
  <c r="C68" i="57"/>
  <c r="D68" i="57"/>
  <c r="G68" i="57"/>
  <c r="H68" i="57"/>
  <c r="B57" i="57"/>
  <c r="C57" i="57"/>
  <c r="D57" i="57"/>
  <c r="E57" i="57"/>
  <c r="F57" i="57"/>
  <c r="G57" i="57"/>
  <c r="H57" i="57"/>
  <c r="I57" i="57"/>
  <c r="J57" i="57"/>
  <c r="K57" i="57"/>
  <c r="L57" i="57"/>
  <c r="M57" i="57"/>
  <c r="B66" i="57"/>
  <c r="K66" i="57"/>
  <c r="C66" i="57"/>
  <c r="D66" i="57"/>
  <c r="E66" i="57"/>
  <c r="L66" i="57"/>
  <c r="F66" i="57"/>
  <c r="G66" i="57"/>
  <c r="H66" i="57"/>
  <c r="I66" i="57"/>
  <c r="J66" i="57"/>
  <c r="M66" i="57"/>
  <c r="B69" i="57"/>
  <c r="J69" i="57"/>
  <c r="C69" i="57"/>
  <c r="D69" i="57"/>
  <c r="E69" i="57"/>
  <c r="F69" i="57"/>
  <c r="G69" i="57"/>
  <c r="H69" i="57"/>
  <c r="K69" i="57"/>
  <c r="I69" i="57"/>
  <c r="L69" i="57"/>
  <c r="M69" i="57"/>
  <c r="B61" i="57"/>
  <c r="F61" i="57"/>
  <c r="G61" i="57"/>
  <c r="C61" i="57"/>
  <c r="H61" i="57"/>
  <c r="I61" i="57"/>
  <c r="J61" i="57"/>
  <c r="K61" i="57"/>
  <c r="L61" i="57"/>
  <c r="M61" i="57"/>
  <c r="D61" i="57"/>
  <c r="E61" i="57"/>
  <c r="B90" i="57"/>
  <c r="G90" i="57"/>
  <c r="H90" i="57"/>
  <c r="D90" i="57"/>
  <c r="I90" i="57"/>
  <c r="J90" i="57"/>
  <c r="K90" i="57"/>
  <c r="L90" i="57"/>
  <c r="M90" i="57"/>
  <c r="C90" i="57"/>
  <c r="E90" i="57"/>
  <c r="F90" i="57"/>
  <c r="B87" i="57"/>
  <c r="H87" i="57"/>
  <c r="I87" i="57"/>
  <c r="J87" i="57"/>
  <c r="K87" i="57"/>
  <c r="L87" i="57"/>
  <c r="M87" i="57"/>
  <c r="D87" i="57"/>
  <c r="E87" i="57"/>
  <c r="C87" i="57"/>
  <c r="F87" i="57"/>
  <c r="G87" i="57"/>
  <c r="B60" i="57"/>
  <c r="C60" i="57"/>
  <c r="D60" i="57"/>
  <c r="E60" i="57"/>
  <c r="F60" i="57"/>
  <c r="G60" i="57"/>
  <c r="M60" i="57"/>
  <c r="H60" i="57"/>
  <c r="I60" i="57"/>
  <c r="J60" i="57"/>
  <c r="K60" i="57"/>
  <c r="L60" i="57"/>
  <c r="B84" i="57"/>
  <c r="I84" i="57"/>
  <c r="J84" i="57"/>
  <c r="K84" i="57"/>
  <c r="L84" i="57"/>
  <c r="M84" i="57"/>
  <c r="F84" i="57"/>
  <c r="E84" i="57"/>
  <c r="C84" i="57"/>
  <c r="D84" i="57"/>
  <c r="G84" i="57"/>
  <c r="H84" i="57"/>
  <c r="B83" i="57"/>
  <c r="D83" i="57"/>
  <c r="E83" i="57"/>
  <c r="F83" i="57"/>
  <c r="G83" i="57"/>
  <c r="H83" i="57"/>
  <c r="I83" i="57"/>
  <c r="J83" i="57"/>
  <c r="K83" i="57"/>
  <c r="L83" i="57"/>
  <c r="M83" i="57"/>
  <c r="C83" i="57"/>
  <c r="B88" i="57"/>
  <c r="M88" i="57"/>
  <c r="I88" i="57"/>
  <c r="C88" i="57"/>
  <c r="D88" i="57"/>
  <c r="E88" i="57"/>
  <c r="F88" i="57"/>
  <c r="G88" i="57"/>
  <c r="H88" i="57"/>
  <c r="J88" i="57"/>
  <c r="K88" i="57"/>
  <c r="L88" i="57"/>
  <c r="B79" i="57"/>
  <c r="C79" i="57"/>
  <c r="M79" i="57"/>
  <c r="D79" i="57"/>
  <c r="E79" i="57"/>
  <c r="F79" i="57"/>
  <c r="G79" i="57"/>
  <c r="L79" i="57"/>
  <c r="H79" i="57"/>
  <c r="I79" i="57"/>
  <c r="J79" i="57"/>
  <c r="K79" i="57"/>
  <c r="B82" i="57"/>
  <c r="L82" i="57"/>
  <c r="K82" i="57"/>
  <c r="C82" i="57"/>
  <c r="D82" i="57"/>
  <c r="E82" i="57"/>
  <c r="F82" i="57"/>
  <c r="G82" i="57"/>
  <c r="H82" i="57"/>
  <c r="I82" i="57"/>
  <c r="J82" i="57"/>
  <c r="M82" i="57"/>
  <c r="B80" i="57"/>
  <c r="E80" i="57"/>
  <c r="F80" i="57"/>
  <c r="G80" i="57"/>
  <c r="H80" i="57"/>
  <c r="I80" i="57"/>
  <c r="J80" i="57"/>
  <c r="K80" i="57"/>
  <c r="L80" i="57"/>
  <c r="M80" i="57"/>
  <c r="C80" i="57"/>
  <c r="D80" i="57"/>
  <c r="B72" i="57"/>
  <c r="M72" i="57"/>
  <c r="J72" i="57"/>
  <c r="C72" i="57"/>
  <c r="D72" i="57"/>
  <c r="I72" i="57"/>
  <c r="E72" i="57"/>
  <c r="F72" i="57"/>
  <c r="G72" i="57"/>
  <c r="H72" i="57"/>
  <c r="K72" i="57"/>
  <c r="L72" i="57"/>
  <c r="B78" i="28"/>
  <c r="K78" i="28"/>
  <c r="L78" i="28"/>
  <c r="M78" i="28"/>
  <c r="F78" i="28"/>
  <c r="C78" i="28"/>
  <c r="D78" i="28"/>
  <c r="E78" i="28"/>
  <c r="G78" i="28"/>
  <c r="H78" i="28"/>
  <c r="I78" i="28"/>
  <c r="J78" i="28"/>
  <c r="B89" i="28"/>
  <c r="C89" i="28"/>
  <c r="M89" i="28"/>
  <c r="D89" i="28"/>
  <c r="E89" i="28"/>
  <c r="F89" i="28"/>
  <c r="L89" i="28"/>
  <c r="G89" i="28"/>
  <c r="I89" i="28"/>
  <c r="H89" i="28"/>
  <c r="J89" i="28"/>
  <c r="K89" i="28"/>
  <c r="B90" i="28"/>
  <c r="G90" i="28"/>
  <c r="H90" i="28"/>
  <c r="I90" i="28"/>
  <c r="J90" i="28"/>
  <c r="K90" i="28"/>
  <c r="L90" i="28"/>
  <c r="M90" i="28"/>
  <c r="C90" i="28"/>
  <c r="D90" i="28"/>
  <c r="E90" i="28"/>
  <c r="F90" i="28"/>
  <c r="B66" i="28"/>
  <c r="J66" i="28"/>
  <c r="C66" i="28"/>
  <c r="D66" i="28"/>
  <c r="E66" i="28"/>
  <c r="F66" i="28"/>
  <c r="G66" i="28"/>
  <c r="I66" i="28"/>
  <c r="H66" i="28"/>
  <c r="K66" i="28"/>
  <c r="L66" i="28"/>
  <c r="M66" i="28"/>
  <c r="B67" i="28"/>
  <c r="D67" i="28"/>
  <c r="E67" i="28"/>
  <c r="F67" i="28"/>
  <c r="G67" i="28"/>
  <c r="H67" i="28"/>
  <c r="I67" i="28"/>
  <c r="J67" i="28"/>
  <c r="K67" i="28"/>
  <c r="L67" i="28"/>
  <c r="M67" i="28"/>
  <c r="C67" i="28"/>
  <c r="B63" i="28"/>
  <c r="C63" i="28"/>
  <c r="D63" i="28"/>
  <c r="E63" i="28"/>
  <c r="F63" i="28"/>
  <c r="K63" i="28"/>
  <c r="G63" i="28"/>
  <c r="H63" i="28"/>
  <c r="J63" i="28"/>
  <c r="I63" i="28"/>
  <c r="L63" i="28"/>
  <c r="M63" i="28"/>
  <c r="B82" i="28"/>
  <c r="F82" i="28"/>
  <c r="C82" i="28"/>
  <c r="D82" i="28"/>
  <c r="E82" i="28"/>
  <c r="J82" i="28"/>
  <c r="G82" i="28"/>
  <c r="H82" i="28"/>
  <c r="I82" i="28"/>
  <c r="K82" i="28"/>
  <c r="L82" i="28"/>
  <c r="M82" i="28"/>
  <c r="B85" i="28"/>
  <c r="E85" i="28"/>
  <c r="I85" i="28"/>
  <c r="C85" i="28"/>
  <c r="D85" i="28"/>
  <c r="F85" i="28"/>
  <c r="G85" i="28"/>
  <c r="H85" i="28"/>
  <c r="J85" i="28"/>
  <c r="K85" i="28"/>
  <c r="L85" i="28"/>
  <c r="M85" i="28"/>
  <c r="B57" i="28"/>
  <c r="C57" i="28"/>
  <c r="D57" i="28"/>
  <c r="E57" i="28"/>
  <c r="F57" i="28"/>
  <c r="M57" i="28"/>
  <c r="G57" i="28"/>
  <c r="I57" i="28"/>
  <c r="H57" i="28"/>
  <c r="J57" i="28"/>
  <c r="L57" i="28"/>
  <c r="K57" i="28"/>
  <c r="B77" i="28"/>
  <c r="F77" i="28"/>
  <c r="G77" i="28"/>
  <c r="H77" i="28"/>
  <c r="I77" i="28"/>
  <c r="J77" i="28"/>
  <c r="K77" i="28"/>
  <c r="M77" i="28"/>
  <c r="L77" i="28"/>
  <c r="C77" i="28"/>
  <c r="D77" i="28"/>
  <c r="E77" i="28"/>
  <c r="B86" i="28"/>
  <c r="C86" i="28"/>
  <c r="D86" i="28"/>
  <c r="E86" i="28"/>
  <c r="F86" i="28"/>
  <c r="M86" i="28"/>
  <c r="G86" i="28"/>
  <c r="H86" i="28"/>
  <c r="I86" i="28"/>
  <c r="J86" i="28"/>
  <c r="K86" i="28"/>
  <c r="L86" i="28"/>
  <c r="B92" i="28"/>
  <c r="C92" i="28"/>
  <c r="D92" i="28"/>
  <c r="E92" i="28"/>
  <c r="F92" i="28"/>
  <c r="K92" i="28"/>
  <c r="G92" i="28"/>
  <c r="L92" i="28"/>
  <c r="H92" i="28"/>
  <c r="I92" i="28"/>
  <c r="J92" i="28"/>
  <c r="M92" i="28"/>
  <c r="B76" i="28"/>
  <c r="C76" i="28"/>
  <c r="H76" i="28"/>
  <c r="D76" i="28"/>
  <c r="E76" i="28"/>
  <c r="F76" i="28"/>
  <c r="G76" i="28"/>
  <c r="L76" i="28"/>
  <c r="I76" i="28"/>
  <c r="K76" i="28"/>
  <c r="J76" i="28"/>
  <c r="M76" i="28"/>
  <c r="B59" i="28"/>
  <c r="L59" i="28"/>
  <c r="M59" i="28"/>
  <c r="C59" i="28"/>
  <c r="G59" i="28"/>
  <c r="D59" i="28"/>
  <c r="E59" i="28"/>
  <c r="F59" i="28"/>
  <c r="H59" i="28"/>
  <c r="I59" i="28"/>
  <c r="J59" i="28"/>
  <c r="K59" i="28"/>
  <c r="B65" i="28"/>
  <c r="J65" i="28"/>
  <c r="K65" i="28"/>
  <c r="L65" i="28"/>
  <c r="E65" i="28"/>
  <c r="M65" i="28"/>
  <c r="C65" i="28"/>
  <c r="D65" i="28"/>
  <c r="F65" i="28"/>
  <c r="G65" i="28"/>
  <c r="H65" i="28"/>
  <c r="I65" i="28"/>
  <c r="B58" i="28"/>
  <c r="G58" i="28"/>
  <c r="H58" i="28"/>
  <c r="I58" i="28"/>
  <c r="J58" i="28"/>
  <c r="K58" i="28"/>
  <c r="L58" i="28"/>
  <c r="M58" i="28"/>
  <c r="C58" i="28"/>
  <c r="D58" i="28"/>
  <c r="E58" i="28"/>
  <c r="F58" i="28"/>
  <c r="B81" i="28"/>
  <c r="J81" i="28"/>
  <c r="K81" i="28"/>
  <c r="E81" i="28"/>
  <c r="L81" i="28"/>
  <c r="M81" i="28"/>
  <c r="C81" i="28"/>
  <c r="D81" i="28"/>
  <c r="F81" i="28"/>
  <c r="G81" i="28"/>
  <c r="H81" i="28"/>
  <c r="I81" i="28"/>
  <c r="B64" i="28"/>
  <c r="E64" i="28"/>
  <c r="F64" i="28"/>
  <c r="G64" i="28"/>
  <c r="H64" i="28"/>
  <c r="I64" i="28"/>
  <c r="J64" i="28"/>
  <c r="K64" i="28"/>
  <c r="L64" i="28"/>
  <c r="M64" i="28"/>
  <c r="C64" i="28"/>
  <c r="D64" i="28"/>
  <c r="B75" i="28"/>
  <c r="L75" i="28"/>
  <c r="M75" i="28"/>
  <c r="G75" i="28"/>
  <c r="C75" i="28"/>
  <c r="D75" i="28"/>
  <c r="E75" i="28"/>
  <c r="F75" i="28"/>
  <c r="H75" i="28"/>
  <c r="I75" i="28"/>
  <c r="J75" i="28"/>
  <c r="K75" i="28"/>
  <c r="B91" i="28"/>
  <c r="L91" i="28"/>
  <c r="M91" i="28"/>
  <c r="F91" i="28"/>
  <c r="C91" i="28"/>
  <c r="G91" i="28"/>
  <c r="D91" i="28"/>
  <c r="E91" i="28"/>
  <c r="H91" i="28"/>
  <c r="I91" i="28"/>
  <c r="J91" i="28"/>
  <c r="K91" i="28"/>
  <c r="B70" i="28"/>
  <c r="C70" i="28"/>
  <c r="D70" i="28"/>
  <c r="E70" i="28"/>
  <c r="F70" i="28"/>
  <c r="G70" i="28"/>
  <c r="H70" i="28"/>
  <c r="I70" i="28"/>
  <c r="J70" i="28"/>
  <c r="K70" i="28"/>
  <c r="L70" i="28"/>
  <c r="M70" i="28"/>
  <c r="B69" i="28"/>
  <c r="I69" i="28"/>
  <c r="C69" i="28"/>
  <c r="D69" i="28"/>
  <c r="E69" i="28"/>
  <c r="F69" i="28"/>
  <c r="H69" i="28"/>
  <c r="G69" i="28"/>
  <c r="J69" i="28"/>
  <c r="K69" i="28"/>
  <c r="L69" i="28"/>
  <c r="M69" i="28"/>
  <c r="B73" i="28"/>
  <c r="C73" i="28"/>
  <c r="D73" i="28"/>
  <c r="E73" i="28"/>
  <c r="I73" i="28"/>
  <c r="F73" i="28"/>
  <c r="G73" i="28"/>
  <c r="H73" i="28"/>
  <c r="M73" i="28"/>
  <c r="J73" i="28"/>
  <c r="L73" i="28"/>
  <c r="K73" i="28"/>
  <c r="B93" i="28"/>
  <c r="F93" i="28"/>
  <c r="G93" i="28"/>
  <c r="H93" i="28"/>
  <c r="M93" i="28"/>
  <c r="I93" i="28"/>
  <c r="J93" i="28"/>
  <c r="K93" i="28"/>
  <c r="L93" i="28"/>
  <c r="C93" i="28"/>
  <c r="D93" i="28"/>
  <c r="E93" i="28"/>
  <c r="B62" i="28"/>
  <c r="K62" i="28"/>
  <c r="F62" i="28"/>
  <c r="L62" i="28"/>
  <c r="M62" i="28"/>
  <c r="C62" i="28"/>
  <c r="D62" i="28"/>
  <c r="E62" i="28"/>
  <c r="G62" i="28"/>
  <c r="H62" i="28"/>
  <c r="I62" i="28"/>
  <c r="J62" i="28"/>
  <c r="B74" i="28"/>
  <c r="G74" i="28"/>
  <c r="H74" i="28"/>
  <c r="I74" i="28"/>
  <c r="J74" i="28"/>
  <c r="K74" i="28"/>
  <c r="L74" i="28"/>
  <c r="M74" i="28"/>
  <c r="C74" i="28"/>
  <c r="D74" i="28"/>
  <c r="E74" i="28"/>
  <c r="F74" i="28"/>
  <c r="B68" i="28"/>
  <c r="I68" i="28"/>
  <c r="J68" i="28"/>
  <c r="K68" i="28"/>
  <c r="L68" i="28"/>
  <c r="M68" i="28"/>
  <c r="D68" i="28"/>
  <c r="C68" i="28"/>
  <c r="E68" i="28"/>
  <c r="F68" i="28"/>
  <c r="G68" i="28"/>
  <c r="H68" i="28"/>
  <c r="B87" i="28"/>
  <c r="H87" i="28"/>
  <c r="I87" i="28"/>
  <c r="J87" i="28"/>
  <c r="K87" i="28"/>
  <c r="L87" i="28"/>
  <c r="M87" i="28"/>
  <c r="C87" i="28"/>
  <c r="D87" i="28"/>
  <c r="E87" i="28"/>
  <c r="F87" i="28"/>
  <c r="G87" i="28"/>
  <c r="B83" i="28"/>
  <c r="D83" i="28"/>
  <c r="E83" i="28"/>
  <c r="F83" i="28"/>
  <c r="G83" i="28"/>
  <c r="H83" i="28"/>
  <c r="I83" i="28"/>
  <c r="J83" i="28"/>
  <c r="K83" i="28"/>
  <c r="L83" i="28"/>
  <c r="M83" i="28"/>
  <c r="C83" i="28"/>
  <c r="B88" i="28"/>
  <c r="M88" i="28"/>
  <c r="D88" i="28"/>
  <c r="H88" i="28"/>
  <c r="C88" i="28"/>
  <c r="E88" i="28"/>
  <c r="G88" i="28"/>
  <c r="F88" i="28"/>
  <c r="I88" i="28"/>
  <c r="J88" i="28"/>
  <c r="K88" i="28"/>
  <c r="L88" i="28"/>
  <c r="B80" i="28"/>
  <c r="E80" i="28"/>
  <c r="F80" i="28"/>
  <c r="G80" i="28"/>
  <c r="H80" i="28"/>
  <c r="I80" i="28"/>
  <c r="J80" i="28"/>
  <c r="K80" i="28"/>
  <c r="L80" i="28"/>
  <c r="M80" i="28"/>
  <c r="C80" i="28"/>
  <c r="D80" i="28"/>
  <c r="B72" i="28"/>
  <c r="M72" i="28"/>
  <c r="C72" i="28"/>
  <c r="D72" i="28"/>
  <c r="H72" i="28"/>
  <c r="E72" i="28"/>
  <c r="G72" i="28"/>
  <c r="F72" i="28"/>
  <c r="I72" i="28"/>
  <c r="J72" i="28"/>
  <c r="K72" i="28"/>
  <c r="L72" i="28"/>
  <c r="B61" i="28"/>
  <c r="F61" i="28"/>
  <c r="G61" i="28"/>
  <c r="H61" i="28"/>
  <c r="M61" i="28"/>
  <c r="I61" i="28"/>
  <c r="J61" i="28"/>
  <c r="K61" i="28"/>
  <c r="L61" i="28"/>
  <c r="C61" i="28"/>
  <c r="D61" i="28"/>
  <c r="E61" i="28"/>
  <c r="B60" i="28"/>
  <c r="C60" i="28"/>
  <c r="D60" i="28"/>
  <c r="H60" i="28"/>
  <c r="E60" i="28"/>
  <c r="F60" i="28"/>
  <c r="L60" i="28"/>
  <c r="G60" i="28"/>
  <c r="I60" i="28"/>
  <c r="K60" i="28"/>
  <c r="J60" i="28"/>
  <c r="M60" i="28"/>
  <c r="B84" i="28"/>
  <c r="I84" i="28"/>
  <c r="J84" i="28"/>
  <c r="K84" i="28"/>
  <c r="L84" i="28"/>
  <c r="M84" i="28"/>
  <c r="D84" i="28"/>
  <c r="C84" i="28"/>
  <c r="E84" i="28"/>
  <c r="F84" i="28"/>
  <c r="G84" i="28"/>
  <c r="H84" i="28"/>
  <c r="B79" i="28"/>
  <c r="K79" i="28"/>
  <c r="C79" i="28"/>
  <c r="D79" i="28"/>
  <c r="G79" i="28"/>
  <c r="E79" i="28"/>
  <c r="F79" i="28"/>
  <c r="H79" i="28"/>
  <c r="J79" i="28"/>
  <c r="I79" i="28"/>
  <c r="L79" i="28"/>
  <c r="M79" i="28"/>
  <c r="G20" i="55"/>
  <c r="G17" i="55"/>
  <c r="G26" i="55"/>
  <c r="G21" i="55"/>
  <c r="G37" i="55"/>
  <c r="G15" i="55"/>
  <c r="G41" i="55"/>
  <c r="G25" i="55"/>
  <c r="G5" i="55"/>
  <c r="G6" i="55"/>
  <c r="G34" i="55"/>
  <c r="G11" i="55"/>
  <c r="G10" i="55"/>
  <c r="G13" i="55"/>
  <c r="G24" i="55"/>
  <c r="G7" i="55"/>
  <c r="G33" i="55"/>
  <c r="G19" i="55"/>
  <c r="G29" i="55"/>
  <c r="G12" i="55"/>
  <c r="G23" i="55"/>
  <c r="G39" i="55"/>
  <c r="G18" i="55"/>
  <c r="G38" i="55"/>
  <c r="G30" i="55"/>
  <c r="G40" i="55"/>
  <c r="G22" i="55"/>
  <c r="G4" i="55"/>
  <c r="G16" i="55"/>
  <c r="G9" i="55"/>
  <c r="G14" i="55"/>
  <c r="G35" i="55"/>
  <c r="G8" i="55"/>
  <c r="G32" i="55"/>
  <c r="G28" i="55"/>
  <c r="G31" i="55"/>
  <c r="G36" i="55"/>
  <c r="G27" i="55"/>
  <c r="G3" i="55"/>
  <c r="G2" i="55"/>
  <c r="G15" i="26"/>
  <c r="G16" i="26"/>
  <c r="G20" i="26"/>
  <c r="G8" i="26"/>
  <c r="G19" i="26"/>
  <c r="G18" i="26"/>
  <c r="G12" i="26"/>
  <c r="G17" i="26"/>
  <c r="G14" i="26"/>
  <c r="G13" i="26"/>
  <c r="G6" i="26"/>
  <c r="G10" i="26"/>
  <c r="G21" i="26"/>
  <c r="G9" i="26"/>
  <c r="G3" i="26"/>
  <c r="G11" i="26"/>
  <c r="G5" i="26"/>
  <c r="G7" i="26"/>
  <c r="G4" i="26"/>
  <c r="G2" i="26"/>
  <c r="E20" i="50"/>
  <c r="B190" i="58" s="1"/>
  <c r="E105" i="50"/>
  <c r="B104" i="58" s="1"/>
  <c r="E69" i="50"/>
  <c r="B138" i="58" s="1"/>
  <c r="E129" i="50"/>
  <c r="B80" i="58" s="1"/>
  <c r="E138" i="50"/>
  <c r="B97" i="58" s="1"/>
  <c r="E21" i="50"/>
  <c r="B189" i="58" s="1"/>
  <c r="E15" i="50"/>
  <c r="B195" i="58" s="1"/>
  <c r="E100" i="50"/>
  <c r="B111" i="58" s="1"/>
  <c r="E119" i="50"/>
  <c r="B90" i="58" s="1"/>
  <c r="E186" i="50"/>
  <c r="B23" i="58" s="1"/>
  <c r="E168" i="50"/>
  <c r="B41" i="58" s="1"/>
  <c r="E139" i="50"/>
  <c r="B70" i="58" s="1"/>
  <c r="E185" i="50"/>
  <c r="B24" i="58" s="1"/>
  <c r="E28" i="50"/>
  <c r="B182" i="58" s="1"/>
  <c r="E64" i="50"/>
  <c r="B143" i="58" s="1"/>
  <c r="E118" i="50"/>
  <c r="B91" i="58" s="1"/>
  <c r="E116" i="50"/>
  <c r="B93" i="58" s="1"/>
  <c r="E198" i="50"/>
  <c r="B7" i="58" s="1"/>
  <c r="E154" i="50"/>
  <c r="B55" i="58" s="1"/>
  <c r="E54" i="50"/>
  <c r="B153" i="58" s="1"/>
  <c r="E125" i="50"/>
  <c r="B84" i="58" s="1"/>
  <c r="E178" i="50"/>
  <c r="B31" i="58" s="1"/>
  <c r="E110" i="50"/>
  <c r="B99" i="58" s="1"/>
  <c r="E202" i="50"/>
  <c r="B11" i="58" s="1"/>
  <c r="A103" i="47"/>
  <c r="E91" i="50"/>
  <c r="B119" i="58" s="1"/>
  <c r="A117" i="47"/>
  <c r="E40" i="50"/>
  <c r="B167" i="58" s="1"/>
  <c r="A75" i="47"/>
  <c r="D160" i="50"/>
  <c r="E160" i="50" s="1"/>
  <c r="B49" i="58" s="1"/>
  <c r="E50" i="50"/>
  <c r="B157" i="58" s="1"/>
  <c r="N32" i="59"/>
  <c r="M32" i="59"/>
  <c r="L32" i="59"/>
  <c r="I32" i="59"/>
  <c r="R32" i="59" s="1"/>
  <c r="T32" i="59" s="1"/>
  <c r="E203" i="50"/>
  <c r="B12" i="58" s="1"/>
  <c r="E19" i="50"/>
  <c r="B191" i="58" s="1"/>
  <c r="B198" i="58"/>
  <c r="E184" i="50"/>
  <c r="B25" i="58" s="1"/>
  <c r="E36" i="50"/>
  <c r="B172" i="58" s="1"/>
  <c r="E94" i="50"/>
  <c r="B115" i="58" s="1"/>
  <c r="B3" i="59"/>
  <c r="A7" i="40"/>
  <c r="D179" i="50"/>
  <c r="E179" i="50" s="1"/>
  <c r="B30" i="58" s="1"/>
  <c r="S32" i="59"/>
  <c r="K32" i="59"/>
  <c r="F32" i="59"/>
  <c r="D32" i="59"/>
  <c r="C32" i="59"/>
  <c r="E32" i="59"/>
  <c r="H32" i="59"/>
  <c r="G32" i="59"/>
  <c r="J32" i="59"/>
  <c r="E180" i="50"/>
  <c r="B168" i="58" s="1"/>
  <c r="E171" i="50"/>
  <c r="B38" i="58" s="1"/>
  <c r="E97" i="50"/>
  <c r="B113" i="58" s="1"/>
  <c r="D57" i="50"/>
  <c r="E57" i="50" s="1"/>
  <c r="B150" i="58" s="1"/>
  <c r="E58" i="50"/>
  <c r="B149" i="58" s="1"/>
  <c r="E44" i="50"/>
  <c r="B163" i="58" s="1"/>
  <c r="D170" i="50"/>
  <c r="E170" i="50" s="1"/>
  <c r="B39" i="58" s="1"/>
  <c r="D142" i="50"/>
  <c r="E142" i="50" s="1"/>
  <c r="B67" i="58" s="1"/>
  <c r="D124" i="50"/>
  <c r="E124" i="50" s="1"/>
  <c r="B85" i="58" s="1"/>
  <c r="E128" i="50"/>
  <c r="B81" i="58" s="1"/>
  <c r="E84" i="50"/>
  <c r="B123" i="58" s="1"/>
  <c r="E158" i="50"/>
  <c r="B51" i="58" s="1"/>
  <c r="E112" i="50"/>
  <c r="B27" i="58" s="1"/>
  <c r="E131" i="50"/>
  <c r="B78" i="58" s="1"/>
  <c r="D187" i="50"/>
  <c r="E187" i="50" s="1"/>
  <c r="B22" i="58" s="1"/>
  <c r="D62" i="50"/>
  <c r="E62" i="50" s="1"/>
  <c r="B145" i="58" s="1"/>
  <c r="D38" i="50"/>
  <c r="E38" i="50" s="1"/>
  <c r="B170" i="58" s="1"/>
  <c r="D159" i="50"/>
  <c r="E159" i="50" s="1"/>
  <c r="B50" i="58" s="1"/>
  <c r="D115" i="50"/>
  <c r="E115" i="50" s="1"/>
  <c r="B94" i="58" s="1"/>
  <c r="D133" i="50"/>
  <c r="E133" i="50" s="1"/>
  <c r="B75" i="58" s="1"/>
  <c r="C156" i="42"/>
  <c r="D156" i="42"/>
  <c r="B156" i="42"/>
  <c r="E156" i="42"/>
  <c r="F156" i="42"/>
  <c r="G156" i="42"/>
  <c r="H156" i="42"/>
  <c r="I156" i="42"/>
  <c r="J156" i="42"/>
  <c r="K156" i="42"/>
  <c r="L156" i="42"/>
  <c r="M156" i="42"/>
  <c r="N156" i="42"/>
  <c r="O156" i="42"/>
  <c r="B3" i="46"/>
  <c r="N3" i="46" s="1"/>
  <c r="Z3" i="46" s="1"/>
  <c r="AL3" i="46" s="1"/>
  <c r="AX3" i="46" s="1"/>
  <c r="Z5" i="56"/>
  <c r="AA5" i="56" s="1"/>
  <c r="AB5" i="56" s="1"/>
  <c r="AC5" i="56" s="1"/>
  <c r="AD5" i="56" s="1"/>
  <c r="AE5" i="56" s="1"/>
  <c r="AF5" i="56" s="1"/>
  <c r="AG5" i="56" s="1"/>
  <c r="AH5" i="56" s="1"/>
  <c r="AI5" i="56" s="1"/>
  <c r="AJ5" i="56" s="1"/>
  <c r="AK5" i="56" s="1"/>
  <c r="AL5" i="56" s="1"/>
  <c r="AM5" i="56" s="1"/>
  <c r="AN5" i="56" s="1"/>
  <c r="AO5" i="56" s="1"/>
  <c r="AP5" i="56" s="1"/>
  <c r="AQ5" i="56" s="1"/>
  <c r="AR5" i="56" s="1"/>
  <c r="AS5" i="56" s="1"/>
  <c r="AT5" i="56" s="1"/>
  <c r="AU5" i="56" s="1"/>
  <c r="AV5" i="56" s="1"/>
  <c r="AW5" i="56" s="1"/>
  <c r="AX5" i="56" s="1"/>
  <c r="AY5" i="56" s="1"/>
  <c r="AZ5" i="56" s="1"/>
  <c r="BA5" i="56" s="1"/>
  <c r="BB5" i="56" s="1"/>
  <c r="BC5" i="56" s="1"/>
  <c r="BD5" i="56" s="1"/>
  <c r="BE5" i="56" s="1"/>
  <c r="BF5" i="56" s="1"/>
  <c r="BG5" i="56" s="1"/>
  <c r="BH5" i="56" s="1"/>
  <c r="BI5" i="56" s="1"/>
  <c r="BJ5" i="56" s="1"/>
  <c r="BK5" i="56" s="1"/>
  <c r="BL5" i="56" s="1"/>
  <c r="BM5" i="56" s="1"/>
  <c r="BN5" i="56" s="1"/>
  <c r="BO5" i="56" s="1"/>
  <c r="BP5" i="56" s="1"/>
  <c r="BQ5" i="56" s="1"/>
  <c r="BR5" i="56" s="1"/>
  <c r="BS5" i="56" s="1"/>
  <c r="BT5" i="56" s="1"/>
  <c r="BU5" i="56" s="1"/>
  <c r="BV5" i="56" s="1"/>
  <c r="BW5" i="56" s="1"/>
  <c r="BX5" i="56" s="1"/>
  <c r="BY5" i="56" s="1"/>
  <c r="BZ5" i="56" s="1"/>
  <c r="CA5" i="56" s="1"/>
  <c r="CB5" i="56" s="1"/>
  <c r="CC5" i="56" s="1"/>
  <c r="CD5" i="56" s="1"/>
  <c r="CE5" i="56" s="1"/>
  <c r="CF5" i="56" s="1"/>
  <c r="CG5" i="56" s="1"/>
  <c r="CH5" i="56" s="1"/>
  <c r="CI5" i="56" s="1"/>
  <c r="CJ5" i="56" s="1"/>
  <c r="Z8" i="56"/>
  <c r="AA8" i="56" s="1"/>
  <c r="Z12" i="56"/>
  <c r="AA12" i="56" s="1"/>
  <c r="AB12" i="56" s="1"/>
  <c r="AC12" i="56" s="1"/>
  <c r="AD12" i="56" s="1"/>
  <c r="Z6" i="56"/>
  <c r="AA6" i="56" s="1"/>
  <c r="AB6" i="56" s="1"/>
  <c r="AC6" i="56" s="1"/>
  <c r="AD6" i="56" s="1"/>
  <c r="AE6" i="56" s="1"/>
  <c r="AF6" i="56" s="1"/>
  <c r="AG6" i="56" s="1"/>
  <c r="AH6" i="56" s="1"/>
  <c r="AI6" i="56" s="1"/>
  <c r="AJ6" i="56" s="1"/>
  <c r="AK6" i="56" s="1"/>
  <c r="AL6" i="56" s="1"/>
  <c r="AM6" i="56" s="1"/>
  <c r="AN6" i="56" s="1"/>
  <c r="AO6" i="56" s="1"/>
  <c r="AP6" i="56" s="1"/>
  <c r="AQ6" i="56" s="1"/>
  <c r="AR6" i="56" s="1"/>
  <c r="AS6" i="56" s="1"/>
  <c r="AT6" i="56" s="1"/>
  <c r="AU6" i="56" s="1"/>
  <c r="AV6" i="56" s="1"/>
  <c r="AW6" i="56" s="1"/>
  <c r="AX6" i="56" s="1"/>
  <c r="AY6" i="56" s="1"/>
  <c r="AZ6" i="56" s="1"/>
  <c r="BA6" i="56" s="1"/>
  <c r="BB6" i="56" s="1"/>
  <c r="BC6" i="56" s="1"/>
  <c r="BD6" i="56" s="1"/>
  <c r="BE6" i="56" s="1"/>
  <c r="BF6" i="56" s="1"/>
  <c r="BG6" i="56" s="1"/>
  <c r="BH6" i="56" s="1"/>
  <c r="BI6" i="56" s="1"/>
  <c r="BJ6" i="56" s="1"/>
  <c r="BK6" i="56" s="1"/>
  <c r="BL6" i="56" s="1"/>
  <c r="BM6" i="56" s="1"/>
  <c r="BN6" i="56" s="1"/>
  <c r="BO6" i="56" s="1"/>
  <c r="BP6" i="56" s="1"/>
  <c r="BQ6" i="56" s="1"/>
  <c r="BR6" i="56" s="1"/>
  <c r="BS6" i="56" s="1"/>
  <c r="BT6" i="56" s="1"/>
  <c r="BU6" i="56" s="1"/>
  <c r="BV6" i="56" s="1"/>
  <c r="BW6" i="56" s="1"/>
  <c r="BX6" i="56" s="1"/>
  <c r="BY6" i="56" s="1"/>
  <c r="BZ6" i="56" s="1"/>
  <c r="CA6" i="56" s="1"/>
  <c r="CB6" i="56" s="1"/>
  <c r="CC6" i="56" s="1"/>
  <c r="CD6" i="56" s="1"/>
  <c r="CE6" i="56" s="1"/>
  <c r="CF6" i="56" s="1"/>
  <c r="CG6" i="56" s="1"/>
  <c r="CH6" i="56" s="1"/>
  <c r="CI6" i="56" s="1"/>
  <c r="CJ6" i="56" s="1"/>
  <c r="Z15" i="56"/>
  <c r="AA15" i="56" s="1"/>
  <c r="AB15" i="56" s="1"/>
  <c r="AC15" i="56" s="1"/>
  <c r="AD15" i="56" s="1"/>
  <c r="B148" i="42"/>
  <c r="B149" i="42"/>
  <c r="B142" i="42"/>
  <c r="B151" i="42"/>
  <c r="B152" i="42"/>
  <c r="B144" i="42"/>
  <c r="B153" i="42"/>
  <c r="B145" i="42"/>
  <c r="B154" i="42"/>
  <c r="B146" i="42"/>
  <c r="F5" i="56"/>
  <c r="B140" i="42"/>
  <c r="F15" i="56"/>
  <c r="B150" i="42"/>
  <c r="F6" i="56"/>
  <c r="B141" i="42"/>
  <c r="F8" i="56"/>
  <c r="B143" i="42"/>
  <c r="F12" i="56"/>
  <c r="B147" i="42"/>
  <c r="B130" i="42"/>
  <c r="B122" i="42"/>
  <c r="B114" i="42"/>
  <c r="B106" i="42"/>
  <c r="B98" i="42"/>
  <c r="B112" i="42"/>
  <c r="B131" i="42"/>
  <c r="B123" i="42"/>
  <c r="B115" i="42"/>
  <c r="B107" i="42"/>
  <c r="B99" i="42"/>
  <c r="B132" i="42"/>
  <c r="B124" i="42"/>
  <c r="B116" i="42"/>
  <c r="B108" i="42"/>
  <c r="B100" i="42"/>
  <c r="B120" i="42"/>
  <c r="B96" i="42"/>
  <c r="B133" i="42"/>
  <c r="B125" i="42"/>
  <c r="B117" i="42"/>
  <c r="B109" i="42"/>
  <c r="B101" i="42"/>
  <c r="B128" i="42"/>
  <c r="B134" i="42"/>
  <c r="B126" i="42"/>
  <c r="B118" i="42"/>
  <c r="B110" i="42"/>
  <c r="B102" i="42"/>
  <c r="B135" i="42"/>
  <c r="B127" i="42"/>
  <c r="B119" i="42"/>
  <c r="B111" i="42"/>
  <c r="B103" i="42"/>
  <c r="B136" i="42"/>
  <c r="B104" i="42"/>
  <c r="B129" i="42"/>
  <c r="B121" i="42"/>
  <c r="B113" i="42"/>
  <c r="B105" i="42"/>
  <c r="B97" i="42"/>
  <c r="B44" i="42"/>
  <c r="B36" i="42"/>
  <c r="B28" i="42"/>
  <c r="B45" i="42"/>
  <c r="B37" i="42"/>
  <c r="B29" i="42"/>
  <c r="B46" i="42"/>
  <c r="B38" i="42"/>
  <c r="B30" i="42"/>
  <c r="B47" i="42"/>
  <c r="B39" i="42"/>
  <c r="B31" i="42"/>
  <c r="B48" i="42"/>
  <c r="B40" i="42"/>
  <c r="B32" i="42"/>
  <c r="B43" i="42"/>
  <c r="B49" i="42"/>
  <c r="B41" i="42"/>
  <c r="B33" i="42"/>
  <c r="B35" i="42"/>
  <c r="B27" i="42"/>
  <c r="B50" i="42"/>
  <c r="B42" i="42"/>
  <c r="B34" i="42"/>
  <c r="B140" i="25"/>
  <c r="C101" i="52"/>
  <c r="B141" i="25"/>
  <c r="B129" i="25"/>
  <c r="B130" i="25"/>
  <c r="B11" i="25"/>
  <c r="B79" i="25"/>
  <c r="B78" i="25"/>
  <c r="B15" i="25"/>
  <c r="B142" i="25"/>
  <c r="B105" i="25"/>
  <c r="B44" i="25"/>
  <c r="B92" i="25"/>
  <c r="B61" i="25"/>
  <c r="B89" i="25"/>
  <c r="B86" i="25"/>
  <c r="B22" i="25"/>
  <c r="B100" i="25"/>
  <c r="B16" i="25"/>
  <c r="B124" i="25"/>
  <c r="B84" i="25"/>
  <c r="B63" i="25"/>
  <c r="B98" i="25"/>
  <c r="B70" i="25"/>
  <c r="B20" i="25"/>
  <c r="B45" i="25"/>
  <c r="B103" i="25"/>
  <c r="B8" i="25"/>
  <c r="B146" i="25"/>
  <c r="B29" i="25"/>
  <c r="B58" i="25"/>
  <c r="B19" i="25"/>
  <c r="B3" i="28"/>
  <c r="B153" i="25"/>
  <c r="B117" i="25"/>
  <c r="B108" i="25"/>
  <c r="M1" i="25"/>
  <c r="B46" i="25"/>
  <c r="B17" i="25"/>
  <c r="D95" i="52"/>
  <c r="B148" i="25"/>
  <c r="B13" i="25"/>
  <c r="B76" i="25"/>
  <c r="B24" i="25"/>
  <c r="B104" i="25"/>
  <c r="B132" i="25"/>
  <c r="B83" i="25"/>
  <c r="B18" i="25"/>
  <c r="B97" i="25"/>
  <c r="B111" i="25"/>
  <c r="B53" i="25"/>
  <c r="B95" i="25" s="1"/>
  <c r="B113" i="25"/>
  <c r="B152" i="25"/>
  <c r="B42" i="25"/>
  <c r="B32" i="25"/>
  <c r="B67" i="25"/>
  <c r="B147" i="25"/>
  <c r="B109" i="25"/>
  <c r="B59" i="25"/>
  <c r="B136" i="25"/>
  <c r="B122" i="25"/>
  <c r="B57" i="25"/>
  <c r="B9" i="25"/>
  <c r="B139" i="25"/>
  <c r="B73" i="25"/>
  <c r="B56" i="25"/>
  <c r="B80" i="25"/>
  <c r="B151" i="25"/>
  <c r="B41" i="25"/>
  <c r="B21" i="25"/>
  <c r="B149" i="25"/>
  <c r="B82" i="25"/>
  <c r="B36" i="25"/>
  <c r="B14" i="25"/>
  <c r="B135" i="25"/>
  <c r="B31" i="25"/>
  <c r="B110" i="25"/>
  <c r="B3" i="32"/>
  <c r="B4" i="32" s="1"/>
  <c r="B114" i="25"/>
  <c r="B118" i="25"/>
  <c r="B5" i="25"/>
  <c r="B72" i="25"/>
  <c r="B144" i="25"/>
  <c r="B37" i="25"/>
  <c r="B64" i="25"/>
  <c r="B48" i="25"/>
  <c r="B3" i="30"/>
  <c r="B4" i="30" s="1"/>
  <c r="B55" i="30" s="1"/>
  <c r="B71" i="25"/>
  <c r="B102" i="25"/>
  <c r="B34" i="25"/>
  <c r="B75" i="25"/>
  <c r="B128" i="25"/>
  <c r="B65" i="25"/>
  <c r="B77" i="25"/>
  <c r="B28" i="25"/>
  <c r="B99" i="25"/>
  <c r="B88" i="25"/>
  <c r="D3" i="57"/>
  <c r="C3" i="57" s="1"/>
  <c r="B107" i="25"/>
  <c r="B101" i="25"/>
  <c r="B69" i="25"/>
  <c r="B10" i="25"/>
  <c r="B126" i="25"/>
  <c r="B3" i="57"/>
  <c r="B4" i="57" s="1"/>
  <c r="B5" i="57" s="1"/>
  <c r="B96" i="25"/>
  <c r="B87" i="25"/>
  <c r="B66" i="25"/>
  <c r="B127" i="25"/>
  <c r="B121" i="25"/>
  <c r="B39" i="25"/>
  <c r="B119" i="25"/>
  <c r="B33" i="25"/>
  <c r="B27" i="25"/>
  <c r="B47" i="25"/>
  <c r="B91" i="25"/>
  <c r="B38" i="25"/>
  <c r="B134" i="25"/>
  <c r="B131" i="25"/>
  <c r="B54" i="25"/>
  <c r="B120" i="25"/>
  <c r="B90" i="25"/>
  <c r="B74" i="25"/>
  <c r="B40" i="25"/>
  <c r="B43" i="25"/>
  <c r="B3" i="31"/>
  <c r="B4" i="31" s="1"/>
  <c r="B78" i="31" s="1"/>
  <c r="B3" i="29"/>
  <c r="B4" i="29" s="1"/>
  <c r="B101" i="29" s="1"/>
  <c r="B7" i="25"/>
  <c r="B62" i="25"/>
  <c r="B116" i="25"/>
  <c r="B6" i="25"/>
  <c r="B50" i="25"/>
  <c r="B55" i="25"/>
  <c r="C4" i="25"/>
  <c r="C147" i="25" s="1"/>
  <c r="B35" i="25"/>
  <c r="B133" i="25"/>
  <c r="B93" i="25"/>
  <c r="B30" i="25"/>
  <c r="B12" i="25"/>
  <c r="B49" i="25"/>
  <c r="B154" i="25"/>
  <c r="B60" i="25"/>
  <c r="B115" i="25"/>
  <c r="B112" i="25"/>
  <c r="B26" i="25"/>
  <c r="B68" i="25"/>
  <c r="B125" i="25"/>
  <c r="B106" i="25"/>
  <c r="B23" i="25"/>
  <c r="B150" i="25"/>
  <c r="B85" i="25"/>
  <c r="B81" i="25"/>
  <c r="B145" i="25"/>
  <c r="B123" i="25"/>
  <c r="B143" i="25"/>
  <c r="B24" i="57" l="1"/>
  <c r="B23" i="57"/>
  <c r="B22" i="57"/>
  <c r="B21" i="57"/>
  <c r="B20" i="57"/>
  <c r="B19" i="57"/>
  <c r="B18" i="57"/>
  <c r="B17" i="57"/>
  <c r="B16" i="57"/>
  <c r="B14" i="57"/>
  <c r="B13" i="57"/>
  <c r="B12" i="57"/>
  <c r="B11" i="57"/>
  <c r="B10" i="57"/>
  <c r="B9" i="57"/>
  <c r="B8" i="57"/>
  <c r="B7" i="57"/>
  <c r="B54" i="57"/>
  <c r="B56" i="57"/>
  <c r="B71" i="57"/>
  <c r="B55" i="57"/>
  <c r="B6" i="57"/>
  <c r="B15" i="57"/>
  <c r="B108" i="57"/>
  <c r="O41" i="55"/>
  <c r="P41" i="55" s="1"/>
  <c r="A8" i="40"/>
  <c r="B4" i="59"/>
  <c r="U33" i="59"/>
  <c r="B33" i="59"/>
  <c r="Q33" i="59" s="1"/>
  <c r="P33" i="59" s="1"/>
  <c r="I1" i="47"/>
  <c r="B32" i="31"/>
  <c r="B127" i="29"/>
  <c r="B13" i="29"/>
  <c r="B100" i="30"/>
  <c r="B154" i="31"/>
  <c r="O15" i="26"/>
  <c r="P15" i="26" s="1"/>
  <c r="O40" i="55"/>
  <c r="P40" i="55" s="1"/>
  <c r="O34" i="55"/>
  <c r="P34" i="55" s="1"/>
  <c r="D4" i="25"/>
  <c r="D29" i="25" s="1"/>
  <c r="B97" i="31"/>
  <c r="B26" i="31"/>
  <c r="B73" i="31"/>
  <c r="B58" i="30"/>
  <c r="B87" i="30"/>
  <c r="O10" i="26"/>
  <c r="P10" i="26" s="1"/>
  <c r="B92" i="30"/>
  <c r="O22" i="55"/>
  <c r="P22" i="55" s="1"/>
  <c r="B38" i="31"/>
  <c r="O17" i="55"/>
  <c r="P17" i="55" s="1"/>
  <c r="B27" i="31"/>
  <c r="O8" i="55"/>
  <c r="P8" i="55" s="1"/>
  <c r="B55" i="31"/>
  <c r="O31" i="55"/>
  <c r="P31" i="55" s="1"/>
  <c r="O11" i="26"/>
  <c r="P11" i="26" s="1"/>
  <c r="B22" i="31"/>
  <c r="B103" i="57"/>
  <c r="O18" i="26"/>
  <c r="P18" i="26" s="1"/>
  <c r="O2" i="26"/>
  <c r="P2" i="26" s="1"/>
  <c r="B11" i="31"/>
  <c r="B128" i="57"/>
  <c r="B141" i="29"/>
  <c r="B86" i="29"/>
  <c r="O7" i="55"/>
  <c r="P7" i="55" s="1"/>
  <c r="O20" i="26"/>
  <c r="P20" i="26" s="1"/>
  <c r="B83" i="31"/>
  <c r="O21" i="26"/>
  <c r="P21" i="26" s="1"/>
  <c r="B6" i="29"/>
  <c r="B15" i="30"/>
  <c r="O11" i="55"/>
  <c r="P11" i="55" s="1"/>
  <c r="B48" i="30"/>
  <c r="O16" i="26"/>
  <c r="P16" i="26" s="1"/>
  <c r="O3" i="26"/>
  <c r="P3" i="26" s="1"/>
  <c r="B115" i="31"/>
  <c r="O35" i="55"/>
  <c r="P35" i="55" s="1"/>
  <c r="B24" i="31"/>
  <c r="B102" i="30"/>
  <c r="O3" i="55"/>
  <c r="P3" i="55" s="1"/>
  <c r="O6" i="26"/>
  <c r="P6" i="26" s="1"/>
  <c r="B63" i="30"/>
  <c r="B54" i="30"/>
  <c r="B100" i="57"/>
  <c r="C21" i="25"/>
  <c r="O23" i="55"/>
  <c r="P23" i="55" s="1"/>
  <c r="O21" i="55"/>
  <c r="P21" i="55" s="1"/>
  <c r="B60" i="29"/>
  <c r="B57" i="30"/>
  <c r="B89" i="30"/>
  <c r="B91" i="30"/>
  <c r="C4" i="30"/>
  <c r="C48" i="30" s="1"/>
  <c r="B38" i="30"/>
  <c r="B113" i="30"/>
  <c r="B142" i="30"/>
  <c r="B146" i="30"/>
  <c r="B99" i="30"/>
  <c r="B105" i="30"/>
  <c r="C44" i="25"/>
  <c r="B17" i="30"/>
  <c r="C153" i="25"/>
  <c r="O20" i="55"/>
  <c r="P20" i="55" s="1"/>
  <c r="O32" i="55"/>
  <c r="P32" i="55" s="1"/>
  <c r="O27" i="55"/>
  <c r="P27" i="55" s="1"/>
  <c r="B124" i="30"/>
  <c r="O18" i="55"/>
  <c r="P18" i="55" s="1"/>
  <c r="O14" i="55"/>
  <c r="P14" i="55" s="1"/>
  <c r="B98" i="30"/>
  <c r="B11" i="30"/>
  <c r="B154" i="30"/>
  <c r="C73" i="25"/>
  <c r="B123" i="30"/>
  <c r="B7" i="30"/>
  <c r="B32" i="57"/>
  <c r="O12" i="26"/>
  <c r="P12" i="26" s="1"/>
  <c r="B93" i="30"/>
  <c r="O28" i="55"/>
  <c r="P28" i="55" s="1"/>
  <c r="O7" i="26"/>
  <c r="P7" i="26" s="1"/>
  <c r="B108" i="30"/>
  <c r="B10" i="30"/>
  <c r="Z4" i="46"/>
  <c r="B87" i="47" s="1"/>
  <c r="B86" i="47" s="1"/>
  <c r="C4" i="57"/>
  <c r="C24" i="57" s="1"/>
  <c r="C84" i="25"/>
  <c r="O36" i="55"/>
  <c r="P36" i="55" s="1"/>
  <c r="O38" i="55"/>
  <c r="P38" i="55" s="1"/>
  <c r="B125" i="30"/>
  <c r="B69" i="30"/>
  <c r="B28" i="30"/>
  <c r="C96" i="25"/>
  <c r="B101" i="30"/>
  <c r="B62" i="30"/>
  <c r="B20" i="30"/>
  <c r="B64" i="30"/>
  <c r="B134" i="30"/>
  <c r="B35" i="30"/>
  <c r="B132" i="30"/>
  <c r="B6" i="30"/>
  <c r="B31" i="30"/>
  <c r="B96" i="30"/>
  <c r="B80" i="30"/>
  <c r="B139" i="30"/>
  <c r="B66" i="30"/>
  <c r="B34" i="57"/>
  <c r="B4" i="28"/>
  <c r="B40" i="57"/>
  <c r="B120" i="29"/>
  <c r="B68" i="29"/>
  <c r="B43" i="29"/>
  <c r="B32" i="29"/>
  <c r="B17" i="29"/>
  <c r="B115" i="29"/>
  <c r="B132" i="31"/>
  <c r="B102" i="29"/>
  <c r="B88" i="29"/>
  <c r="B134" i="31"/>
  <c r="B9" i="29"/>
  <c r="B27" i="29"/>
  <c r="B16" i="29"/>
  <c r="B7" i="29"/>
  <c r="B11" i="29"/>
  <c r="B46" i="29"/>
  <c r="B90" i="29"/>
  <c r="B134" i="29"/>
  <c r="B55" i="29"/>
  <c r="B151" i="29"/>
  <c r="B123" i="31"/>
  <c r="B91" i="29"/>
  <c r="B57" i="29"/>
  <c r="B144" i="29"/>
  <c r="B87" i="29"/>
  <c r="B34" i="29"/>
  <c r="B37" i="29"/>
  <c r="B114" i="29"/>
  <c r="B130" i="29"/>
  <c r="B81" i="29"/>
  <c r="B19" i="29"/>
  <c r="B33" i="29"/>
  <c r="B58" i="29"/>
  <c r="B45" i="29"/>
  <c r="B100" i="29"/>
  <c r="B50" i="29"/>
  <c r="B79" i="31"/>
  <c r="O8" i="26"/>
  <c r="P8" i="26" s="1"/>
  <c r="O4" i="55"/>
  <c r="P4" i="55" s="1"/>
  <c r="B80" i="31"/>
  <c r="B145" i="31"/>
  <c r="B74" i="30"/>
  <c r="B85" i="30"/>
  <c r="B24" i="30"/>
  <c r="B39" i="30"/>
  <c r="B43" i="30"/>
  <c r="B153" i="57"/>
  <c r="C27" i="25"/>
  <c r="B117" i="31"/>
  <c r="B42" i="31"/>
  <c r="B71" i="30"/>
  <c r="B5" i="30"/>
  <c r="B23" i="30"/>
  <c r="B72" i="30"/>
  <c r="B104" i="30"/>
  <c r="B113" i="57"/>
  <c r="C125" i="25"/>
  <c r="C16" i="25"/>
  <c r="O5" i="55"/>
  <c r="P5" i="55" s="1"/>
  <c r="O10" i="55"/>
  <c r="P10" i="55" s="1"/>
  <c r="O9" i="26"/>
  <c r="P9" i="26" s="1"/>
  <c r="B130" i="31"/>
  <c r="B148" i="31"/>
  <c r="B110" i="30"/>
  <c r="B118" i="30"/>
  <c r="B36" i="30"/>
  <c r="B127" i="30"/>
  <c r="B19" i="30"/>
  <c r="B107" i="57"/>
  <c r="B152" i="30"/>
  <c r="C12" i="25"/>
  <c r="C114" i="25"/>
  <c r="B144" i="57"/>
  <c r="C111" i="25"/>
  <c r="O9" i="55"/>
  <c r="P9" i="55" s="1"/>
  <c r="O4" i="26"/>
  <c r="P4" i="26" s="1"/>
  <c r="B122" i="31"/>
  <c r="B109" i="30"/>
  <c r="B67" i="30"/>
  <c r="B12" i="30"/>
  <c r="B77" i="30"/>
  <c r="B75" i="30"/>
  <c r="B34" i="30"/>
  <c r="B125" i="57"/>
  <c r="C74" i="25"/>
  <c r="C146" i="25"/>
  <c r="B67" i="31"/>
  <c r="B136" i="30"/>
  <c r="B45" i="30"/>
  <c r="B46" i="30"/>
  <c r="B140" i="30"/>
  <c r="B83" i="30"/>
  <c r="B47" i="30"/>
  <c r="B146" i="57"/>
  <c r="C133" i="25"/>
  <c r="O15" i="55"/>
  <c r="P15" i="55" s="1"/>
  <c r="O26" i="55"/>
  <c r="P26" i="55" s="1"/>
  <c r="O33" i="55"/>
  <c r="P33" i="55" s="1"/>
  <c r="O25" i="55"/>
  <c r="P25" i="55" s="1"/>
  <c r="O13" i="26"/>
  <c r="P13" i="26" s="1"/>
  <c r="O19" i="26"/>
  <c r="P19" i="26" s="1"/>
  <c r="B95" i="31"/>
  <c r="B153" i="30"/>
  <c r="B68" i="30"/>
  <c r="B130" i="30"/>
  <c r="B32" i="30"/>
  <c r="B37" i="30"/>
  <c r="B37" i="57"/>
  <c r="C65" i="25"/>
  <c r="B14" i="31"/>
  <c r="AL4" i="46"/>
  <c r="AL16" i="46" s="1"/>
  <c r="B129" i="30"/>
  <c r="B133" i="30"/>
  <c r="B13" i="30"/>
  <c r="B30" i="30"/>
  <c r="B126" i="30"/>
  <c r="B130" i="57"/>
  <c r="B27" i="57"/>
  <c r="B123" i="29"/>
  <c r="B67" i="29"/>
  <c r="B149" i="29"/>
  <c r="B76" i="29"/>
  <c r="B124" i="29"/>
  <c r="B79" i="29"/>
  <c r="B100" i="31"/>
  <c r="B13" i="31"/>
  <c r="B33" i="31"/>
  <c r="B84" i="31"/>
  <c r="B8" i="31"/>
  <c r="B152" i="31"/>
  <c r="B134" i="57"/>
  <c r="C64" i="25"/>
  <c r="C7" i="25"/>
  <c r="C22" i="25"/>
  <c r="B36" i="29"/>
  <c r="B113" i="29"/>
  <c r="B39" i="29"/>
  <c r="B21" i="29"/>
  <c r="B103" i="29"/>
  <c r="B142" i="29"/>
  <c r="B116" i="31"/>
  <c r="B17" i="31"/>
  <c r="B71" i="31"/>
  <c r="B118" i="31"/>
  <c r="B124" i="31"/>
  <c r="B142" i="31"/>
  <c r="C40" i="25"/>
  <c r="C142" i="25"/>
  <c r="C77" i="25"/>
  <c r="B131" i="31"/>
  <c r="B105" i="31"/>
  <c r="B70" i="31"/>
  <c r="B89" i="31"/>
  <c r="B69" i="31"/>
  <c r="B146" i="31"/>
  <c r="C6" i="25"/>
  <c r="C107" i="25"/>
  <c r="C86" i="25"/>
  <c r="B146" i="29"/>
  <c r="B66" i="29"/>
  <c r="B75" i="29"/>
  <c r="B152" i="29"/>
  <c r="N4" i="46"/>
  <c r="N16" i="46" s="1"/>
  <c r="B8" i="29"/>
  <c r="B90" i="31"/>
  <c r="B109" i="31"/>
  <c r="B54" i="31"/>
  <c r="B66" i="31"/>
  <c r="B149" i="31"/>
  <c r="D3" i="46"/>
  <c r="K1" i="47" s="1"/>
  <c r="C10" i="25"/>
  <c r="C121" i="25"/>
  <c r="C134" i="25"/>
  <c r="C35" i="25"/>
  <c r="B20" i="29"/>
  <c r="B136" i="29"/>
  <c r="B78" i="29"/>
  <c r="B74" i="29"/>
  <c r="B14" i="29"/>
  <c r="B15" i="29"/>
  <c r="B120" i="31"/>
  <c r="B74" i="31"/>
  <c r="B45" i="31"/>
  <c r="B133" i="31"/>
  <c r="B153" i="31"/>
  <c r="B141" i="57"/>
  <c r="C24" i="25"/>
  <c r="C34" i="25"/>
  <c r="C89" i="25"/>
  <c r="C97" i="25"/>
  <c r="C98" i="25"/>
  <c r="B154" i="29"/>
  <c r="B107" i="29"/>
  <c r="B26" i="29"/>
  <c r="B98" i="29"/>
  <c r="B96" i="29"/>
  <c r="B72" i="29"/>
  <c r="B60" i="31"/>
  <c r="B37" i="31"/>
  <c r="B86" i="31"/>
  <c r="B34" i="31"/>
  <c r="B119" i="31"/>
  <c r="B140" i="57"/>
  <c r="C5" i="25"/>
  <c r="C117" i="25"/>
  <c r="C102" i="25"/>
  <c r="C57" i="25"/>
  <c r="B71" i="29"/>
  <c r="B92" i="29"/>
  <c r="B118" i="29"/>
  <c r="B24" i="29"/>
  <c r="B22" i="29"/>
  <c r="B59" i="29"/>
  <c r="B57" i="31"/>
  <c r="B111" i="31"/>
  <c r="B108" i="31"/>
  <c r="B9" i="31"/>
  <c r="B44" i="31"/>
  <c r="B145" i="57"/>
  <c r="C82" i="25"/>
  <c r="C48" i="25"/>
  <c r="C110" i="25"/>
  <c r="B40" i="29"/>
  <c r="B110" i="29"/>
  <c r="B64" i="29"/>
  <c r="B99" i="29"/>
  <c r="B83" i="29"/>
  <c r="B114" i="31"/>
  <c r="B28" i="31"/>
  <c r="B48" i="31"/>
  <c r="B47" i="31"/>
  <c r="B140" i="31"/>
  <c r="B97" i="57"/>
  <c r="C39" i="25"/>
  <c r="C85" i="25"/>
  <c r="C11" i="25"/>
  <c r="B116" i="29"/>
  <c r="B28" i="29"/>
  <c r="B54" i="29"/>
  <c r="B48" i="29"/>
  <c r="B111" i="29"/>
  <c r="B39" i="31"/>
  <c r="B30" i="31"/>
  <c r="B29" i="31"/>
  <c r="B92" i="31"/>
  <c r="B43" i="31"/>
  <c r="B103" i="31"/>
  <c r="C28" i="25"/>
  <c r="C126" i="25"/>
  <c r="C140" i="25"/>
  <c r="B49" i="31"/>
  <c r="B36" i="31"/>
  <c r="B139" i="31"/>
  <c r="B56" i="31"/>
  <c r="B35" i="31"/>
  <c r="B40" i="31"/>
  <c r="C83" i="25"/>
  <c r="C154" i="25"/>
  <c r="B133" i="29"/>
  <c r="B117" i="29"/>
  <c r="B80" i="29"/>
  <c r="B104" i="29"/>
  <c r="B18" i="29"/>
  <c r="B104" i="31"/>
  <c r="B46" i="31"/>
  <c r="B19" i="31"/>
  <c r="B20" i="31"/>
  <c r="B65" i="31"/>
  <c r="B129" i="31"/>
  <c r="B148" i="57"/>
  <c r="C9" i="25"/>
  <c r="C150" i="25"/>
  <c r="C143" i="25"/>
  <c r="B49" i="30"/>
  <c r="B79" i="30"/>
  <c r="B118" i="57"/>
  <c r="B112" i="57"/>
  <c r="B48" i="57"/>
  <c r="O5" i="26"/>
  <c r="P5" i="26" s="1"/>
  <c r="O6" i="55"/>
  <c r="P6" i="55" s="1"/>
  <c r="O29" i="55"/>
  <c r="P29" i="55" s="1"/>
  <c r="O39" i="55"/>
  <c r="P39" i="55" s="1"/>
  <c r="B31" i="29"/>
  <c r="B139" i="29"/>
  <c r="B128" i="29"/>
  <c r="B47" i="29"/>
  <c r="B62" i="29"/>
  <c r="B23" i="29"/>
  <c r="B61" i="29"/>
  <c r="B106" i="29"/>
  <c r="B135" i="29"/>
  <c r="C4" i="31"/>
  <c r="C152" i="31" s="1"/>
  <c r="B59" i="31"/>
  <c r="B23" i="31"/>
  <c r="B98" i="31"/>
  <c r="B63" i="31"/>
  <c r="B62" i="31"/>
  <c r="B113" i="31"/>
  <c r="B107" i="31"/>
  <c r="B151" i="31"/>
  <c r="B41" i="30"/>
  <c r="B114" i="30"/>
  <c r="B84" i="30"/>
  <c r="B42" i="30"/>
  <c r="B119" i="30"/>
  <c r="B9" i="30"/>
  <c r="B60" i="30"/>
  <c r="B61" i="30"/>
  <c r="B96" i="57"/>
  <c r="O30" i="55"/>
  <c r="P30" i="55" s="1"/>
  <c r="O16" i="55"/>
  <c r="P16" i="55" s="1"/>
  <c r="O37" i="55"/>
  <c r="P37" i="55" s="1"/>
  <c r="O2" i="55"/>
  <c r="P2" i="55" s="1"/>
  <c r="B145" i="29"/>
  <c r="B119" i="29"/>
  <c r="B77" i="29"/>
  <c r="B153" i="29"/>
  <c r="B112" i="29"/>
  <c r="B93" i="29"/>
  <c r="B63" i="29"/>
  <c r="B105" i="29"/>
  <c r="B53" i="31"/>
  <c r="B41" i="31"/>
  <c r="B106" i="31"/>
  <c r="B31" i="31"/>
  <c r="B87" i="31"/>
  <c r="B61" i="31"/>
  <c r="B99" i="31"/>
  <c r="B144" i="31"/>
  <c r="B148" i="30"/>
  <c r="B56" i="30"/>
  <c r="B44" i="30"/>
  <c r="B18" i="30"/>
  <c r="B122" i="30"/>
  <c r="B107" i="30"/>
  <c r="B65" i="30"/>
  <c r="B145" i="30"/>
  <c r="B73" i="30"/>
  <c r="B41" i="57"/>
  <c r="B102" i="57"/>
  <c r="B12" i="29"/>
  <c r="B69" i="29"/>
  <c r="B108" i="29"/>
  <c r="B53" i="29"/>
  <c r="B95" i="29" s="1"/>
  <c r="B148" i="29"/>
  <c r="B85" i="29"/>
  <c r="B73" i="29"/>
  <c r="B42" i="29"/>
  <c r="B127" i="31"/>
  <c r="B81" i="31"/>
  <c r="B125" i="31"/>
  <c r="B64" i="31"/>
  <c r="B91" i="31"/>
  <c r="B75" i="31"/>
  <c r="B126" i="31"/>
  <c r="B7" i="31"/>
  <c r="B58" i="31"/>
  <c r="B151" i="30"/>
  <c r="B59" i="30"/>
  <c r="B135" i="30"/>
  <c r="B50" i="30"/>
  <c r="B117" i="30"/>
  <c r="B97" i="30"/>
  <c r="B81" i="30"/>
  <c r="B149" i="30"/>
  <c r="B82" i="30"/>
  <c r="B101" i="57"/>
  <c r="B121" i="57"/>
  <c r="B44" i="57"/>
  <c r="O13" i="55"/>
  <c r="P13" i="55" s="1"/>
  <c r="O14" i="26"/>
  <c r="P14" i="26" s="1"/>
  <c r="B89" i="29"/>
  <c r="B5" i="29"/>
  <c r="B49" i="29"/>
  <c r="C4" i="29"/>
  <c r="C83" i="29" s="1"/>
  <c r="B125" i="29"/>
  <c r="B82" i="29"/>
  <c r="B140" i="29"/>
  <c r="B10" i="29"/>
  <c r="B129" i="29"/>
  <c r="B128" i="31"/>
  <c r="B88" i="31"/>
  <c r="B136" i="31"/>
  <c r="B121" i="31"/>
  <c r="B82" i="31"/>
  <c r="B112" i="31"/>
  <c r="B76" i="31"/>
  <c r="B21" i="31"/>
  <c r="B96" i="31"/>
  <c r="B144" i="30"/>
  <c r="B120" i="30"/>
  <c r="B29" i="30"/>
  <c r="B70" i="30"/>
  <c r="B112" i="30"/>
  <c r="B78" i="30"/>
  <c r="B76" i="30"/>
  <c r="B33" i="30"/>
  <c r="B21" i="30"/>
  <c r="B26" i="57"/>
  <c r="B122" i="57"/>
  <c r="O12" i="55"/>
  <c r="P12" i="55" s="1"/>
  <c r="O24" i="55"/>
  <c r="P24" i="55" s="1"/>
  <c r="O19" i="55"/>
  <c r="P19" i="55" s="1"/>
  <c r="B84" i="29"/>
  <c r="B38" i="29"/>
  <c r="B70" i="29"/>
  <c r="B97" i="29"/>
  <c r="B30" i="29"/>
  <c r="B65" i="29"/>
  <c r="B132" i="29"/>
  <c r="B122" i="29"/>
  <c r="B35" i="29"/>
  <c r="B6" i="31"/>
  <c r="B15" i="31"/>
  <c r="B101" i="31"/>
  <c r="B12" i="31"/>
  <c r="B93" i="31"/>
  <c r="B10" i="31"/>
  <c r="B50" i="31"/>
  <c r="B16" i="31"/>
  <c r="B72" i="31"/>
  <c r="B103" i="30"/>
  <c r="B128" i="30"/>
  <c r="B106" i="30"/>
  <c r="B131" i="30"/>
  <c r="B90" i="30"/>
  <c r="B27" i="30"/>
  <c r="B26" i="30"/>
  <c r="B53" i="30" s="1"/>
  <c r="B95" i="30" s="1"/>
  <c r="B14" i="30"/>
  <c r="B16" i="30"/>
  <c r="B43" i="57"/>
  <c r="B109" i="57"/>
  <c r="B154" i="57"/>
  <c r="O17" i="26"/>
  <c r="P17" i="26" s="1"/>
  <c r="B29" i="29"/>
  <c r="B131" i="29"/>
  <c r="B121" i="29"/>
  <c r="B41" i="29"/>
  <c r="B109" i="29"/>
  <c r="B44" i="29"/>
  <c r="B126" i="29"/>
  <c r="B56" i="29"/>
  <c r="B68" i="31"/>
  <c r="B77" i="31"/>
  <c r="B18" i="31"/>
  <c r="B110" i="31"/>
  <c r="B5" i="31"/>
  <c r="B85" i="31"/>
  <c r="B135" i="31"/>
  <c r="B102" i="31"/>
  <c r="B22" i="30"/>
  <c r="B40" i="30"/>
  <c r="B88" i="30"/>
  <c r="B86" i="30"/>
  <c r="B115" i="30"/>
  <c r="B121" i="30"/>
  <c r="B8" i="30"/>
  <c r="B111" i="30"/>
  <c r="B116" i="30"/>
  <c r="B105" i="57"/>
  <c r="B35" i="57"/>
  <c r="B123" i="57"/>
  <c r="B115" i="57"/>
  <c r="B29" i="57"/>
  <c r="B116" i="57"/>
  <c r="B149" i="57"/>
  <c r="B46" i="57"/>
  <c r="B129" i="57"/>
  <c r="B124" i="57"/>
  <c r="B31" i="57"/>
  <c r="B49" i="57"/>
  <c r="B50" i="57"/>
  <c r="B104" i="57"/>
  <c r="B99" i="57"/>
  <c r="B117" i="57"/>
  <c r="B142" i="57"/>
  <c r="B53" i="57"/>
  <c r="B98" i="57"/>
  <c r="B119" i="57"/>
  <c r="B114" i="57"/>
  <c r="B131" i="57"/>
  <c r="B151" i="57"/>
  <c r="B95" i="57"/>
  <c r="B133" i="57"/>
  <c r="B33" i="57"/>
  <c r="B120" i="57"/>
  <c r="B110" i="57"/>
  <c r="B106" i="57"/>
  <c r="B111" i="57"/>
  <c r="B39" i="57"/>
  <c r="B137" i="25"/>
  <c r="B132" i="57"/>
  <c r="B126" i="57"/>
  <c r="B152" i="57"/>
  <c r="B139" i="57"/>
  <c r="B51" i="25"/>
  <c r="B25" i="25"/>
  <c r="B38" i="57"/>
  <c r="B45" i="57"/>
  <c r="B127" i="57"/>
  <c r="B136" i="57"/>
  <c r="B28" i="57"/>
  <c r="B156" i="57"/>
  <c r="B135" i="57"/>
  <c r="B30" i="57"/>
  <c r="B56" i="45"/>
  <c r="G1" i="45" s="1"/>
  <c r="B36" i="57"/>
  <c r="B47" i="57"/>
  <c r="B42" i="57"/>
  <c r="C63" i="25"/>
  <c r="C145" i="25"/>
  <c r="C144" i="25"/>
  <c r="C129" i="25"/>
  <c r="C124" i="25"/>
  <c r="C36" i="25"/>
  <c r="C135" i="25"/>
  <c r="C148" i="25"/>
  <c r="C112" i="25"/>
  <c r="C76" i="25"/>
  <c r="C45" i="25"/>
  <c r="C136" i="25"/>
  <c r="C127" i="25"/>
  <c r="C37" i="25"/>
  <c r="C54" i="25"/>
  <c r="C99" i="25"/>
  <c r="C30" i="25"/>
  <c r="C119" i="25"/>
  <c r="C120" i="25"/>
  <c r="C93" i="25"/>
  <c r="C72" i="25"/>
  <c r="C141" i="25"/>
  <c r="C33" i="25"/>
  <c r="C131" i="25"/>
  <c r="C70" i="25"/>
  <c r="C56" i="25"/>
  <c r="C43" i="25"/>
  <c r="C81" i="25"/>
  <c r="C19" i="25"/>
  <c r="C60" i="25"/>
  <c r="C17" i="25"/>
  <c r="C113" i="25"/>
  <c r="C31" i="25"/>
  <c r="C42" i="25"/>
  <c r="C103" i="25"/>
  <c r="C55" i="25"/>
  <c r="C23" i="25"/>
  <c r="C14" i="25"/>
  <c r="C90" i="25"/>
  <c r="C128" i="25"/>
  <c r="C41" i="25"/>
  <c r="C87" i="25"/>
  <c r="C80" i="25"/>
  <c r="C8" i="25"/>
  <c r="C130" i="25"/>
  <c r="C105" i="25"/>
  <c r="C26" i="25"/>
  <c r="C139" i="25"/>
  <c r="C116" i="25"/>
  <c r="C118" i="25"/>
  <c r="C104" i="25"/>
  <c r="C49" i="25"/>
  <c r="C29" i="25"/>
  <c r="C108" i="25"/>
  <c r="C46" i="25"/>
  <c r="C75" i="25"/>
  <c r="C71" i="25"/>
  <c r="C67" i="25"/>
  <c r="C123" i="25"/>
  <c r="C53" i="25"/>
  <c r="C95" i="25" s="1"/>
  <c r="C59" i="25"/>
  <c r="C15" i="25"/>
  <c r="C101" i="25"/>
  <c r="C62" i="25"/>
  <c r="C109" i="25"/>
  <c r="C92" i="25"/>
  <c r="C122" i="25"/>
  <c r="C20" i="25"/>
  <c r="C61" i="25"/>
  <c r="C58" i="25"/>
  <c r="C47" i="25"/>
  <c r="C79" i="25"/>
  <c r="C50" i="25"/>
  <c r="C69" i="25"/>
  <c r="C91" i="25"/>
  <c r="C32" i="25"/>
  <c r="C78" i="25"/>
  <c r="C115" i="25"/>
  <c r="C152" i="25"/>
  <c r="C66" i="25"/>
  <c r="C132" i="25"/>
  <c r="C18" i="25"/>
  <c r="B94" i="25"/>
  <c r="B156" i="25"/>
  <c r="B158" i="25" s="1"/>
  <c r="C156" i="25" s="1"/>
  <c r="C38" i="25"/>
  <c r="B64" i="44"/>
  <c r="K1" i="44" s="1"/>
  <c r="C68" i="25"/>
  <c r="C88" i="25"/>
  <c r="C149" i="25"/>
  <c r="C106" i="25"/>
  <c r="C13" i="25"/>
  <c r="C151" i="25"/>
  <c r="C100" i="25"/>
  <c r="B155" i="25"/>
  <c r="AB8" i="56"/>
  <c r="B154" i="32"/>
  <c r="B111" i="32"/>
  <c r="B125" i="32"/>
  <c r="B18" i="32"/>
  <c r="B80" i="32"/>
  <c r="B58" i="32"/>
  <c r="B120" i="32"/>
  <c r="B115" i="32"/>
  <c r="B88" i="32"/>
  <c r="B146" i="32"/>
  <c r="B85" i="32"/>
  <c r="B19" i="32"/>
  <c r="B128" i="32"/>
  <c r="B98" i="32"/>
  <c r="B132" i="32"/>
  <c r="B24" i="32"/>
  <c r="B65" i="32"/>
  <c r="B40" i="32"/>
  <c r="B112" i="32"/>
  <c r="B74" i="32"/>
  <c r="B142" i="32"/>
  <c r="B99" i="32"/>
  <c r="B33" i="32"/>
  <c r="B82" i="32"/>
  <c r="B102" i="32"/>
  <c r="B151" i="32"/>
  <c r="B121" i="32"/>
  <c r="B139" i="32"/>
  <c r="B131" i="32"/>
  <c r="B39" i="32"/>
  <c r="B127" i="32"/>
  <c r="B54" i="32"/>
  <c r="B42" i="32"/>
  <c r="B86" i="32"/>
  <c r="B13" i="32"/>
  <c r="B148" i="32"/>
  <c r="B27" i="32"/>
  <c r="B26" i="32"/>
  <c r="B53" i="32" s="1"/>
  <c r="B95" i="32" s="1"/>
  <c r="B97" i="32"/>
  <c r="B37" i="32"/>
  <c r="B117" i="32"/>
  <c r="B118" i="32"/>
  <c r="B71" i="32"/>
  <c r="B76" i="32"/>
  <c r="B144" i="32"/>
  <c r="B136" i="32"/>
  <c r="B9" i="32"/>
  <c r="B44" i="32"/>
  <c r="B140" i="32"/>
  <c r="B72" i="32"/>
  <c r="B70" i="32"/>
  <c r="B69" i="32"/>
  <c r="B61" i="32"/>
  <c r="B41" i="32"/>
  <c r="B89" i="32"/>
  <c r="B77" i="32"/>
  <c r="B22" i="32"/>
  <c r="B21" i="32"/>
  <c r="B135" i="32"/>
  <c r="B66" i="32"/>
  <c r="B105" i="32"/>
  <c r="B7" i="32"/>
  <c r="B75" i="32"/>
  <c r="B23" i="32"/>
  <c r="B109" i="32"/>
  <c r="B12" i="32"/>
  <c r="B38" i="32"/>
  <c r="B47" i="32"/>
  <c r="B48" i="32"/>
  <c r="B123" i="32"/>
  <c r="B90" i="32"/>
  <c r="B92" i="32"/>
  <c r="B10" i="32"/>
  <c r="B30" i="32"/>
  <c r="B31" i="32"/>
  <c r="B129" i="32"/>
  <c r="B126" i="32"/>
  <c r="B49" i="32"/>
  <c r="B60" i="32"/>
  <c r="B63" i="32"/>
  <c r="B34" i="32"/>
  <c r="B133" i="32"/>
  <c r="B96" i="32"/>
  <c r="B113" i="32"/>
  <c r="B100" i="32"/>
  <c r="B50" i="32"/>
  <c r="B8" i="32"/>
  <c r="B57" i="32"/>
  <c r="B106" i="32"/>
  <c r="B114" i="32"/>
  <c r="B122" i="32"/>
  <c r="B79" i="32"/>
  <c r="B59" i="32"/>
  <c r="B108" i="32"/>
  <c r="B134" i="32"/>
  <c r="B5" i="32"/>
  <c r="B103" i="32"/>
  <c r="B36" i="32"/>
  <c r="B55" i="32"/>
  <c r="C4" i="32"/>
  <c r="B78" i="32"/>
  <c r="B91" i="32"/>
  <c r="B32" i="32"/>
  <c r="B56" i="32"/>
  <c r="B153" i="32"/>
  <c r="B93" i="32"/>
  <c r="B29" i="32"/>
  <c r="B104" i="32"/>
  <c r="B149" i="32"/>
  <c r="B6" i="32"/>
  <c r="B116" i="32"/>
  <c r="B67" i="32"/>
  <c r="B45" i="32"/>
  <c r="B28" i="32"/>
  <c r="B11" i="32"/>
  <c r="B20" i="32"/>
  <c r="B81" i="32"/>
  <c r="B35" i="32"/>
  <c r="B43" i="32"/>
  <c r="B17" i="32"/>
  <c r="B119" i="32"/>
  <c r="B46" i="32"/>
  <c r="B62" i="32"/>
  <c r="B101" i="32"/>
  <c r="B64" i="32"/>
  <c r="B145" i="32"/>
  <c r="B16" i="32"/>
  <c r="B152" i="32"/>
  <c r="B130" i="32"/>
  <c r="B15" i="32"/>
  <c r="B84" i="32"/>
  <c r="B73" i="32"/>
  <c r="B68" i="32"/>
  <c r="B124" i="32"/>
  <c r="B14" i="32"/>
  <c r="B107" i="32"/>
  <c r="B110" i="32"/>
  <c r="AX4" i="46"/>
  <c r="B87" i="32"/>
  <c r="B83" i="32"/>
  <c r="B141" i="31"/>
  <c r="B141" i="32"/>
  <c r="B141" i="30"/>
  <c r="AE12" i="56"/>
  <c r="AE15" i="56"/>
  <c r="B23" i="28" l="1"/>
  <c r="B24" i="28"/>
  <c r="C22" i="57"/>
  <c r="C23" i="57"/>
  <c r="B21" i="28"/>
  <c r="B22" i="28"/>
  <c r="C20" i="57"/>
  <c r="C21" i="57"/>
  <c r="B19" i="28"/>
  <c r="B20" i="28"/>
  <c r="C18" i="57"/>
  <c r="C19" i="57"/>
  <c r="B17" i="28"/>
  <c r="B18" i="28"/>
  <c r="C16" i="57"/>
  <c r="C17" i="57"/>
  <c r="B14" i="28"/>
  <c r="B16" i="28"/>
  <c r="C13" i="57"/>
  <c r="C14" i="57"/>
  <c r="B12" i="28"/>
  <c r="B13" i="28"/>
  <c r="C11" i="57"/>
  <c r="C12" i="57"/>
  <c r="B10" i="28"/>
  <c r="B11" i="28"/>
  <c r="C9" i="57"/>
  <c r="C10" i="57"/>
  <c r="B8" i="28"/>
  <c r="B9" i="28"/>
  <c r="C7" i="57"/>
  <c r="C8" i="57"/>
  <c r="B71" i="28"/>
  <c r="B7" i="28"/>
  <c r="C71" i="57"/>
  <c r="C56" i="57"/>
  <c r="C55" i="57"/>
  <c r="C54" i="57"/>
  <c r="C115" i="57"/>
  <c r="C15" i="57"/>
  <c r="C6" i="57"/>
  <c r="C5" i="57"/>
  <c r="B56" i="28"/>
  <c r="B6" i="28"/>
  <c r="B54" i="28"/>
  <c r="B55" i="28"/>
  <c r="B5" i="28"/>
  <c r="B15" i="28"/>
  <c r="B28" i="28"/>
  <c r="O33" i="59"/>
  <c r="D33" i="59"/>
  <c r="N33" i="59"/>
  <c r="L33" i="59"/>
  <c r="I33" i="59"/>
  <c r="R33" i="59" s="1"/>
  <c r="T33" i="59" s="1"/>
  <c r="C33" i="59"/>
  <c r="G33" i="59"/>
  <c r="K33" i="59"/>
  <c r="S33" i="59"/>
  <c r="J33" i="59"/>
  <c r="F33" i="59"/>
  <c r="E33" i="59"/>
  <c r="H33" i="59"/>
  <c r="M33" i="59"/>
  <c r="B34" i="59"/>
  <c r="Q34" i="59" s="1"/>
  <c r="P34" i="59" s="1"/>
  <c r="U34" i="59"/>
  <c r="A9" i="40"/>
  <c r="B5" i="59"/>
  <c r="C64" i="44"/>
  <c r="D102" i="25"/>
  <c r="D85" i="25"/>
  <c r="D9" i="25"/>
  <c r="D33" i="25"/>
  <c r="D112" i="25"/>
  <c r="D110" i="25"/>
  <c r="D49" i="25"/>
  <c r="D12" i="25"/>
  <c r="D64" i="25"/>
  <c r="D79" i="25"/>
  <c r="D101" i="25"/>
  <c r="D59" i="25"/>
  <c r="D54" i="25"/>
  <c r="D83" i="25"/>
  <c r="D117" i="25"/>
  <c r="D47" i="25"/>
  <c r="D118" i="25"/>
  <c r="D146" i="25"/>
  <c r="D132" i="25"/>
  <c r="D108" i="25"/>
  <c r="D21" i="25"/>
  <c r="D139" i="25"/>
  <c r="D147" i="25"/>
  <c r="D103" i="25"/>
  <c r="D135" i="25"/>
  <c r="D131" i="25"/>
  <c r="D104" i="25"/>
  <c r="D115" i="25"/>
  <c r="D106" i="25"/>
  <c r="D133" i="25"/>
  <c r="D93" i="25"/>
  <c r="D113" i="25"/>
  <c r="D13" i="25"/>
  <c r="D98" i="25"/>
  <c r="D129" i="25"/>
  <c r="D105" i="25"/>
  <c r="D23" i="25"/>
  <c r="D125" i="25"/>
  <c r="D57" i="25"/>
  <c r="D109" i="25"/>
  <c r="D66" i="25"/>
  <c r="D37" i="25"/>
  <c r="D40" i="25"/>
  <c r="D76" i="25"/>
  <c r="D69" i="25"/>
  <c r="D65" i="25"/>
  <c r="D43" i="25"/>
  <c r="D36" i="25"/>
  <c r="D32" i="25"/>
  <c r="D77" i="25"/>
  <c r="D97" i="25"/>
  <c r="D92" i="25"/>
  <c r="D61" i="25"/>
  <c r="D90" i="25"/>
  <c r="D56" i="25"/>
  <c r="D73" i="25"/>
  <c r="D136" i="25"/>
  <c r="D111" i="25"/>
  <c r="D114" i="25"/>
  <c r="D68" i="25"/>
  <c r="D122" i="25"/>
  <c r="D143" i="25"/>
  <c r="D5" i="25"/>
  <c r="D10" i="25"/>
  <c r="D127" i="25"/>
  <c r="D144" i="25"/>
  <c r="D81" i="25"/>
  <c r="D16" i="25"/>
  <c r="D48" i="25"/>
  <c r="D130" i="25"/>
  <c r="D19" i="25"/>
  <c r="D42" i="25"/>
  <c r="D154" i="25"/>
  <c r="D72" i="25"/>
  <c r="D38" i="25"/>
  <c r="D71" i="25"/>
  <c r="D62" i="25"/>
  <c r="D148" i="25"/>
  <c r="D17" i="25"/>
  <c r="D46" i="25"/>
  <c r="D151" i="25"/>
  <c r="D124" i="25"/>
  <c r="D145" i="25"/>
  <c r="D84" i="25"/>
  <c r="D70" i="25"/>
  <c r="D75" i="25"/>
  <c r="D150" i="25"/>
  <c r="D123" i="25"/>
  <c r="D88" i="25"/>
  <c r="D121" i="25"/>
  <c r="D116" i="25"/>
  <c r="D44" i="25"/>
  <c r="D24" i="25"/>
  <c r="D18" i="25"/>
  <c r="D28" i="25"/>
  <c r="D15" i="25"/>
  <c r="E4" i="25"/>
  <c r="E43" i="25" s="1"/>
  <c r="D142" i="25"/>
  <c r="D141" i="25"/>
  <c r="D58" i="25"/>
  <c r="D87" i="25"/>
  <c r="D74" i="25"/>
  <c r="D14" i="25"/>
  <c r="D134" i="25"/>
  <c r="D119" i="25"/>
  <c r="D89" i="25"/>
  <c r="D107" i="25"/>
  <c r="D100" i="25"/>
  <c r="D7" i="25"/>
  <c r="D67" i="25"/>
  <c r="D63" i="25"/>
  <c r="D27" i="25"/>
  <c r="D41" i="25"/>
  <c r="D34" i="25"/>
  <c r="D80" i="25"/>
  <c r="D152" i="25"/>
  <c r="D99" i="25"/>
  <c r="D11" i="25"/>
  <c r="D53" i="25"/>
  <c r="D95" i="25" s="1"/>
  <c r="D153" i="25"/>
  <c r="D60" i="25"/>
  <c r="D91" i="25"/>
  <c r="D30" i="25"/>
  <c r="D86" i="25"/>
  <c r="D45" i="25"/>
  <c r="D82" i="25"/>
  <c r="D126" i="25"/>
  <c r="D8" i="25"/>
  <c r="D20" i="25"/>
  <c r="D50" i="25"/>
  <c r="D128" i="25"/>
  <c r="D31" i="25"/>
  <c r="D35" i="25"/>
  <c r="D6" i="25"/>
  <c r="D55" i="25"/>
  <c r="D140" i="25"/>
  <c r="D39" i="25"/>
  <c r="D149" i="25"/>
  <c r="D96" i="25"/>
  <c r="D22" i="25"/>
  <c r="D120" i="25"/>
  <c r="B38" i="28"/>
  <c r="C110" i="57"/>
  <c r="C146" i="30"/>
  <c r="C109" i="57"/>
  <c r="C26" i="30"/>
  <c r="C53" i="30" s="1"/>
  <c r="C95" i="30" s="1"/>
  <c r="C119" i="57"/>
  <c r="C53" i="57"/>
  <c r="C126" i="30"/>
  <c r="C135" i="57"/>
  <c r="C107" i="57"/>
  <c r="C154" i="57"/>
  <c r="C153" i="57"/>
  <c r="C44" i="57"/>
  <c r="C129" i="57"/>
  <c r="C56" i="45"/>
  <c r="C141" i="30"/>
  <c r="C101" i="57"/>
  <c r="C95" i="57"/>
  <c r="AA4" i="46"/>
  <c r="C87" i="47" s="1"/>
  <c r="C42" i="57"/>
  <c r="C33" i="30"/>
  <c r="C41" i="57"/>
  <c r="C119" i="30"/>
  <c r="C115" i="30"/>
  <c r="D26" i="25"/>
  <c r="C132" i="30"/>
  <c r="C65" i="30"/>
  <c r="D78" i="25"/>
  <c r="C8" i="30"/>
  <c r="C114" i="30"/>
  <c r="C23" i="30"/>
  <c r="C46" i="30"/>
  <c r="C133" i="30"/>
  <c r="C67" i="30"/>
  <c r="C36" i="30"/>
  <c r="C88" i="30"/>
  <c r="C82" i="30"/>
  <c r="C43" i="30"/>
  <c r="C100" i="30"/>
  <c r="C83" i="30"/>
  <c r="C108" i="30"/>
  <c r="C148" i="30"/>
  <c r="C90" i="30"/>
  <c r="C38" i="30"/>
  <c r="C16" i="30"/>
  <c r="C68" i="30"/>
  <c r="C127" i="30"/>
  <c r="C39" i="30"/>
  <c r="C142" i="30"/>
  <c r="C118" i="30"/>
  <c r="C6" i="30"/>
  <c r="C85" i="30"/>
  <c r="C106" i="30"/>
  <c r="C12" i="30"/>
  <c r="C74" i="30"/>
  <c r="C62" i="30"/>
  <c r="C129" i="30"/>
  <c r="C117" i="30"/>
  <c r="C41" i="30"/>
  <c r="C21" i="30"/>
  <c r="C116" i="30"/>
  <c r="C111" i="30"/>
  <c r="C121" i="30"/>
  <c r="C20" i="30"/>
  <c r="C27" i="30"/>
  <c r="C30" i="30"/>
  <c r="C15" i="30"/>
  <c r="C152" i="30"/>
  <c r="C131" i="30"/>
  <c r="C102" i="30"/>
  <c r="C35" i="30"/>
  <c r="C49" i="30"/>
  <c r="C130" i="30"/>
  <c r="C69" i="30"/>
  <c r="C103" i="30"/>
  <c r="C13" i="30"/>
  <c r="C47" i="30"/>
  <c r="C78" i="30"/>
  <c r="C64" i="30"/>
  <c r="D4" i="30"/>
  <c r="D141" i="30" s="1"/>
  <c r="C60" i="30"/>
  <c r="C31" i="30"/>
  <c r="C125" i="30"/>
  <c r="B144" i="28"/>
  <c r="B135" i="28"/>
  <c r="B124" i="28"/>
  <c r="C104" i="30"/>
  <c r="C128" i="30"/>
  <c r="C76" i="30"/>
  <c r="C29" i="30"/>
  <c r="C149" i="30"/>
  <c r="C124" i="30"/>
  <c r="C112" i="30"/>
  <c r="C151" i="30"/>
  <c r="C110" i="30"/>
  <c r="C156" i="30"/>
  <c r="C93" i="30"/>
  <c r="C89" i="30"/>
  <c r="C14" i="30"/>
  <c r="C86" i="30"/>
  <c r="C56" i="30"/>
  <c r="C19" i="30"/>
  <c r="C5" i="30"/>
  <c r="C9" i="30"/>
  <c r="C32" i="30"/>
  <c r="C153" i="30"/>
  <c r="C136" i="30"/>
  <c r="C63" i="30"/>
  <c r="C7" i="30"/>
  <c r="C45" i="30"/>
  <c r="C154" i="30"/>
  <c r="C28" i="30"/>
  <c r="C92" i="30"/>
  <c r="C73" i="30"/>
  <c r="C123" i="30"/>
  <c r="C11" i="30"/>
  <c r="C42" i="30"/>
  <c r="C24" i="30"/>
  <c r="C61" i="30"/>
  <c r="C77" i="30"/>
  <c r="C97" i="30"/>
  <c r="C10" i="30"/>
  <c r="C91" i="30"/>
  <c r="C70" i="30"/>
  <c r="C40" i="30"/>
  <c r="C98" i="30"/>
  <c r="C54" i="30"/>
  <c r="C58" i="30"/>
  <c r="C22" i="30"/>
  <c r="C59" i="30"/>
  <c r="C18" i="30"/>
  <c r="C122" i="30"/>
  <c r="C87" i="30"/>
  <c r="C34" i="30"/>
  <c r="C57" i="30"/>
  <c r="C107" i="30"/>
  <c r="C113" i="30"/>
  <c r="C55" i="30"/>
  <c r="C125" i="57"/>
  <c r="B139" i="28"/>
  <c r="B132" i="28"/>
  <c r="C156" i="57"/>
  <c r="C111" i="57"/>
  <c r="C34" i="57"/>
  <c r="C38" i="57"/>
  <c r="C112" i="57"/>
  <c r="C124" i="57"/>
  <c r="C105" i="30"/>
  <c r="C84" i="30"/>
  <c r="C145" i="30"/>
  <c r="C75" i="30"/>
  <c r="C66" i="30"/>
  <c r="C72" i="30"/>
  <c r="C140" i="30"/>
  <c r="C71" i="30"/>
  <c r="C79" i="30"/>
  <c r="C139" i="30"/>
  <c r="C99" i="30"/>
  <c r="C135" i="30"/>
  <c r="C17" i="30"/>
  <c r="C37" i="30"/>
  <c r="C120" i="30"/>
  <c r="C109" i="30"/>
  <c r="C96" i="30"/>
  <c r="C134" i="30"/>
  <c r="C80" i="30"/>
  <c r="C144" i="30"/>
  <c r="C81" i="30"/>
  <c r="C101" i="30"/>
  <c r="C44" i="30"/>
  <c r="C50" i="30"/>
  <c r="C116" i="29"/>
  <c r="C32" i="29"/>
  <c r="C59" i="29"/>
  <c r="C21" i="29"/>
  <c r="C99" i="57"/>
  <c r="C131" i="57"/>
  <c r="C43" i="57"/>
  <c r="C27" i="57"/>
  <c r="C113" i="57"/>
  <c r="C128" i="57"/>
  <c r="C47" i="57"/>
  <c r="C153" i="29"/>
  <c r="C44" i="29"/>
  <c r="C105" i="29"/>
  <c r="C110" i="29"/>
  <c r="C103" i="29"/>
  <c r="C148" i="29"/>
  <c r="C106" i="29"/>
  <c r="C97" i="57"/>
  <c r="C139" i="57"/>
  <c r="C39" i="57"/>
  <c r="C28" i="57"/>
  <c r="C136" i="57"/>
  <c r="C23" i="29"/>
  <c r="C69" i="29"/>
  <c r="O4" i="46"/>
  <c r="C72" i="47" s="1"/>
  <c r="C45" i="29"/>
  <c r="C108" i="57"/>
  <c r="C102" i="57"/>
  <c r="C33" i="57"/>
  <c r="C117" i="57"/>
  <c r="C106" i="57"/>
  <c r="C50" i="57"/>
  <c r="C93" i="29"/>
  <c r="D4" i="29"/>
  <c r="D117" i="29" s="1"/>
  <c r="C13" i="29"/>
  <c r="C100" i="57"/>
  <c r="C120" i="57"/>
  <c r="C49" i="57"/>
  <c r="C141" i="57"/>
  <c r="C118" i="57"/>
  <c r="C11" i="29"/>
  <c r="C156" i="29"/>
  <c r="C72" i="29"/>
  <c r="C87" i="29"/>
  <c r="C98" i="57"/>
  <c r="C140" i="57"/>
  <c r="C144" i="57"/>
  <c r="C31" i="57"/>
  <c r="C73" i="29"/>
  <c r="C40" i="57"/>
  <c r="C152" i="57"/>
  <c r="C29" i="57"/>
  <c r="C126" i="57"/>
  <c r="C30" i="57"/>
  <c r="C121" i="57"/>
  <c r="C132" i="57"/>
  <c r="C129" i="29"/>
  <c r="C111" i="29"/>
  <c r="C145" i="29"/>
  <c r="C40" i="29"/>
  <c r="C32" i="57"/>
  <c r="C127" i="57"/>
  <c r="C142" i="57"/>
  <c r="C146" i="57"/>
  <c r="C122" i="57"/>
  <c r="C104" i="57"/>
  <c r="C105" i="57"/>
  <c r="C116" i="57"/>
  <c r="C16" i="29"/>
  <c r="C19" i="29"/>
  <c r="C92" i="29"/>
  <c r="C7" i="29"/>
  <c r="C26" i="57"/>
  <c r="C35" i="57"/>
  <c r="C134" i="57"/>
  <c r="C151" i="57"/>
  <c r="C45" i="57"/>
  <c r="C148" i="57"/>
  <c r="C36" i="57"/>
  <c r="C127" i="29"/>
  <c r="C119" i="29"/>
  <c r="C68" i="29"/>
  <c r="D4" i="57"/>
  <c r="D24" i="57" s="1"/>
  <c r="C48" i="57"/>
  <c r="C46" i="57"/>
  <c r="C149" i="57"/>
  <c r="C37" i="57"/>
  <c r="C77" i="29"/>
  <c r="C63" i="29"/>
  <c r="C15" i="29"/>
  <c r="C96" i="29"/>
  <c r="C114" i="57"/>
  <c r="C123" i="57"/>
  <c r="C96" i="57"/>
  <c r="C133" i="57"/>
  <c r="C126" i="29"/>
  <c r="C108" i="29"/>
  <c r="C104" i="29"/>
  <c r="C66" i="29"/>
  <c r="C130" i="57"/>
  <c r="C145" i="57"/>
  <c r="C103" i="57"/>
  <c r="C120" i="29"/>
  <c r="C91" i="29"/>
  <c r="C149" i="29"/>
  <c r="C8" i="29"/>
  <c r="C124" i="29"/>
  <c r="C113" i="29"/>
  <c r="C122" i="29"/>
  <c r="C43" i="29"/>
  <c r="C33" i="29"/>
  <c r="C109" i="29"/>
  <c r="C6" i="29"/>
  <c r="C79" i="29"/>
  <c r="C36" i="29"/>
  <c r="C61" i="29"/>
  <c r="C132" i="29"/>
  <c r="C78" i="29"/>
  <c r="C46" i="29"/>
  <c r="C142" i="29"/>
  <c r="C82" i="29"/>
  <c r="C76" i="29"/>
  <c r="C62" i="29"/>
  <c r="C70" i="29"/>
  <c r="C139" i="29"/>
  <c r="C60" i="29"/>
  <c r="C107" i="29"/>
  <c r="C86" i="29"/>
  <c r="C121" i="29"/>
  <c r="C20" i="29"/>
  <c r="C54" i="29"/>
  <c r="C34" i="29"/>
  <c r="C123" i="29"/>
  <c r="C64" i="29"/>
  <c r="C58" i="29"/>
  <c r="C57" i="29"/>
  <c r="C28" i="29"/>
  <c r="C35" i="29"/>
  <c r="C128" i="29"/>
  <c r="C71" i="29"/>
  <c r="C88" i="29"/>
  <c r="C10" i="29"/>
  <c r="C136" i="29"/>
  <c r="C39" i="29"/>
  <c r="C115" i="29"/>
  <c r="C125" i="29"/>
  <c r="C99" i="29"/>
  <c r="C140" i="29"/>
  <c r="C130" i="29"/>
  <c r="C5" i="29"/>
  <c r="C97" i="29"/>
  <c r="C47" i="29"/>
  <c r="C53" i="29"/>
  <c r="C95" i="29" s="1"/>
  <c r="C112" i="29"/>
  <c r="C144" i="29"/>
  <c r="C152" i="29"/>
  <c r="C102" i="29"/>
  <c r="C151" i="29"/>
  <c r="C146" i="29"/>
  <c r="C101" i="29"/>
  <c r="C133" i="29"/>
  <c r="C154" i="29"/>
  <c r="C90" i="29"/>
  <c r="C12" i="29"/>
  <c r="C38" i="29"/>
  <c r="C56" i="29"/>
  <c r="C67" i="29"/>
  <c r="C42" i="29"/>
  <c r="C30" i="29"/>
  <c r="C26" i="29"/>
  <c r="C80" i="29"/>
  <c r="C131" i="29"/>
  <c r="C48" i="29"/>
  <c r="C49" i="29"/>
  <c r="C29" i="29"/>
  <c r="C89" i="29"/>
  <c r="C41" i="29"/>
  <c r="Z16" i="46"/>
  <c r="C81" i="29"/>
  <c r="C37" i="29"/>
  <c r="C134" i="29"/>
  <c r="C118" i="29"/>
  <c r="C9" i="29"/>
  <c r="C117" i="29"/>
  <c r="C17" i="29"/>
  <c r="C65" i="29"/>
  <c r="C141" i="29"/>
  <c r="C55" i="29"/>
  <c r="C27" i="29"/>
  <c r="C24" i="29"/>
  <c r="C135" i="29"/>
  <c r="C18" i="29"/>
  <c r="C14" i="29"/>
  <c r="C74" i="29"/>
  <c r="P3" i="46"/>
  <c r="AB3" i="46" s="1"/>
  <c r="AN3" i="46" s="1"/>
  <c r="AZ3" i="46" s="1"/>
  <c r="C154" i="31"/>
  <c r="B156" i="28"/>
  <c r="B113" i="28"/>
  <c r="B40" i="28"/>
  <c r="B46" i="28"/>
  <c r="B31" i="28"/>
  <c r="B157" i="28"/>
  <c r="B43" i="28"/>
  <c r="B110" i="28"/>
  <c r="B116" i="28"/>
  <c r="B142" i="28"/>
  <c r="B119" i="28"/>
  <c r="B127" i="28"/>
  <c r="B48" i="28"/>
  <c r="B45" i="28"/>
  <c r="B30" i="28"/>
  <c r="B107" i="28"/>
  <c r="B103" i="28"/>
  <c r="B44" i="28"/>
  <c r="B126" i="28"/>
  <c r="B134" i="28"/>
  <c r="B109" i="28"/>
  <c r="B145" i="28"/>
  <c r="B47" i="28"/>
  <c r="B26" i="28"/>
  <c r="B120" i="28"/>
  <c r="B152" i="28"/>
  <c r="B105" i="28"/>
  <c r="B29" i="28"/>
  <c r="B146" i="28"/>
  <c r="B128" i="28"/>
  <c r="B99" i="28"/>
  <c r="B42" i="28"/>
  <c r="B104" i="28"/>
  <c r="B102" i="28"/>
  <c r="B153" i="28"/>
  <c r="B111" i="28"/>
  <c r="B41" i="28"/>
  <c r="B32" i="28"/>
  <c r="B136" i="28"/>
  <c r="B106" i="28"/>
  <c r="B95" i="28"/>
  <c r="B118" i="28"/>
  <c r="B100" i="28"/>
  <c r="B117" i="28"/>
  <c r="B53" i="28"/>
  <c r="B154" i="28"/>
  <c r="B4" i="46"/>
  <c r="B12" i="46" s="1"/>
  <c r="B129" i="28"/>
  <c r="B35" i="28"/>
  <c r="B49" i="28"/>
  <c r="B50" i="28"/>
  <c r="B133" i="28"/>
  <c r="B98" i="28"/>
  <c r="B39" i="28"/>
  <c r="B149" i="28"/>
  <c r="B123" i="28"/>
  <c r="B108" i="28"/>
  <c r="B140" i="28"/>
  <c r="B115" i="28"/>
  <c r="B122" i="28"/>
  <c r="B130" i="28"/>
  <c r="B36" i="28"/>
  <c r="B114" i="28"/>
  <c r="B96" i="28"/>
  <c r="B101" i="28"/>
  <c r="B112" i="28"/>
  <c r="B34" i="28"/>
  <c r="B27" i="28"/>
  <c r="B151" i="28"/>
  <c r="C4" i="28"/>
  <c r="B121" i="28"/>
  <c r="B131" i="28"/>
  <c r="B125" i="28"/>
  <c r="B33" i="28"/>
  <c r="B148" i="28"/>
  <c r="B141" i="28"/>
  <c r="B37" i="28"/>
  <c r="B97" i="28"/>
  <c r="C75" i="29"/>
  <c r="C98" i="29"/>
  <c r="C100" i="29"/>
  <c r="C114" i="29"/>
  <c r="C22" i="29"/>
  <c r="C50" i="29"/>
  <c r="C84" i="29"/>
  <c r="C85" i="29"/>
  <c r="C31" i="29"/>
  <c r="C156" i="31"/>
  <c r="C102" i="31"/>
  <c r="C37" i="31"/>
  <c r="C9" i="31"/>
  <c r="C85" i="31"/>
  <c r="C145" i="31"/>
  <c r="C118" i="31"/>
  <c r="C10" i="31"/>
  <c r="C23" i="31"/>
  <c r="C120" i="31"/>
  <c r="B51" i="31"/>
  <c r="C71" i="31"/>
  <c r="C78" i="31"/>
  <c r="C110" i="31"/>
  <c r="C11" i="31"/>
  <c r="C70" i="31"/>
  <c r="C82" i="31"/>
  <c r="C91" i="31"/>
  <c r="C146" i="31"/>
  <c r="C151" i="31"/>
  <c r="C122" i="31"/>
  <c r="C130" i="31"/>
  <c r="C27" i="31"/>
  <c r="C58" i="31"/>
  <c r="C131" i="31"/>
  <c r="C62" i="31"/>
  <c r="C103" i="31"/>
  <c r="C53" i="31"/>
  <c r="C153" i="31"/>
  <c r="C140" i="31"/>
  <c r="C8" i="31"/>
  <c r="C14" i="31"/>
  <c r="C93" i="31"/>
  <c r="C126" i="31"/>
  <c r="C76" i="31"/>
  <c r="C56" i="31"/>
  <c r="C61" i="31"/>
  <c r="C66" i="31"/>
  <c r="C144" i="31"/>
  <c r="C119" i="31"/>
  <c r="C34" i="31"/>
  <c r="C106" i="31"/>
  <c r="C32" i="31"/>
  <c r="C36" i="31"/>
  <c r="C40" i="31"/>
  <c r="C111" i="31"/>
  <c r="C69" i="31"/>
  <c r="C42" i="31"/>
  <c r="C30" i="31"/>
  <c r="C15" i="31"/>
  <c r="C124" i="31"/>
  <c r="C44" i="31"/>
  <c r="C89" i="31"/>
  <c r="C31" i="31"/>
  <c r="AM4" i="46"/>
  <c r="AM16" i="46" s="1"/>
  <c r="C39" i="31"/>
  <c r="D4" i="31"/>
  <c r="D112" i="31" s="1"/>
  <c r="C123" i="31"/>
  <c r="C95" i="31"/>
  <c r="C108" i="31"/>
  <c r="C72" i="31"/>
  <c r="C109" i="31"/>
  <c r="C75" i="31"/>
  <c r="C132" i="31"/>
  <c r="C86" i="31"/>
  <c r="C83" i="31"/>
  <c r="C141" i="31"/>
  <c r="C149" i="31"/>
  <c r="C117" i="31"/>
  <c r="C127" i="31"/>
  <c r="C18" i="31"/>
  <c r="C60" i="31"/>
  <c r="C57" i="31"/>
  <c r="C114" i="31"/>
  <c r="C96" i="31"/>
  <c r="C67" i="31"/>
  <c r="C22" i="31"/>
  <c r="C19" i="31"/>
  <c r="C129" i="31"/>
  <c r="C104" i="31"/>
  <c r="C135" i="31"/>
  <c r="C33" i="31"/>
  <c r="C77" i="31"/>
  <c r="C63" i="31"/>
  <c r="C28" i="31"/>
  <c r="C54" i="31"/>
  <c r="C80" i="31"/>
  <c r="C7" i="31"/>
  <c r="C38" i="31"/>
  <c r="C98" i="31"/>
  <c r="C20" i="31"/>
  <c r="C55" i="31"/>
  <c r="C112" i="31"/>
  <c r="C50" i="31"/>
  <c r="C116" i="31"/>
  <c r="C59" i="31"/>
  <c r="C84" i="31"/>
  <c r="C105" i="31"/>
  <c r="C26" i="31"/>
  <c r="C48" i="31"/>
  <c r="C142" i="31"/>
  <c r="C29" i="31"/>
  <c r="C49" i="31"/>
  <c r="C41" i="31"/>
  <c r="C65" i="31"/>
  <c r="C128" i="31"/>
  <c r="C21" i="31"/>
  <c r="C47" i="31"/>
  <c r="C17" i="31"/>
  <c r="C100" i="31"/>
  <c r="C134" i="31"/>
  <c r="C97" i="31"/>
  <c r="C64" i="31"/>
  <c r="C5" i="31"/>
  <c r="C115" i="31"/>
  <c r="C121" i="31"/>
  <c r="C92" i="31"/>
  <c r="C107" i="31"/>
  <c r="C6" i="31"/>
  <c r="C81" i="31"/>
  <c r="C88" i="31"/>
  <c r="C87" i="31"/>
  <c r="C46" i="31"/>
  <c r="C13" i="31"/>
  <c r="C73" i="31"/>
  <c r="C133" i="31"/>
  <c r="C43" i="31"/>
  <c r="C139" i="31"/>
  <c r="C113" i="31"/>
  <c r="C35" i="31"/>
  <c r="C68" i="31"/>
  <c r="C16" i="31"/>
  <c r="C148" i="31"/>
  <c r="C90" i="31"/>
  <c r="C79" i="31"/>
  <c r="C125" i="31"/>
  <c r="C24" i="31"/>
  <c r="C101" i="31"/>
  <c r="C45" i="31"/>
  <c r="C136" i="31"/>
  <c r="C12" i="31"/>
  <c r="C99" i="31"/>
  <c r="C74" i="31"/>
  <c r="B100" i="47"/>
  <c r="B99" i="47" s="1"/>
  <c r="P22" i="26"/>
  <c r="P50" i="26" s="1"/>
  <c r="B94" i="31"/>
  <c r="AL8" i="46" s="1"/>
  <c r="B104" i="47" s="1"/>
  <c r="B72" i="47"/>
  <c r="B71" i="47" s="1"/>
  <c r="B51" i="29"/>
  <c r="N6" i="46" s="1"/>
  <c r="B74" i="47" s="1"/>
  <c r="B94" i="30"/>
  <c r="Z8" i="46" s="1"/>
  <c r="B91" i="47" s="1"/>
  <c r="B137" i="29"/>
  <c r="N9" i="46" s="1"/>
  <c r="B77" i="47" s="1"/>
  <c r="B137" i="31"/>
  <c r="AL9" i="46" s="1"/>
  <c r="B105" i="47" s="1"/>
  <c r="B25" i="31"/>
  <c r="AL5" i="46" s="1"/>
  <c r="B101" i="47" s="1"/>
  <c r="B94" i="29"/>
  <c r="N8" i="46" s="1"/>
  <c r="B76" i="47" s="1"/>
  <c r="P42" i="55"/>
  <c r="P87" i="55" s="1"/>
  <c r="B137" i="30"/>
  <c r="Z9" i="46" s="1"/>
  <c r="B92" i="47" s="1"/>
  <c r="B51" i="30"/>
  <c r="B25" i="30"/>
  <c r="Z5" i="46" s="1"/>
  <c r="B88" i="47" s="1"/>
  <c r="B25" i="29"/>
  <c r="N5" i="46" s="1"/>
  <c r="B73" i="47" s="1"/>
  <c r="C137" i="25"/>
  <c r="B69" i="44" s="1"/>
  <c r="C94" i="25"/>
  <c r="B68" i="44" s="1"/>
  <c r="B138" i="25"/>
  <c r="B137" i="57"/>
  <c r="B61" i="45" s="1"/>
  <c r="B52" i="25"/>
  <c r="B94" i="57"/>
  <c r="B60" i="45" s="1"/>
  <c r="B25" i="57"/>
  <c r="B57" i="45" s="1"/>
  <c r="B51" i="57"/>
  <c r="B58" i="45" s="1"/>
  <c r="C25" i="25"/>
  <c r="B65" i="44" s="1"/>
  <c r="C155" i="25"/>
  <c r="B71" i="44" s="1"/>
  <c r="C51" i="25"/>
  <c r="B66" i="44" s="1"/>
  <c r="AC8" i="56"/>
  <c r="C58" i="32"/>
  <c r="C85" i="32"/>
  <c r="C123" i="32"/>
  <c r="C73" i="32"/>
  <c r="C60" i="32"/>
  <c r="C23" i="32"/>
  <c r="C21" i="32"/>
  <c r="C130" i="32"/>
  <c r="C16" i="32"/>
  <c r="C156" i="32"/>
  <c r="C8" i="32"/>
  <c r="C19" i="32"/>
  <c r="C37" i="32"/>
  <c r="C131" i="32"/>
  <c r="C103" i="32"/>
  <c r="C65" i="32"/>
  <c r="C86" i="32"/>
  <c r="C6" i="32"/>
  <c r="C144" i="32"/>
  <c r="C32" i="32"/>
  <c r="C79" i="32"/>
  <c r="C83" i="32"/>
  <c r="C72" i="32"/>
  <c r="C84" i="32"/>
  <c r="C48" i="32"/>
  <c r="C124" i="32"/>
  <c r="C98" i="32"/>
  <c r="C33" i="32"/>
  <c r="C44" i="32"/>
  <c r="C55" i="32"/>
  <c r="C12" i="32"/>
  <c r="C104" i="32"/>
  <c r="C71" i="32"/>
  <c r="C82" i="32"/>
  <c r="C149" i="32"/>
  <c r="C93" i="32"/>
  <c r="C9" i="32"/>
  <c r="C59" i="32"/>
  <c r="C24" i="32"/>
  <c r="C113" i="32"/>
  <c r="C41" i="32"/>
  <c r="C50" i="32"/>
  <c r="C121" i="32"/>
  <c r="C145" i="32"/>
  <c r="C70" i="32"/>
  <c r="C20" i="32"/>
  <c r="C90" i="32"/>
  <c r="C11" i="32"/>
  <c r="C87" i="32"/>
  <c r="C126" i="32"/>
  <c r="C39" i="32"/>
  <c r="C133" i="32"/>
  <c r="C38" i="32"/>
  <c r="C56" i="32"/>
  <c r="C66" i="32"/>
  <c r="C81" i="32"/>
  <c r="C129" i="32"/>
  <c r="C49" i="32"/>
  <c r="C97" i="32"/>
  <c r="C62" i="32"/>
  <c r="C57" i="32"/>
  <c r="C30" i="32"/>
  <c r="C5" i="32"/>
  <c r="C111" i="32"/>
  <c r="C120" i="32"/>
  <c r="C110" i="32"/>
  <c r="C127" i="32"/>
  <c r="C139" i="32"/>
  <c r="C88" i="32"/>
  <c r="C116" i="32"/>
  <c r="C125" i="32"/>
  <c r="C26" i="32"/>
  <c r="C53" i="32" s="1"/>
  <c r="C95" i="32" s="1"/>
  <c r="C18" i="32"/>
  <c r="C101" i="32"/>
  <c r="C108" i="32"/>
  <c r="C29" i="32"/>
  <c r="C115" i="32"/>
  <c r="C100" i="32"/>
  <c r="C153" i="32"/>
  <c r="C36" i="32"/>
  <c r="C69" i="32"/>
  <c r="C15" i="32"/>
  <c r="C99" i="32"/>
  <c r="C13" i="32"/>
  <c r="C154" i="32"/>
  <c r="C78" i="32"/>
  <c r="C89" i="32"/>
  <c r="C122" i="32"/>
  <c r="C45" i="32"/>
  <c r="C34" i="32"/>
  <c r="C146" i="32"/>
  <c r="D4" i="32"/>
  <c r="C77" i="32"/>
  <c r="C114" i="32"/>
  <c r="C42" i="32"/>
  <c r="C128" i="32"/>
  <c r="C152" i="32"/>
  <c r="C135" i="32"/>
  <c r="C54" i="32"/>
  <c r="C117" i="32"/>
  <c r="C136" i="32"/>
  <c r="C91" i="32"/>
  <c r="C47" i="32"/>
  <c r="C7" i="32"/>
  <c r="C75" i="32"/>
  <c r="C76" i="32"/>
  <c r="C22" i="32"/>
  <c r="C63" i="32"/>
  <c r="C134" i="32"/>
  <c r="C27" i="32"/>
  <c r="C68" i="32"/>
  <c r="C132" i="32"/>
  <c r="C105" i="32"/>
  <c r="C74" i="32"/>
  <c r="C10" i="32"/>
  <c r="C119" i="32"/>
  <c r="C14" i="32"/>
  <c r="C92" i="32"/>
  <c r="C67" i="32"/>
  <c r="C35" i="32"/>
  <c r="C61" i="32"/>
  <c r="C106" i="32"/>
  <c r="C64" i="32"/>
  <c r="C107" i="32"/>
  <c r="C142" i="32"/>
  <c r="C112" i="32"/>
  <c r="C118" i="32"/>
  <c r="C140" i="32"/>
  <c r="C31" i="32"/>
  <c r="C80" i="32"/>
  <c r="C102" i="32"/>
  <c r="C151" i="32"/>
  <c r="C148" i="32"/>
  <c r="AY4" i="46"/>
  <c r="C96" i="32"/>
  <c r="C17" i="32"/>
  <c r="C46" i="32"/>
  <c r="C40" i="32"/>
  <c r="C43" i="32"/>
  <c r="C109" i="32"/>
  <c r="C28" i="32"/>
  <c r="B137" i="32"/>
  <c r="AX9" i="46" s="1"/>
  <c r="B119" i="47" s="1"/>
  <c r="C141" i="32"/>
  <c r="B51" i="32"/>
  <c r="B94" i="32"/>
  <c r="AX16" i="46"/>
  <c r="B114" i="47"/>
  <c r="B113" i="47" s="1"/>
  <c r="B25" i="32"/>
  <c r="AX5" i="46" s="1"/>
  <c r="B115" i="47" s="1"/>
  <c r="AF15" i="56"/>
  <c r="AF12" i="56"/>
  <c r="C23" i="28" l="1"/>
  <c r="C24" i="28"/>
  <c r="D22" i="57"/>
  <c r="D23" i="57"/>
  <c r="C21" i="28"/>
  <c r="C22" i="28"/>
  <c r="D20" i="57"/>
  <c r="D21" i="57"/>
  <c r="C19" i="28"/>
  <c r="C20" i="28"/>
  <c r="D18" i="57"/>
  <c r="D19" i="57"/>
  <c r="C17" i="28"/>
  <c r="C18" i="28"/>
  <c r="D16" i="57"/>
  <c r="D17" i="57"/>
  <c r="C14" i="28"/>
  <c r="C16" i="28"/>
  <c r="D13" i="57"/>
  <c r="D14" i="57"/>
  <c r="C12" i="28"/>
  <c r="C13" i="28"/>
  <c r="D11" i="57"/>
  <c r="D12" i="57"/>
  <c r="C10" i="28"/>
  <c r="C11" i="28"/>
  <c r="D9" i="57"/>
  <c r="D10" i="57"/>
  <c r="C8" i="28"/>
  <c r="C9" i="28"/>
  <c r="D7" i="57"/>
  <c r="D8" i="57"/>
  <c r="C71" i="28"/>
  <c r="C7" i="28"/>
  <c r="D71" i="57"/>
  <c r="D55" i="57"/>
  <c r="D56" i="57"/>
  <c r="D54" i="57"/>
  <c r="D6" i="57"/>
  <c r="D5" i="57"/>
  <c r="D15" i="57"/>
  <c r="C56" i="28"/>
  <c r="C6" i="28"/>
  <c r="C54" i="28"/>
  <c r="C55" i="28"/>
  <c r="C5" i="28"/>
  <c r="C15" i="28"/>
  <c r="C129" i="28"/>
  <c r="S34" i="59"/>
  <c r="L34" i="59"/>
  <c r="M34" i="59"/>
  <c r="N34" i="59"/>
  <c r="O34" i="59"/>
  <c r="I34" i="59"/>
  <c r="R34" i="59" s="1"/>
  <c r="T34" i="59" s="1"/>
  <c r="D34" i="59"/>
  <c r="J34" i="59"/>
  <c r="K34" i="59"/>
  <c r="E34" i="59"/>
  <c r="C34" i="59"/>
  <c r="F34" i="59"/>
  <c r="G34" i="59"/>
  <c r="H34" i="59"/>
  <c r="B35" i="59"/>
  <c r="Q35" i="59" s="1"/>
  <c r="P35" i="59" s="1"/>
  <c r="U35" i="59"/>
  <c r="A10" i="40"/>
  <c r="B6" i="59"/>
  <c r="E145" i="25"/>
  <c r="E149" i="25"/>
  <c r="E144" i="25"/>
  <c r="E18" i="25"/>
  <c r="E56" i="25"/>
  <c r="E83" i="25"/>
  <c r="E103" i="25"/>
  <c r="E41" i="25"/>
  <c r="E60" i="25"/>
  <c r="E134" i="25"/>
  <c r="E50" i="25"/>
  <c r="E28" i="25"/>
  <c r="E81" i="25"/>
  <c r="E100" i="25"/>
  <c r="E93" i="25"/>
  <c r="E128" i="25"/>
  <c r="E107" i="25"/>
  <c r="E29" i="25"/>
  <c r="E66" i="25"/>
  <c r="E123" i="25"/>
  <c r="E73" i="25"/>
  <c r="E104" i="25"/>
  <c r="E115" i="25"/>
  <c r="E88" i="25"/>
  <c r="F4" i="25"/>
  <c r="F121" i="25" s="1"/>
  <c r="E61" i="25"/>
  <c r="E72" i="25"/>
  <c r="E90" i="25"/>
  <c r="E108" i="25"/>
  <c r="E65" i="25"/>
  <c r="E113" i="25"/>
  <c r="E71" i="25"/>
  <c r="E150" i="25"/>
  <c r="E140" i="25"/>
  <c r="E79" i="25"/>
  <c r="E55" i="25"/>
  <c r="E37" i="25"/>
  <c r="E24" i="25"/>
  <c r="E76" i="25"/>
  <c r="E96" i="25"/>
  <c r="E147" i="25"/>
  <c r="E116" i="25"/>
  <c r="E101" i="25"/>
  <c r="E33" i="25"/>
  <c r="E114" i="25"/>
  <c r="E142" i="25"/>
  <c r="E124" i="25"/>
  <c r="D64" i="44"/>
  <c r="E64" i="25"/>
  <c r="E20" i="25"/>
  <c r="E77" i="25"/>
  <c r="E111" i="25"/>
  <c r="E136" i="25"/>
  <c r="E68" i="25"/>
  <c r="E117" i="25"/>
  <c r="E45" i="25"/>
  <c r="E133" i="25"/>
  <c r="E35" i="25"/>
  <c r="E151" i="25"/>
  <c r="E42" i="25"/>
  <c r="E78" i="25"/>
  <c r="E58" i="25"/>
  <c r="E13" i="25"/>
  <c r="E126" i="25"/>
  <c r="E152" i="25"/>
  <c r="E10" i="25"/>
  <c r="E36" i="25"/>
  <c r="E112" i="25"/>
  <c r="E19" i="25"/>
  <c r="E63" i="25"/>
  <c r="E7" i="25"/>
  <c r="E21" i="25"/>
  <c r="E59" i="25"/>
  <c r="E143" i="25"/>
  <c r="E148" i="25"/>
  <c r="E46" i="25"/>
  <c r="E74" i="25"/>
  <c r="E39" i="25"/>
  <c r="E127" i="25"/>
  <c r="E109" i="25"/>
  <c r="E30" i="25"/>
  <c r="E16" i="25"/>
  <c r="E99" i="25"/>
  <c r="E5" i="25"/>
  <c r="E85" i="25"/>
  <c r="E135" i="25"/>
  <c r="E110" i="25"/>
  <c r="E91" i="25"/>
  <c r="E69" i="25"/>
  <c r="E44" i="25"/>
  <c r="E22" i="25"/>
  <c r="E118" i="25"/>
  <c r="E26" i="25"/>
  <c r="E27" i="25"/>
  <c r="E119" i="25"/>
  <c r="E53" i="25"/>
  <c r="E95" i="25" s="1"/>
  <c r="E54" i="25"/>
  <c r="E70" i="25"/>
  <c r="E32" i="25"/>
  <c r="E84" i="25"/>
  <c r="E67" i="25"/>
  <c r="E23" i="25"/>
  <c r="E31" i="25"/>
  <c r="E92" i="25"/>
  <c r="E89" i="25"/>
  <c r="E9" i="25"/>
  <c r="E153" i="25"/>
  <c r="E97" i="25"/>
  <c r="E8" i="25"/>
  <c r="E131" i="25"/>
  <c r="E14" i="25"/>
  <c r="E47" i="25"/>
  <c r="E141" i="25"/>
  <c r="E139" i="25"/>
  <c r="E80" i="25"/>
  <c r="E120" i="25"/>
  <c r="E38" i="25"/>
  <c r="E57" i="25"/>
  <c r="E129" i="25"/>
  <c r="E40" i="25"/>
  <c r="E49" i="25"/>
  <c r="E62" i="25"/>
  <c r="E82" i="25"/>
  <c r="E75" i="25"/>
  <c r="E105" i="25"/>
  <c r="E125" i="25"/>
  <c r="E34" i="25"/>
  <c r="E130" i="25"/>
  <c r="E6" i="25"/>
  <c r="E122" i="25"/>
  <c r="E121" i="25"/>
  <c r="E86" i="25"/>
  <c r="E15" i="25"/>
  <c r="E98" i="25"/>
  <c r="E48" i="25"/>
  <c r="E106" i="25"/>
  <c r="E154" i="25"/>
  <c r="E11" i="25"/>
  <c r="E17" i="25"/>
  <c r="E102" i="25"/>
  <c r="E12" i="25"/>
  <c r="E87" i="25"/>
  <c r="E146" i="25"/>
  <c r="E132" i="25"/>
  <c r="D155" i="25"/>
  <c r="C71" i="44" s="1"/>
  <c r="D25" i="25"/>
  <c r="C65" i="44" s="1"/>
  <c r="D137" i="25"/>
  <c r="C69" i="44" s="1"/>
  <c r="D51" i="25"/>
  <c r="C66" i="44" s="1"/>
  <c r="D94" i="25"/>
  <c r="C68" i="44" s="1"/>
  <c r="AA16" i="46"/>
  <c r="D33" i="30"/>
  <c r="D6" i="30"/>
  <c r="D153" i="30"/>
  <c r="D41" i="30"/>
  <c r="D64" i="30"/>
  <c r="D10" i="30"/>
  <c r="D110" i="30"/>
  <c r="D100" i="30"/>
  <c r="D67" i="30"/>
  <c r="D79" i="30"/>
  <c r="D103" i="30"/>
  <c r="D97" i="30"/>
  <c r="D73" i="30"/>
  <c r="D145" i="30"/>
  <c r="D7" i="30"/>
  <c r="D107" i="30"/>
  <c r="D43" i="30"/>
  <c r="D24" i="30"/>
  <c r="D65" i="30"/>
  <c r="D91" i="30"/>
  <c r="D130" i="30"/>
  <c r="D30" i="30"/>
  <c r="D101" i="30"/>
  <c r="D74" i="30"/>
  <c r="D80" i="30"/>
  <c r="D106" i="30"/>
  <c r="D87" i="30"/>
  <c r="D36" i="30"/>
  <c r="D75" i="30"/>
  <c r="D34" i="30"/>
  <c r="D60" i="30"/>
  <c r="D102" i="30"/>
  <c r="D69" i="30"/>
  <c r="D42" i="30"/>
  <c r="D84" i="30"/>
  <c r="D13" i="30"/>
  <c r="D20" i="30"/>
  <c r="D59" i="30"/>
  <c r="D26" i="30"/>
  <c r="D53" i="30" s="1"/>
  <c r="D95" i="30" s="1"/>
  <c r="D146" i="30"/>
  <c r="D66" i="30"/>
  <c r="D18" i="30"/>
  <c r="D48" i="30"/>
  <c r="D82" i="30"/>
  <c r="D12" i="30"/>
  <c r="D152" i="30"/>
  <c r="D142" i="30"/>
  <c r="D139" i="30"/>
  <c r="D32" i="30"/>
  <c r="D38" i="30"/>
  <c r="D15" i="30"/>
  <c r="D29" i="30"/>
  <c r="D40" i="30"/>
  <c r="D126" i="30"/>
  <c r="D96" i="30"/>
  <c r="D131" i="30"/>
  <c r="D109" i="30"/>
  <c r="D134" i="30"/>
  <c r="D37" i="30"/>
  <c r="D9" i="30"/>
  <c r="D86" i="30"/>
  <c r="D85" i="30"/>
  <c r="D22" i="30"/>
  <c r="D93" i="30"/>
  <c r="D81" i="30"/>
  <c r="D8" i="30"/>
  <c r="D46" i="30"/>
  <c r="D76" i="30"/>
  <c r="D125" i="30"/>
  <c r="D63" i="30"/>
  <c r="D136" i="30"/>
  <c r="D17" i="30"/>
  <c r="D154" i="30"/>
  <c r="D104" i="30"/>
  <c r="D123" i="30"/>
  <c r="D31" i="30"/>
  <c r="D50" i="30"/>
  <c r="D77" i="30"/>
  <c r="D135" i="30"/>
  <c r="D108" i="30"/>
  <c r="D113" i="30"/>
  <c r="D117" i="30"/>
  <c r="D70" i="30"/>
  <c r="AB4" i="46"/>
  <c r="D87" i="47" s="1"/>
  <c r="D133" i="30"/>
  <c r="D119" i="30"/>
  <c r="D128" i="30"/>
  <c r="D28" i="30"/>
  <c r="D89" i="30"/>
  <c r="D99" i="30"/>
  <c r="D21" i="30"/>
  <c r="D62" i="30"/>
  <c r="D16" i="30"/>
  <c r="D78" i="30"/>
  <c r="D55" i="30"/>
  <c r="D27" i="30"/>
  <c r="D61" i="30"/>
  <c r="D114" i="30"/>
  <c r="D83" i="30"/>
  <c r="D39" i="30"/>
  <c r="D124" i="30"/>
  <c r="D72" i="30"/>
  <c r="D122" i="30"/>
  <c r="D149" i="30"/>
  <c r="D56" i="30"/>
  <c r="D14" i="30"/>
  <c r="D11" i="30"/>
  <c r="D129" i="30"/>
  <c r="D118" i="30"/>
  <c r="D111" i="30"/>
  <c r="D44" i="30"/>
  <c r="D132" i="30"/>
  <c r="D19" i="30"/>
  <c r="D156" i="30"/>
  <c r="E4" i="30"/>
  <c r="E156" i="30" s="1"/>
  <c r="D115" i="30"/>
  <c r="D57" i="30"/>
  <c r="D54" i="30"/>
  <c r="D35" i="30"/>
  <c r="D92" i="30"/>
  <c r="D140" i="30"/>
  <c r="D151" i="30"/>
  <c r="D144" i="30"/>
  <c r="D58" i="30"/>
  <c r="D112" i="30"/>
  <c r="D23" i="30"/>
  <c r="D49" i="30"/>
  <c r="D105" i="30"/>
  <c r="D5" i="30"/>
  <c r="D98" i="30"/>
  <c r="D120" i="30"/>
  <c r="D116" i="30"/>
  <c r="D121" i="30"/>
  <c r="D47" i="30"/>
  <c r="D71" i="30"/>
  <c r="D68" i="30"/>
  <c r="D148" i="30"/>
  <c r="D88" i="30"/>
  <c r="D127" i="30"/>
  <c r="D90" i="30"/>
  <c r="D45" i="30"/>
  <c r="C25" i="30"/>
  <c r="AA5" i="46" s="1"/>
  <c r="C88" i="47" s="1"/>
  <c r="C94" i="30"/>
  <c r="AA8" i="46" s="1"/>
  <c r="C91" i="47" s="1"/>
  <c r="C104" i="28"/>
  <c r="C51" i="30"/>
  <c r="AA6" i="46" s="1"/>
  <c r="C89" i="47" s="1"/>
  <c r="C130" i="28"/>
  <c r="D43" i="31"/>
  <c r="D38" i="31"/>
  <c r="D15" i="31"/>
  <c r="D145" i="31"/>
  <c r="C119" i="28"/>
  <c r="D18" i="31"/>
  <c r="C151" i="28"/>
  <c r="C33" i="28"/>
  <c r="D55" i="31"/>
  <c r="D70" i="31"/>
  <c r="C140" i="28"/>
  <c r="D95" i="31"/>
  <c r="C31" i="28"/>
  <c r="D114" i="31"/>
  <c r="D148" i="31"/>
  <c r="D101" i="31"/>
  <c r="C103" i="28"/>
  <c r="D107" i="31"/>
  <c r="D105" i="31"/>
  <c r="D59" i="31"/>
  <c r="AN4" i="46"/>
  <c r="D100" i="47" s="1"/>
  <c r="D69" i="31"/>
  <c r="D123" i="31"/>
  <c r="D64" i="31"/>
  <c r="C141" i="28"/>
  <c r="C152" i="28"/>
  <c r="D56" i="31"/>
  <c r="C95" i="28"/>
  <c r="D89" i="31"/>
  <c r="D102" i="31"/>
  <c r="C48" i="28"/>
  <c r="D65" i="31"/>
  <c r="C113" i="28"/>
  <c r="D37" i="31"/>
  <c r="D23" i="31"/>
  <c r="C112" i="28"/>
  <c r="D33" i="31"/>
  <c r="C96" i="28"/>
  <c r="D86" i="31"/>
  <c r="C42" i="28"/>
  <c r="D119" i="31"/>
  <c r="D82" i="31"/>
  <c r="D97" i="31"/>
  <c r="D26" i="31"/>
  <c r="D136" i="31"/>
  <c r="D127" i="31"/>
  <c r="C32" i="28"/>
  <c r="C136" i="28"/>
  <c r="D109" i="31"/>
  <c r="D132" i="31"/>
  <c r="B52" i="31"/>
  <c r="AL7" i="46" s="1"/>
  <c r="C156" i="28"/>
  <c r="C39" i="28"/>
  <c r="C146" i="28"/>
  <c r="C148" i="28"/>
  <c r="C126" i="28"/>
  <c r="C37" i="28"/>
  <c r="D8" i="31"/>
  <c r="D66" i="31"/>
  <c r="D62" i="31"/>
  <c r="D22" i="31"/>
  <c r="D47" i="31"/>
  <c r="D54" i="31"/>
  <c r="D124" i="31"/>
  <c r="D41" i="31"/>
  <c r="D153" i="31"/>
  <c r="C127" i="28"/>
  <c r="D90" i="31"/>
  <c r="D7" i="31"/>
  <c r="D6" i="31"/>
  <c r="D42" i="31"/>
  <c r="D40" i="31"/>
  <c r="D129" i="31"/>
  <c r="D57" i="31"/>
  <c r="D67" i="31"/>
  <c r="D140" i="31"/>
  <c r="C153" i="28"/>
  <c r="C154" i="28"/>
  <c r="C98" i="28"/>
  <c r="C124" i="28"/>
  <c r="C26" i="28"/>
  <c r="C145" i="28"/>
  <c r="C53" i="28"/>
  <c r="C41" i="28"/>
  <c r="C107" i="28"/>
  <c r="C134" i="28"/>
  <c r="D79" i="31"/>
  <c r="D135" i="31"/>
  <c r="D122" i="31"/>
  <c r="D108" i="31"/>
  <c r="D152" i="31"/>
  <c r="D29" i="31"/>
  <c r="D28" i="31"/>
  <c r="D32" i="31"/>
  <c r="D144" i="31"/>
  <c r="C110" i="28"/>
  <c r="D34" i="31"/>
  <c r="D60" i="31"/>
  <c r="C47" i="28"/>
  <c r="D45" i="31"/>
  <c r="C144" i="28"/>
  <c r="C99" i="28"/>
  <c r="C132" i="28"/>
  <c r="D24" i="31"/>
  <c r="D35" i="31"/>
  <c r="D75" i="31"/>
  <c r="D131" i="31"/>
  <c r="D88" i="31"/>
  <c r="D117" i="31"/>
  <c r="D125" i="31"/>
  <c r="D134" i="31"/>
  <c r="D142" i="31"/>
  <c r="C45" i="28"/>
  <c r="C30" i="28"/>
  <c r="C114" i="28"/>
  <c r="D98" i="31"/>
  <c r="D96" i="31"/>
  <c r="D31" i="31"/>
  <c r="D72" i="31"/>
  <c r="D151" i="31"/>
  <c r="C36" i="28"/>
  <c r="C115" i="28"/>
  <c r="D91" i="31"/>
  <c r="D85" i="31"/>
  <c r="C29" i="28"/>
  <c r="D113" i="31"/>
  <c r="D74" i="31"/>
  <c r="C101" i="28"/>
  <c r="D12" i="31"/>
  <c r="C149" i="28"/>
  <c r="D116" i="31"/>
  <c r="D27" i="31"/>
  <c r="D87" i="31"/>
  <c r="D141" i="31"/>
  <c r="D154" i="31"/>
  <c r="C40" i="28"/>
  <c r="C122" i="28"/>
  <c r="D48" i="31"/>
  <c r="D44" i="31"/>
  <c r="D128" i="31"/>
  <c r="D10" i="31"/>
  <c r="D5" i="31"/>
  <c r="D77" i="31"/>
  <c r="D17" i="31"/>
  <c r="C35" i="28"/>
  <c r="C131" i="28"/>
  <c r="C133" i="28"/>
  <c r="C28" i="28"/>
  <c r="C108" i="28"/>
  <c r="C4" i="46"/>
  <c r="C10" i="46" s="1"/>
  <c r="C105" i="28"/>
  <c r="D20" i="31"/>
  <c r="D19" i="31"/>
  <c r="D118" i="31"/>
  <c r="D30" i="31"/>
  <c r="D92" i="31"/>
  <c r="D84" i="31"/>
  <c r="D39" i="31"/>
  <c r="D149" i="31"/>
  <c r="D110" i="31"/>
  <c r="C43" i="28"/>
  <c r="D73" i="31"/>
  <c r="C116" i="28"/>
  <c r="C102" i="28"/>
  <c r="C121" i="28"/>
  <c r="C46" i="28"/>
  <c r="C125" i="28"/>
  <c r="C97" i="28"/>
  <c r="D139" i="31"/>
  <c r="C139" i="28"/>
  <c r="C157" i="28"/>
  <c r="C100" i="28"/>
  <c r="C120" i="28"/>
  <c r="C123" i="28"/>
  <c r="D130" i="31"/>
  <c r="D53" i="31"/>
  <c r="D81" i="31"/>
  <c r="D93" i="31"/>
  <c r="D106" i="31"/>
  <c r="D121" i="31"/>
  <c r="D103" i="31"/>
  <c r="D99" i="31"/>
  <c r="D49" i="31"/>
  <c r="D9" i="31"/>
  <c r="D50" i="31"/>
  <c r="D71" i="31"/>
  <c r="C135" i="28"/>
  <c r="C49" i="28"/>
  <c r="C128" i="28"/>
  <c r="D4" i="28"/>
  <c r="D11" i="31"/>
  <c r="D21" i="31"/>
  <c r="D78" i="31"/>
  <c r="D126" i="31"/>
  <c r="D80" i="31"/>
  <c r="D63" i="31"/>
  <c r="D83" i="31"/>
  <c r="D68" i="31"/>
  <c r="D104" i="31"/>
  <c r="D14" i="31"/>
  <c r="D61" i="31"/>
  <c r="E4" i="31"/>
  <c r="E133" i="31" s="1"/>
  <c r="D156" i="31"/>
  <c r="D120" i="31"/>
  <c r="D13" i="31"/>
  <c r="D16" i="31"/>
  <c r="C106" i="28"/>
  <c r="D76" i="31"/>
  <c r="C117" i="28"/>
  <c r="C109" i="28"/>
  <c r="C34" i="28"/>
  <c r="C111" i="28"/>
  <c r="C27" i="28"/>
  <c r="C50" i="28"/>
  <c r="C142" i="28"/>
  <c r="C44" i="28"/>
  <c r="C38" i="28"/>
  <c r="C118" i="28"/>
  <c r="D133" i="31"/>
  <c r="D111" i="31"/>
  <c r="D58" i="31"/>
  <c r="D36" i="31"/>
  <c r="D46" i="31"/>
  <c r="D146" i="31"/>
  <c r="D100" i="31"/>
  <c r="D115" i="31"/>
  <c r="O16" i="46"/>
  <c r="D98" i="57"/>
  <c r="C137" i="30"/>
  <c r="AA9" i="46" s="1"/>
  <c r="C92" i="47" s="1"/>
  <c r="AL6" i="46"/>
  <c r="B102" i="47" s="1"/>
  <c r="D88" i="29"/>
  <c r="D151" i="29"/>
  <c r="P4" i="46"/>
  <c r="P16" i="46" s="1"/>
  <c r="D89" i="29"/>
  <c r="D18" i="29"/>
  <c r="D14" i="29"/>
  <c r="D144" i="29"/>
  <c r="D122" i="29"/>
  <c r="D156" i="57"/>
  <c r="D139" i="57"/>
  <c r="D136" i="57"/>
  <c r="E4" i="57"/>
  <c r="E24" i="57" s="1"/>
  <c r="D47" i="57"/>
  <c r="D125" i="57"/>
  <c r="D148" i="57"/>
  <c r="D53" i="57"/>
  <c r="D42" i="57"/>
  <c r="D134" i="57"/>
  <c r="D145" i="57"/>
  <c r="B138" i="29"/>
  <c r="N10" i="46" s="1"/>
  <c r="N18" i="46" s="1"/>
  <c r="D118" i="57"/>
  <c r="D38" i="57"/>
  <c r="D102" i="57"/>
  <c r="D26" i="57"/>
  <c r="D40" i="57"/>
  <c r="D130" i="57"/>
  <c r="D41" i="57"/>
  <c r="D154" i="57"/>
  <c r="D122" i="57"/>
  <c r="D45" i="57"/>
  <c r="D107" i="57"/>
  <c r="D106" i="57"/>
  <c r="D124" i="57"/>
  <c r="D100" i="57"/>
  <c r="D36" i="57"/>
  <c r="D30" i="57"/>
  <c r="D123" i="57"/>
  <c r="D140" i="57"/>
  <c r="D108" i="57"/>
  <c r="D96" i="57"/>
  <c r="D119" i="57"/>
  <c r="D103" i="57"/>
  <c r="D29" i="57"/>
  <c r="D101" i="57"/>
  <c r="D117" i="57"/>
  <c r="D133" i="57"/>
  <c r="D144" i="57"/>
  <c r="D116" i="57"/>
  <c r="D46" i="57"/>
  <c r="D31" i="57"/>
  <c r="D129" i="57"/>
  <c r="D35" i="57"/>
  <c r="D153" i="57"/>
  <c r="D146" i="57"/>
  <c r="D43" i="57"/>
  <c r="D28" i="57"/>
  <c r="D126" i="57"/>
  <c r="D111" i="57"/>
  <c r="D135" i="57"/>
  <c r="D112" i="57"/>
  <c r="D99" i="57"/>
  <c r="D39" i="57"/>
  <c r="D34" i="57"/>
  <c r="D49" i="57"/>
  <c r="D151" i="57"/>
  <c r="D132" i="57"/>
  <c r="D109" i="57"/>
  <c r="D128" i="57"/>
  <c r="D104" i="57"/>
  <c r="D114" i="57"/>
  <c r="D95" i="57"/>
  <c r="D50" i="57"/>
  <c r="D105" i="57"/>
  <c r="D37" i="57"/>
  <c r="D141" i="57"/>
  <c r="D121" i="57"/>
  <c r="D142" i="57"/>
  <c r="D97" i="57"/>
  <c r="D110" i="57"/>
  <c r="D131" i="57"/>
  <c r="D48" i="57"/>
  <c r="D113" i="57"/>
  <c r="D127" i="57"/>
  <c r="D33" i="57"/>
  <c r="D152" i="57"/>
  <c r="D115" i="57"/>
  <c r="D149" i="57"/>
  <c r="D27" i="57"/>
  <c r="D32" i="57"/>
  <c r="D56" i="45"/>
  <c r="D120" i="57"/>
  <c r="D44" i="57"/>
  <c r="D19" i="29"/>
  <c r="D112" i="29"/>
  <c r="D113" i="29"/>
  <c r="D81" i="29"/>
  <c r="D50" i="29"/>
  <c r="D97" i="29"/>
  <c r="D131" i="29"/>
  <c r="D100" i="29"/>
  <c r="D84" i="29"/>
  <c r="D78" i="29"/>
  <c r="D87" i="29"/>
  <c r="D86" i="29"/>
  <c r="D98" i="29"/>
  <c r="D85" i="29"/>
  <c r="D60" i="29"/>
  <c r="D20" i="29"/>
  <c r="D26" i="29"/>
  <c r="D5" i="29"/>
  <c r="D59" i="29"/>
  <c r="D21" i="29"/>
  <c r="D83" i="29"/>
  <c r="D92" i="29"/>
  <c r="D125" i="29"/>
  <c r="D142" i="29"/>
  <c r="D6" i="29"/>
  <c r="D103" i="29"/>
  <c r="D79" i="29"/>
  <c r="D27" i="29"/>
  <c r="D145" i="29"/>
  <c r="D72" i="29"/>
  <c r="D70" i="29"/>
  <c r="D82" i="29"/>
  <c r="D101" i="29"/>
  <c r="D34" i="29"/>
  <c r="D120" i="29"/>
  <c r="D118" i="29"/>
  <c r="D44" i="29"/>
  <c r="D76" i="29"/>
  <c r="D23" i="29"/>
  <c r="D74" i="29"/>
  <c r="D73" i="29"/>
  <c r="D58" i="29"/>
  <c r="D29" i="29"/>
  <c r="D109" i="29"/>
  <c r="D127" i="29"/>
  <c r="D152" i="29"/>
  <c r="D57" i="29"/>
  <c r="D105" i="29"/>
  <c r="D68" i="29"/>
  <c r="D63" i="29"/>
  <c r="D111" i="29"/>
  <c r="D121" i="29"/>
  <c r="D30" i="29"/>
  <c r="D149" i="29"/>
  <c r="D139" i="29"/>
  <c r="D154" i="29"/>
  <c r="D128" i="29"/>
  <c r="D123" i="29"/>
  <c r="D67" i="29"/>
  <c r="D140" i="29"/>
  <c r="D38" i="29"/>
  <c r="D55" i="29"/>
  <c r="D49" i="29"/>
  <c r="D43" i="29"/>
  <c r="D93" i="29"/>
  <c r="D33" i="29"/>
  <c r="D124" i="29"/>
  <c r="D36" i="29"/>
  <c r="D90" i="29"/>
  <c r="D132" i="29"/>
  <c r="D12" i="29"/>
  <c r="D114" i="29"/>
  <c r="D47" i="29"/>
  <c r="D64" i="29"/>
  <c r="D130" i="29"/>
  <c r="D46" i="29"/>
  <c r="D65" i="29"/>
  <c r="D28" i="29"/>
  <c r="D45" i="29"/>
  <c r="D13" i="29"/>
  <c r="D80" i="29"/>
  <c r="D96" i="29"/>
  <c r="D40" i="29"/>
  <c r="D24" i="29"/>
  <c r="D31" i="29"/>
  <c r="D129" i="29"/>
  <c r="D32" i="29"/>
  <c r="D146" i="29"/>
  <c r="D35" i="29"/>
  <c r="D53" i="29"/>
  <c r="D95" i="29" s="1"/>
  <c r="D141" i="29"/>
  <c r="D41" i="29"/>
  <c r="D126" i="29"/>
  <c r="D62" i="29"/>
  <c r="D134" i="29"/>
  <c r="D108" i="29"/>
  <c r="D42" i="29"/>
  <c r="D110" i="29"/>
  <c r="D135" i="29"/>
  <c r="D61" i="29"/>
  <c r="D56" i="29"/>
  <c r="D22" i="29"/>
  <c r="D106" i="29"/>
  <c r="D15" i="29"/>
  <c r="D16" i="29"/>
  <c r="D133" i="29"/>
  <c r="D54" i="29"/>
  <c r="D115" i="29"/>
  <c r="D11" i="29"/>
  <c r="D71" i="29"/>
  <c r="D156" i="29"/>
  <c r="D66" i="29"/>
  <c r="D10" i="29"/>
  <c r="D8" i="29"/>
  <c r="D119" i="29"/>
  <c r="D69" i="29"/>
  <c r="E4" i="29"/>
  <c r="E109" i="29" s="1"/>
  <c r="D102" i="29"/>
  <c r="D136" i="29"/>
  <c r="D39" i="29"/>
  <c r="D75" i="29"/>
  <c r="D37" i="29"/>
  <c r="D17" i="29"/>
  <c r="D104" i="29"/>
  <c r="D48" i="29"/>
  <c r="D7" i="29"/>
  <c r="D116" i="29"/>
  <c r="D148" i="29"/>
  <c r="D153" i="29"/>
  <c r="D91" i="29"/>
  <c r="C51" i="57"/>
  <c r="C58" i="45" s="1"/>
  <c r="C94" i="57"/>
  <c r="C60" i="45" s="1"/>
  <c r="D9" i="29"/>
  <c r="D107" i="29"/>
  <c r="D99" i="29"/>
  <c r="D77" i="29"/>
  <c r="C137" i="57"/>
  <c r="C61" i="45" s="1"/>
  <c r="C25" i="57"/>
  <c r="C57" i="45" s="1"/>
  <c r="C137" i="29"/>
  <c r="O9" i="46" s="1"/>
  <c r="C77" i="47" s="1"/>
  <c r="C25" i="29"/>
  <c r="O5" i="46" s="1"/>
  <c r="C73" i="47" s="1"/>
  <c r="C51" i="29"/>
  <c r="O6" i="46" s="1"/>
  <c r="C74" i="47" s="1"/>
  <c r="B52" i="57"/>
  <c r="B59" i="45" s="1"/>
  <c r="B5" i="46"/>
  <c r="B60" i="47" s="1"/>
  <c r="B158" i="28"/>
  <c r="B8" i="46"/>
  <c r="B63" i="47" s="1"/>
  <c r="B9" i="46"/>
  <c r="B64" i="47" s="1"/>
  <c r="B16" i="46"/>
  <c r="B7" i="46"/>
  <c r="B17" i="46" s="1"/>
  <c r="B11" i="46"/>
  <c r="B66" i="47" s="1"/>
  <c r="B6" i="46"/>
  <c r="B61" i="47" s="1"/>
  <c r="B10" i="46"/>
  <c r="B65" i="47" s="1"/>
  <c r="B59" i="47"/>
  <c r="B58" i="47" s="1"/>
  <c r="B13" i="46"/>
  <c r="B20" i="46" s="1"/>
  <c r="C94" i="29"/>
  <c r="B137" i="28"/>
  <c r="B51" i="28"/>
  <c r="B94" i="28"/>
  <c r="B25" i="28"/>
  <c r="B138" i="31"/>
  <c r="AL10" i="46" s="1"/>
  <c r="B106" i="47" s="1"/>
  <c r="C100" i="47"/>
  <c r="C94" i="31"/>
  <c r="AM8" i="46" s="1"/>
  <c r="C104" i="47" s="1"/>
  <c r="B52" i="30"/>
  <c r="Z7" i="46" s="1"/>
  <c r="Z17" i="46" s="1"/>
  <c r="C25" i="31"/>
  <c r="AM5" i="46" s="1"/>
  <c r="C101" i="47" s="1"/>
  <c r="C137" i="31"/>
  <c r="AM9" i="46" s="1"/>
  <c r="C105" i="47" s="1"/>
  <c r="C51" i="31"/>
  <c r="AM6" i="46" s="1"/>
  <c r="C102" i="47" s="1"/>
  <c r="Z6" i="46"/>
  <c r="B89" i="47" s="1"/>
  <c r="B138" i="57"/>
  <c r="B62" i="45" s="1"/>
  <c r="C138" i="25"/>
  <c r="B70" i="44" s="1"/>
  <c r="B52" i="29"/>
  <c r="N7" i="46" s="1"/>
  <c r="B138" i="30"/>
  <c r="Z10" i="46" s="1"/>
  <c r="Z18" i="46" s="1"/>
  <c r="C52" i="25"/>
  <c r="B67" i="44" s="1"/>
  <c r="AD8" i="56"/>
  <c r="C25" i="32"/>
  <c r="AY5" i="46" s="1"/>
  <c r="C115" i="47" s="1"/>
  <c r="C51" i="32"/>
  <c r="D93" i="32"/>
  <c r="D28" i="32"/>
  <c r="D99" i="32"/>
  <c r="D69" i="32"/>
  <c r="D8" i="32"/>
  <c r="D29" i="32"/>
  <c r="D106" i="32"/>
  <c r="D9" i="32"/>
  <c r="D97" i="32"/>
  <c r="D156" i="32"/>
  <c r="D30" i="32"/>
  <c r="D71" i="32"/>
  <c r="D72" i="32"/>
  <c r="D55" i="32"/>
  <c r="D146" i="32"/>
  <c r="D41" i="32"/>
  <c r="D103" i="32"/>
  <c r="D46" i="32"/>
  <c r="D112" i="32"/>
  <c r="D80" i="32"/>
  <c r="D109" i="32"/>
  <c r="D42" i="32"/>
  <c r="D15" i="32"/>
  <c r="D48" i="32"/>
  <c r="D116" i="32"/>
  <c r="D149" i="32"/>
  <c r="D62" i="32"/>
  <c r="D130" i="32"/>
  <c r="D21" i="32"/>
  <c r="D54" i="32"/>
  <c r="D60" i="32"/>
  <c r="D36" i="32"/>
  <c r="D59" i="32"/>
  <c r="D5" i="32"/>
  <c r="D82" i="32"/>
  <c r="D38" i="32"/>
  <c r="D79" i="32"/>
  <c r="D108" i="32"/>
  <c r="D142" i="32"/>
  <c r="D10" i="32"/>
  <c r="D12" i="32"/>
  <c r="D33" i="32"/>
  <c r="D100" i="32"/>
  <c r="D22" i="32"/>
  <c r="D120" i="32"/>
  <c r="D92" i="32"/>
  <c r="D96" i="32"/>
  <c r="D78" i="32"/>
  <c r="D18" i="32"/>
  <c r="D151" i="32"/>
  <c r="D56" i="32"/>
  <c r="D45" i="32"/>
  <c r="D47" i="32"/>
  <c r="D89" i="32"/>
  <c r="D86" i="32"/>
  <c r="D148" i="32"/>
  <c r="D145" i="32"/>
  <c r="D34" i="32"/>
  <c r="D81" i="32"/>
  <c r="D39" i="32"/>
  <c r="D139" i="32"/>
  <c r="D105" i="32"/>
  <c r="D90" i="32"/>
  <c r="D153" i="32"/>
  <c r="D121" i="32"/>
  <c r="D85" i="32"/>
  <c r="D83" i="32"/>
  <c r="D67" i="32"/>
  <c r="D119" i="32"/>
  <c r="D26" i="32"/>
  <c r="D53" i="32" s="1"/>
  <c r="D95" i="32" s="1"/>
  <c r="D17" i="32"/>
  <c r="D140" i="32"/>
  <c r="D31" i="32"/>
  <c r="D122" i="32"/>
  <c r="D37" i="32"/>
  <c r="D24" i="32"/>
  <c r="D11" i="32"/>
  <c r="D91" i="32"/>
  <c r="D152" i="32"/>
  <c r="D61" i="32"/>
  <c r="D136" i="32"/>
  <c r="D35" i="32"/>
  <c r="D19" i="32"/>
  <c r="D123" i="32"/>
  <c r="D16" i="32"/>
  <c r="D76" i="32"/>
  <c r="D88" i="32"/>
  <c r="E4" i="32"/>
  <c r="D126" i="32"/>
  <c r="D44" i="32"/>
  <c r="D63" i="32"/>
  <c r="D133" i="32"/>
  <c r="D74" i="32"/>
  <c r="D117" i="32"/>
  <c r="D64" i="32"/>
  <c r="AZ4" i="46"/>
  <c r="D115" i="32"/>
  <c r="D104" i="32"/>
  <c r="D20" i="32"/>
  <c r="D102" i="32"/>
  <c r="D43" i="32"/>
  <c r="D66" i="32"/>
  <c r="D124" i="32"/>
  <c r="D154" i="32"/>
  <c r="D118" i="32"/>
  <c r="D107" i="32"/>
  <c r="D129" i="32"/>
  <c r="D144" i="32"/>
  <c r="D125" i="32"/>
  <c r="D127" i="32"/>
  <c r="D113" i="32"/>
  <c r="D134" i="32"/>
  <c r="D110" i="32"/>
  <c r="D65" i="32"/>
  <c r="D70" i="32"/>
  <c r="D32" i="32"/>
  <c r="D73" i="32"/>
  <c r="D132" i="32"/>
  <c r="D23" i="32"/>
  <c r="D14" i="32"/>
  <c r="D58" i="32"/>
  <c r="D57" i="32"/>
  <c r="D87" i="32"/>
  <c r="D114" i="32"/>
  <c r="D101" i="32"/>
  <c r="D49" i="32"/>
  <c r="D128" i="32"/>
  <c r="D111" i="32"/>
  <c r="D98" i="32"/>
  <c r="D75" i="32"/>
  <c r="D40" i="32"/>
  <c r="D68" i="32"/>
  <c r="D135" i="32"/>
  <c r="D131" i="32"/>
  <c r="D77" i="32"/>
  <c r="D84" i="32"/>
  <c r="D6" i="32"/>
  <c r="D50" i="32"/>
  <c r="D27" i="32"/>
  <c r="D13" i="32"/>
  <c r="D7" i="32"/>
  <c r="D141" i="32"/>
  <c r="B138" i="32"/>
  <c r="AX10" i="46" s="1"/>
  <c r="AX8" i="46"/>
  <c r="B118" i="47" s="1"/>
  <c r="C137" i="32"/>
  <c r="AY9" i="46" s="1"/>
  <c r="C119" i="47" s="1"/>
  <c r="AY16" i="46"/>
  <c r="C114" i="47"/>
  <c r="AX6" i="46"/>
  <c r="B116" i="47" s="1"/>
  <c r="B52" i="32"/>
  <c r="C94" i="32"/>
  <c r="AG15" i="56"/>
  <c r="AH15" i="56" s="1"/>
  <c r="AI15" i="56" s="1"/>
  <c r="AJ15" i="56" s="1"/>
  <c r="AK15" i="56" s="1"/>
  <c r="AL15" i="56" s="1"/>
  <c r="AM15" i="56" s="1"/>
  <c r="AN15" i="56" s="1"/>
  <c r="AO15" i="56" s="1"/>
  <c r="AP15" i="56" s="1"/>
  <c r="AQ15" i="56" s="1"/>
  <c r="AR15" i="56" s="1"/>
  <c r="AS15" i="56" s="1"/>
  <c r="AT15" i="56" s="1"/>
  <c r="AU15" i="56" s="1"/>
  <c r="AV15" i="56" s="1"/>
  <c r="AW15" i="56" s="1"/>
  <c r="AX15" i="56" s="1"/>
  <c r="AY15" i="56" s="1"/>
  <c r="AZ15" i="56" s="1"/>
  <c r="BA15" i="56" s="1"/>
  <c r="BB15" i="56" s="1"/>
  <c r="BC15" i="56" s="1"/>
  <c r="BD15" i="56" s="1"/>
  <c r="BE15" i="56" s="1"/>
  <c r="BF15" i="56" s="1"/>
  <c r="BG15" i="56" s="1"/>
  <c r="BH15" i="56" s="1"/>
  <c r="BI15" i="56" s="1"/>
  <c r="BJ15" i="56" s="1"/>
  <c r="BK15" i="56" s="1"/>
  <c r="BL15" i="56" s="1"/>
  <c r="BM15" i="56" s="1"/>
  <c r="BN15" i="56" s="1"/>
  <c r="BO15" i="56" s="1"/>
  <c r="BP15" i="56" s="1"/>
  <c r="BQ15" i="56" s="1"/>
  <c r="BR15" i="56" s="1"/>
  <c r="BS15" i="56" s="1"/>
  <c r="BT15" i="56" s="1"/>
  <c r="BU15" i="56" s="1"/>
  <c r="BV15" i="56" s="1"/>
  <c r="BW15" i="56" s="1"/>
  <c r="BX15" i="56" s="1"/>
  <c r="BY15" i="56" s="1"/>
  <c r="BZ15" i="56" s="1"/>
  <c r="CA15" i="56" s="1"/>
  <c r="CB15" i="56" s="1"/>
  <c r="CC15" i="56" s="1"/>
  <c r="CD15" i="56" s="1"/>
  <c r="CE15" i="56" s="1"/>
  <c r="CF15" i="56" s="1"/>
  <c r="CG15" i="56" s="1"/>
  <c r="CH15" i="56" s="1"/>
  <c r="CI15" i="56" s="1"/>
  <c r="CJ15" i="56" s="1"/>
  <c r="AG12" i="56"/>
  <c r="B67" i="47"/>
  <c r="B19" i="46"/>
  <c r="D23" i="28" l="1"/>
  <c r="D24" i="28"/>
  <c r="E22" i="57"/>
  <c r="E23" i="57"/>
  <c r="D21" i="28"/>
  <c r="D22" i="28"/>
  <c r="E20" i="57"/>
  <c r="E21" i="57"/>
  <c r="D19" i="28"/>
  <c r="D20" i="28"/>
  <c r="E18" i="57"/>
  <c r="E19" i="57"/>
  <c r="D17" i="28"/>
  <c r="D18" i="28"/>
  <c r="E16" i="57"/>
  <c r="E17" i="57"/>
  <c r="D14" i="28"/>
  <c r="D16" i="28"/>
  <c r="E13" i="57"/>
  <c r="E14" i="57"/>
  <c r="D12" i="28"/>
  <c r="D13" i="28"/>
  <c r="E11" i="57"/>
  <c r="E12" i="57"/>
  <c r="D10" i="28"/>
  <c r="D11" i="28"/>
  <c r="E9" i="57"/>
  <c r="E10" i="57"/>
  <c r="D8" i="28"/>
  <c r="D9" i="28"/>
  <c r="E7" i="57"/>
  <c r="E8" i="57"/>
  <c r="D71" i="28"/>
  <c r="D7" i="28"/>
  <c r="E54" i="57"/>
  <c r="E56" i="57"/>
  <c r="E55" i="57"/>
  <c r="E71" i="57"/>
  <c r="E146" i="57"/>
  <c r="E6" i="57"/>
  <c r="E15" i="57"/>
  <c r="E5" i="57"/>
  <c r="D56" i="28"/>
  <c r="D6" i="28"/>
  <c r="D54" i="28"/>
  <c r="D55" i="28"/>
  <c r="D5" i="28"/>
  <c r="D15" i="28"/>
  <c r="U36" i="59"/>
  <c r="B36" i="59"/>
  <c r="Q36" i="59" s="1"/>
  <c r="P36" i="59" s="1"/>
  <c r="B7" i="59"/>
  <c r="A11" i="40"/>
  <c r="J35" i="59"/>
  <c r="K35" i="59"/>
  <c r="L35" i="59"/>
  <c r="H35" i="59"/>
  <c r="C35" i="59"/>
  <c r="M35" i="59"/>
  <c r="N35" i="59"/>
  <c r="G35" i="59"/>
  <c r="O35" i="59"/>
  <c r="S35" i="59"/>
  <c r="D35" i="59"/>
  <c r="I35" i="59"/>
  <c r="R35" i="59" s="1"/>
  <c r="E35" i="59"/>
  <c r="F35" i="59"/>
  <c r="F49" i="25"/>
  <c r="F13" i="25"/>
  <c r="F29" i="25"/>
  <c r="F147" i="25"/>
  <c r="F116" i="25"/>
  <c r="F5" i="25"/>
  <c r="F15" i="25"/>
  <c r="F11" i="25"/>
  <c r="F57" i="25"/>
  <c r="F145" i="25"/>
  <c r="F18" i="25"/>
  <c r="F118" i="25"/>
  <c r="F23" i="25"/>
  <c r="F56" i="25"/>
  <c r="F96" i="25"/>
  <c r="F91" i="25"/>
  <c r="F114" i="25"/>
  <c r="F117" i="25"/>
  <c r="F113" i="25"/>
  <c r="F30" i="25"/>
  <c r="F19" i="25"/>
  <c r="F14" i="25"/>
  <c r="F128" i="25"/>
  <c r="F28" i="25"/>
  <c r="F107" i="25"/>
  <c r="F75" i="25"/>
  <c r="F102" i="25"/>
  <c r="F108" i="25"/>
  <c r="F8" i="25"/>
  <c r="F39" i="25"/>
  <c r="F35" i="25"/>
  <c r="F126" i="25"/>
  <c r="F55" i="25"/>
  <c r="F134" i="25"/>
  <c r="F130" i="25"/>
  <c r="F12" i="25"/>
  <c r="F129" i="25"/>
  <c r="F20" i="25"/>
  <c r="F48" i="25"/>
  <c r="F98" i="25"/>
  <c r="F85" i="25"/>
  <c r="F131" i="25"/>
  <c r="F9" i="25"/>
  <c r="F58" i="25"/>
  <c r="F64" i="25"/>
  <c r="F50" i="25"/>
  <c r="F10" i="25"/>
  <c r="F32" i="25"/>
  <c r="F92" i="25"/>
  <c r="F139" i="25"/>
  <c r="F34" i="25"/>
  <c r="F78" i="25"/>
  <c r="F42" i="25"/>
  <c r="F24" i="25"/>
  <c r="F21" i="25"/>
  <c r="F43" i="25"/>
  <c r="F46" i="25"/>
  <c r="F60" i="25"/>
  <c r="F79" i="25"/>
  <c r="F144" i="25"/>
  <c r="F36" i="25"/>
  <c r="F105" i="25"/>
  <c r="F63" i="25"/>
  <c r="F141" i="25"/>
  <c r="F67" i="25"/>
  <c r="F106" i="25"/>
  <c r="F136" i="25"/>
  <c r="F70" i="25"/>
  <c r="F83" i="25"/>
  <c r="G4" i="25"/>
  <c r="G27" i="25" s="1"/>
  <c r="F93" i="25"/>
  <c r="F146" i="25"/>
  <c r="F154" i="25"/>
  <c r="F151" i="25"/>
  <c r="F109" i="25"/>
  <c r="F82" i="25"/>
  <c r="F72" i="25"/>
  <c r="F76" i="25"/>
  <c r="F33" i="25"/>
  <c r="F22" i="25"/>
  <c r="F84" i="25"/>
  <c r="F101" i="25"/>
  <c r="F150" i="25"/>
  <c r="F140" i="25"/>
  <c r="F37" i="25"/>
  <c r="F100" i="25"/>
  <c r="F142" i="25"/>
  <c r="F62" i="25"/>
  <c r="F90" i="25"/>
  <c r="F81" i="25"/>
  <c r="F77" i="25"/>
  <c r="F6" i="25"/>
  <c r="F135" i="25"/>
  <c r="F125" i="25"/>
  <c r="E64" i="44"/>
  <c r="F80" i="25"/>
  <c r="F143" i="25"/>
  <c r="F47" i="25"/>
  <c r="F45" i="25"/>
  <c r="F110" i="25"/>
  <c r="F61" i="25"/>
  <c r="F89" i="25"/>
  <c r="F123" i="25"/>
  <c r="F44" i="25"/>
  <c r="F99" i="25"/>
  <c r="F7" i="25"/>
  <c r="F112" i="25"/>
  <c r="F26" i="25"/>
  <c r="F86" i="25"/>
  <c r="F120" i="25"/>
  <c r="F115" i="25"/>
  <c r="F132" i="25"/>
  <c r="F17" i="25"/>
  <c r="F133" i="25"/>
  <c r="F68" i="25"/>
  <c r="F54" i="25"/>
  <c r="F87" i="25"/>
  <c r="F40" i="25"/>
  <c r="F148" i="25"/>
  <c r="F88" i="25"/>
  <c r="F31" i="25"/>
  <c r="F71" i="25"/>
  <c r="F41" i="25"/>
  <c r="F74" i="25"/>
  <c r="F59" i="25"/>
  <c r="F127" i="25"/>
  <c r="F73" i="25"/>
  <c r="F66" i="25"/>
  <c r="F104" i="25"/>
  <c r="F103" i="25"/>
  <c r="F27" i="25"/>
  <c r="F119" i="25"/>
  <c r="F38" i="25"/>
  <c r="F69" i="25"/>
  <c r="F97" i="25"/>
  <c r="F122" i="25"/>
  <c r="F65" i="25"/>
  <c r="F124" i="25"/>
  <c r="F153" i="25"/>
  <c r="F53" i="25"/>
  <c r="F95" i="25" s="1"/>
  <c r="F16" i="25"/>
  <c r="F149" i="25"/>
  <c r="F111" i="25"/>
  <c r="F152" i="25"/>
  <c r="D150" i="57"/>
  <c r="C150" i="57"/>
  <c r="B150" i="57"/>
  <c r="E51" i="25"/>
  <c r="D66" i="44" s="1"/>
  <c r="E126" i="30"/>
  <c r="E128" i="30"/>
  <c r="E50" i="30"/>
  <c r="E54" i="30"/>
  <c r="E115" i="30"/>
  <c r="E17" i="30"/>
  <c r="E71" i="30"/>
  <c r="E32" i="30"/>
  <c r="E123" i="30"/>
  <c r="E107" i="30"/>
  <c r="E81" i="30"/>
  <c r="E148" i="30"/>
  <c r="E104" i="30"/>
  <c r="E118" i="30"/>
  <c r="E103" i="30"/>
  <c r="E7" i="30"/>
  <c r="E135" i="30"/>
  <c r="E30" i="30"/>
  <c r="E9" i="30"/>
  <c r="E8" i="30"/>
  <c r="E108" i="30"/>
  <c r="E133" i="30"/>
  <c r="E33" i="30"/>
  <c r="E64" i="30"/>
  <c r="E145" i="30"/>
  <c r="E110" i="30"/>
  <c r="E49" i="30"/>
  <c r="E86" i="30"/>
  <c r="E144" i="30"/>
  <c r="E74" i="30"/>
  <c r="E87" i="30"/>
  <c r="E97" i="30"/>
  <c r="E129" i="30"/>
  <c r="E151" i="30"/>
  <c r="E116" i="30"/>
  <c r="E39" i="30"/>
  <c r="E20" i="30"/>
  <c r="E28" i="30"/>
  <c r="E102" i="30"/>
  <c r="E37" i="30"/>
  <c r="E67" i="30"/>
  <c r="E90" i="30"/>
  <c r="E24" i="30"/>
  <c r="E16" i="30"/>
  <c r="E73" i="30"/>
  <c r="F4" i="30"/>
  <c r="F144" i="30" s="1"/>
  <c r="E59" i="30"/>
  <c r="E31" i="30"/>
  <c r="E109" i="30"/>
  <c r="E82" i="30"/>
  <c r="E99" i="30"/>
  <c r="E93" i="30"/>
  <c r="E119" i="30"/>
  <c r="E42" i="30"/>
  <c r="E152" i="30"/>
  <c r="E146" i="30"/>
  <c r="E63" i="30"/>
  <c r="E106" i="30"/>
  <c r="E57" i="30"/>
  <c r="E84" i="30"/>
  <c r="E15" i="30"/>
  <c r="E55" i="30"/>
  <c r="E23" i="30"/>
  <c r="E88" i="30"/>
  <c r="E94" i="25"/>
  <c r="D68" i="44" s="1"/>
  <c r="E155" i="25"/>
  <c r="D71" i="44" s="1"/>
  <c r="E137" i="25"/>
  <c r="D69" i="44" s="1"/>
  <c r="E25" i="25"/>
  <c r="D65" i="44" s="1"/>
  <c r="E91" i="30"/>
  <c r="E134" i="30"/>
  <c r="E154" i="30"/>
  <c r="E58" i="30"/>
  <c r="E34" i="30"/>
  <c r="E79" i="30"/>
  <c r="E131" i="30"/>
  <c r="E122" i="30"/>
  <c r="E117" i="30"/>
  <c r="E120" i="30"/>
  <c r="E66" i="30"/>
  <c r="E14" i="30"/>
  <c r="E130" i="30"/>
  <c r="E38" i="30"/>
  <c r="E114" i="30"/>
  <c r="D138" i="25"/>
  <c r="C70" i="44" s="1"/>
  <c r="D52" i="25"/>
  <c r="C67" i="44" s="1"/>
  <c r="D150" i="28"/>
  <c r="E67" i="31"/>
  <c r="E15" i="31"/>
  <c r="E76" i="31"/>
  <c r="E108" i="31"/>
  <c r="D154" i="28"/>
  <c r="E55" i="31"/>
  <c r="AB16" i="46"/>
  <c r="D41" i="28"/>
  <c r="D110" i="28"/>
  <c r="D111" i="28"/>
  <c r="C52" i="30"/>
  <c r="AA7" i="46" s="1"/>
  <c r="E115" i="31"/>
  <c r="E152" i="31"/>
  <c r="E117" i="31"/>
  <c r="E82" i="31"/>
  <c r="E146" i="31"/>
  <c r="E56" i="30"/>
  <c r="E111" i="30"/>
  <c r="E113" i="30"/>
  <c r="E6" i="30"/>
  <c r="E127" i="30"/>
  <c r="E26" i="30"/>
  <c r="E53" i="30" s="1"/>
  <c r="E95" i="30" s="1"/>
  <c r="E132" i="30"/>
  <c r="E43" i="30"/>
  <c r="E10" i="30"/>
  <c r="AC4" i="46"/>
  <c r="AC16" i="46" s="1"/>
  <c r="E96" i="30"/>
  <c r="E41" i="30"/>
  <c r="E77" i="30"/>
  <c r="E136" i="30"/>
  <c r="E140" i="30"/>
  <c r="E69" i="30"/>
  <c r="E139" i="30"/>
  <c r="E21" i="30"/>
  <c r="E83" i="30"/>
  <c r="E141" i="30"/>
  <c r="E92" i="30"/>
  <c r="E125" i="30"/>
  <c r="E100" i="30"/>
  <c r="E98" i="30"/>
  <c r="E68" i="30"/>
  <c r="E46" i="30"/>
  <c r="E101" i="30"/>
  <c r="E124" i="30"/>
  <c r="E47" i="30"/>
  <c r="E62" i="30"/>
  <c r="E153" i="30"/>
  <c r="E85" i="30"/>
  <c r="E142" i="30"/>
  <c r="E19" i="30"/>
  <c r="E22" i="30"/>
  <c r="E36" i="30"/>
  <c r="E78" i="30"/>
  <c r="E48" i="30"/>
  <c r="E60" i="30"/>
  <c r="E149" i="30"/>
  <c r="E29" i="30"/>
  <c r="E75" i="30"/>
  <c r="E5" i="30"/>
  <c r="E112" i="30"/>
  <c r="E13" i="30"/>
  <c r="E11" i="30"/>
  <c r="E72" i="30"/>
  <c r="E105" i="30"/>
  <c r="E80" i="30"/>
  <c r="E76" i="30"/>
  <c r="E61" i="30"/>
  <c r="E45" i="30"/>
  <c r="E121" i="30"/>
  <c r="E65" i="30"/>
  <c r="E35" i="30"/>
  <c r="E40" i="30"/>
  <c r="E44" i="30"/>
  <c r="E89" i="30"/>
  <c r="E18" i="30"/>
  <c r="E70" i="30"/>
  <c r="E12" i="30"/>
  <c r="E27" i="30"/>
  <c r="D25" i="30"/>
  <c r="AB5" i="46" s="1"/>
  <c r="D88" i="47" s="1"/>
  <c r="D94" i="30"/>
  <c r="AB8" i="46" s="1"/>
  <c r="D91" i="47" s="1"/>
  <c r="C16" i="46"/>
  <c r="D112" i="28"/>
  <c r="D123" i="28"/>
  <c r="D37" i="28"/>
  <c r="D33" i="28"/>
  <c r="D32" i="28"/>
  <c r="D122" i="28"/>
  <c r="D31" i="28"/>
  <c r="D95" i="28"/>
  <c r="D126" i="28"/>
  <c r="D153" i="28"/>
  <c r="D135" i="28"/>
  <c r="D116" i="28"/>
  <c r="D151" i="28"/>
  <c r="D51" i="30"/>
  <c r="AB6" i="46" s="1"/>
  <c r="D89" i="47" s="1"/>
  <c r="D137" i="30"/>
  <c r="AB9" i="46" s="1"/>
  <c r="D92" i="47" s="1"/>
  <c r="E29" i="31"/>
  <c r="E105" i="31"/>
  <c r="E134" i="31"/>
  <c r="E99" i="31"/>
  <c r="E43" i="31"/>
  <c r="D98" i="28"/>
  <c r="D26" i="28"/>
  <c r="D140" i="28"/>
  <c r="D103" i="28"/>
  <c r="D35" i="28"/>
  <c r="D113" i="28"/>
  <c r="D133" i="28"/>
  <c r="D49" i="28"/>
  <c r="D36" i="28"/>
  <c r="D130" i="28"/>
  <c r="D97" i="28"/>
  <c r="D128" i="28"/>
  <c r="D39" i="28"/>
  <c r="D50" i="28"/>
  <c r="D104" i="28"/>
  <c r="D156" i="28"/>
  <c r="D127" i="28"/>
  <c r="D117" i="28"/>
  <c r="D102" i="28"/>
  <c r="D148" i="28"/>
  <c r="D146" i="28"/>
  <c r="D47" i="28"/>
  <c r="D120" i="28"/>
  <c r="D29" i="28"/>
  <c r="D119" i="28"/>
  <c r="D141" i="28"/>
  <c r="D96" i="28"/>
  <c r="D149" i="28"/>
  <c r="D44" i="28"/>
  <c r="D4" i="46"/>
  <c r="D16" i="46" s="1"/>
  <c r="D115" i="28"/>
  <c r="D42" i="28"/>
  <c r="D28" i="28"/>
  <c r="D121" i="28"/>
  <c r="E4" i="28"/>
  <c r="D114" i="28"/>
  <c r="D124" i="28"/>
  <c r="D34" i="28"/>
  <c r="D136" i="28"/>
  <c r="D109" i="28"/>
  <c r="D118" i="28"/>
  <c r="D40" i="28"/>
  <c r="D142" i="28"/>
  <c r="D144" i="28"/>
  <c r="D48" i="28"/>
  <c r="D99" i="28"/>
  <c r="D145" i="28"/>
  <c r="D125" i="28"/>
  <c r="D129" i="28"/>
  <c r="D101" i="28"/>
  <c r="D100" i="28"/>
  <c r="D139" i="28"/>
  <c r="D53" i="28"/>
  <c r="D132" i="28"/>
  <c r="D106" i="28"/>
  <c r="D46" i="28"/>
  <c r="D38" i="28"/>
  <c r="D27" i="28"/>
  <c r="D131" i="28"/>
  <c r="D108" i="28"/>
  <c r="D105" i="28"/>
  <c r="D45" i="28"/>
  <c r="D152" i="28"/>
  <c r="D134" i="28"/>
  <c r="D107" i="28"/>
  <c r="D43" i="28"/>
  <c r="D30" i="28"/>
  <c r="E65" i="31"/>
  <c r="E8" i="31"/>
  <c r="E112" i="31"/>
  <c r="E59" i="31"/>
  <c r="E139" i="31"/>
  <c r="E74" i="31"/>
  <c r="E154" i="31"/>
  <c r="E80" i="31"/>
  <c r="E156" i="31"/>
  <c r="AO4" i="46"/>
  <c r="AO16" i="46" s="1"/>
  <c r="E103" i="31"/>
  <c r="E78" i="31"/>
  <c r="E141" i="31"/>
  <c r="E135" i="31"/>
  <c r="E6" i="31"/>
  <c r="E130" i="31"/>
  <c r="E132" i="31"/>
  <c r="E27" i="31"/>
  <c r="E110" i="31"/>
  <c r="E37" i="31"/>
  <c r="E125" i="31"/>
  <c r="E107" i="31"/>
  <c r="E83" i="31"/>
  <c r="E38" i="31"/>
  <c r="E58" i="31"/>
  <c r="E77" i="31"/>
  <c r="E32" i="31"/>
  <c r="E23" i="31"/>
  <c r="E118" i="31"/>
  <c r="E145" i="31"/>
  <c r="E13" i="31"/>
  <c r="E86" i="31"/>
  <c r="E90" i="31"/>
  <c r="E21" i="31"/>
  <c r="E75" i="31"/>
  <c r="E10" i="31"/>
  <c r="E121" i="31"/>
  <c r="E40" i="31"/>
  <c r="E127" i="31"/>
  <c r="E19" i="31"/>
  <c r="C138" i="29"/>
  <c r="O10" i="46" s="1"/>
  <c r="C78" i="47" s="1"/>
  <c r="AN16" i="46"/>
  <c r="E105" i="57"/>
  <c r="E136" i="57"/>
  <c r="E44" i="57"/>
  <c r="E125" i="57"/>
  <c r="E148" i="57"/>
  <c r="E97" i="57"/>
  <c r="E140" i="57"/>
  <c r="E141" i="57"/>
  <c r="E150" i="57"/>
  <c r="E35" i="57"/>
  <c r="E28" i="57"/>
  <c r="E42" i="57"/>
  <c r="E98" i="57"/>
  <c r="D25" i="31"/>
  <c r="AN5" i="46" s="1"/>
  <c r="D101" i="47" s="1"/>
  <c r="D137" i="31"/>
  <c r="AN9" i="46" s="1"/>
  <c r="D105" i="47" s="1"/>
  <c r="B68" i="47"/>
  <c r="D72" i="47"/>
  <c r="C51" i="28"/>
  <c r="D94" i="31"/>
  <c r="C94" i="28"/>
  <c r="C137" i="28"/>
  <c r="C25" i="28"/>
  <c r="D51" i="31"/>
  <c r="AN6" i="46" s="1"/>
  <c r="D102" i="47" s="1"/>
  <c r="C11" i="46"/>
  <c r="C66" i="47" s="1"/>
  <c r="C12" i="46"/>
  <c r="C19" i="46" s="1"/>
  <c r="E41" i="31"/>
  <c r="E20" i="31"/>
  <c r="E7" i="31"/>
  <c r="E61" i="31"/>
  <c r="E92" i="31"/>
  <c r="E101" i="31"/>
  <c r="E136" i="31"/>
  <c r="E81" i="31"/>
  <c r="E151" i="31"/>
  <c r="C8" i="46"/>
  <c r="C63" i="47" s="1"/>
  <c r="E36" i="31"/>
  <c r="E69" i="31"/>
  <c r="E62" i="31"/>
  <c r="E116" i="31"/>
  <c r="E79" i="31"/>
  <c r="E31" i="31"/>
  <c r="E95" i="31"/>
  <c r="E60" i="31"/>
  <c r="E140" i="31"/>
  <c r="E127" i="57"/>
  <c r="E53" i="57"/>
  <c r="C7" i="46"/>
  <c r="C62" i="47" s="1"/>
  <c r="E149" i="31"/>
  <c r="E63" i="31"/>
  <c r="E88" i="31"/>
  <c r="E56" i="31"/>
  <c r="E50" i="31"/>
  <c r="E153" i="31"/>
  <c r="E44" i="31"/>
  <c r="E71" i="31"/>
  <c r="E49" i="31"/>
  <c r="C138" i="30"/>
  <c r="AA10" i="46" s="1"/>
  <c r="AA18" i="46" s="1"/>
  <c r="E134" i="57"/>
  <c r="E109" i="57"/>
  <c r="E85" i="31"/>
  <c r="E148" i="31"/>
  <c r="E123" i="31"/>
  <c r="E34" i="31"/>
  <c r="E106" i="31"/>
  <c r="E24" i="31"/>
  <c r="E12" i="31"/>
  <c r="E129" i="31"/>
  <c r="E73" i="31"/>
  <c r="E54" i="31"/>
  <c r="E118" i="57"/>
  <c r="C59" i="47"/>
  <c r="E142" i="31"/>
  <c r="E122" i="31"/>
  <c r="E17" i="31"/>
  <c r="E14" i="31"/>
  <c r="E111" i="31"/>
  <c r="E70" i="31"/>
  <c r="E104" i="57"/>
  <c r="E29" i="57"/>
  <c r="E123" i="57"/>
  <c r="C158" i="28"/>
  <c r="E104" i="31"/>
  <c r="E66" i="31"/>
  <c r="E26" i="31"/>
  <c r="E53" i="31"/>
  <c r="E64" i="31"/>
  <c r="E120" i="31"/>
  <c r="E68" i="31"/>
  <c r="E72" i="31"/>
  <c r="F4" i="31"/>
  <c r="F98" i="31" s="1"/>
  <c r="E5" i="31"/>
  <c r="E57" i="31"/>
  <c r="E114" i="31"/>
  <c r="E128" i="31"/>
  <c r="E39" i="31"/>
  <c r="E89" i="31"/>
  <c r="E93" i="31"/>
  <c r="E96" i="31"/>
  <c r="E48" i="31"/>
  <c r="E91" i="31"/>
  <c r="E119" i="31"/>
  <c r="E115" i="57"/>
  <c r="E101" i="57"/>
  <c r="E28" i="31"/>
  <c r="E97" i="31"/>
  <c r="E98" i="31"/>
  <c r="E46" i="31"/>
  <c r="E100" i="31"/>
  <c r="E144" i="31"/>
  <c r="E109" i="31"/>
  <c r="E87" i="31"/>
  <c r="E131" i="31"/>
  <c r="E96" i="57"/>
  <c r="E152" i="57"/>
  <c r="C9" i="46"/>
  <c r="C64" i="47" s="1"/>
  <c r="C6" i="46"/>
  <c r="C61" i="47" s="1"/>
  <c r="C13" i="46"/>
  <c r="C20" i="46" s="1"/>
  <c r="E126" i="31"/>
  <c r="E42" i="31"/>
  <c r="E11" i="31"/>
  <c r="E22" i="31"/>
  <c r="E9" i="31"/>
  <c r="E124" i="31"/>
  <c r="E113" i="31"/>
  <c r="E16" i="31"/>
  <c r="C5" i="46"/>
  <c r="C60" i="47" s="1"/>
  <c r="E30" i="31"/>
  <c r="E35" i="31"/>
  <c r="E84" i="31"/>
  <c r="E45" i="31"/>
  <c r="E102" i="31"/>
  <c r="E33" i="31"/>
  <c r="E47" i="31"/>
  <c r="E18" i="31"/>
  <c r="E133" i="57"/>
  <c r="E130" i="57"/>
  <c r="E41" i="57"/>
  <c r="E153" i="57"/>
  <c r="E43" i="57"/>
  <c r="E39" i="57"/>
  <c r="E114" i="57"/>
  <c r="E139" i="57"/>
  <c r="E116" i="57"/>
  <c r="F4" i="57"/>
  <c r="F24" i="57" s="1"/>
  <c r="E27" i="57"/>
  <c r="E129" i="57"/>
  <c r="E38" i="57"/>
  <c r="E120" i="57"/>
  <c r="E142" i="57"/>
  <c r="E36" i="57"/>
  <c r="E40" i="57"/>
  <c r="E135" i="57"/>
  <c r="E124" i="57"/>
  <c r="E121" i="57"/>
  <c r="E156" i="57"/>
  <c r="E151" i="57"/>
  <c r="E117" i="57"/>
  <c r="E110" i="57"/>
  <c r="E149" i="57"/>
  <c r="E56" i="45"/>
  <c r="E132" i="57"/>
  <c r="E111" i="57"/>
  <c r="E106" i="57"/>
  <c r="E145" i="57"/>
  <c r="E119" i="57"/>
  <c r="E131" i="57"/>
  <c r="E113" i="57"/>
  <c r="E99" i="57"/>
  <c r="E107" i="57"/>
  <c r="E30" i="57"/>
  <c r="E126" i="57"/>
  <c r="E144" i="57"/>
  <c r="E50" i="57"/>
  <c r="E102" i="57"/>
  <c r="E31" i="57"/>
  <c r="E34" i="57"/>
  <c r="E56" i="29"/>
  <c r="E145" i="29"/>
  <c r="E154" i="29"/>
  <c r="E53" i="29"/>
  <c r="E95" i="29" s="1"/>
  <c r="E73" i="29"/>
  <c r="E67" i="29"/>
  <c r="E100" i="29"/>
  <c r="E45" i="29"/>
  <c r="E152" i="29"/>
  <c r="E112" i="29"/>
  <c r="E30" i="29"/>
  <c r="E108" i="29"/>
  <c r="E20" i="29"/>
  <c r="E98" i="29"/>
  <c r="B62" i="47"/>
  <c r="E24" i="29"/>
  <c r="E31" i="29"/>
  <c r="E74" i="29"/>
  <c r="E71" i="29"/>
  <c r="E6" i="29"/>
  <c r="E124" i="29"/>
  <c r="E15" i="29"/>
  <c r="E120" i="29"/>
  <c r="E8" i="29"/>
  <c r="E134" i="29"/>
  <c r="E16" i="29"/>
  <c r="E19" i="29"/>
  <c r="E68" i="29"/>
  <c r="E153" i="29"/>
  <c r="E123" i="29"/>
  <c r="E144" i="29"/>
  <c r="E54" i="29"/>
  <c r="E139" i="29"/>
  <c r="E50" i="29"/>
  <c r="E116" i="29"/>
  <c r="E93" i="29"/>
  <c r="E128" i="29"/>
  <c r="E70" i="29"/>
  <c r="E103" i="29"/>
  <c r="E82" i="29"/>
  <c r="E92" i="29"/>
  <c r="E99" i="29"/>
  <c r="E79" i="29"/>
  <c r="E40" i="29"/>
  <c r="E151" i="29"/>
  <c r="E88" i="29"/>
  <c r="E66" i="29"/>
  <c r="E58" i="29"/>
  <c r="E96" i="29"/>
  <c r="E69" i="29"/>
  <c r="E61" i="29"/>
  <c r="E46" i="29"/>
  <c r="E60" i="29"/>
  <c r="E115" i="29"/>
  <c r="E36" i="29"/>
  <c r="E27" i="29"/>
  <c r="E127" i="29"/>
  <c r="E65" i="29"/>
  <c r="E81" i="29"/>
  <c r="E85" i="29"/>
  <c r="E11" i="29"/>
  <c r="E55" i="29"/>
  <c r="E104" i="29"/>
  <c r="E156" i="29"/>
  <c r="E90" i="29"/>
  <c r="E48" i="29"/>
  <c r="E149" i="29"/>
  <c r="E87" i="29"/>
  <c r="E113" i="29"/>
  <c r="E84" i="29"/>
  <c r="E12" i="29"/>
  <c r="E119" i="29"/>
  <c r="E136" i="29"/>
  <c r="E146" i="29"/>
  <c r="E102" i="29"/>
  <c r="E148" i="29"/>
  <c r="E72" i="29"/>
  <c r="E57" i="29"/>
  <c r="E106" i="29"/>
  <c r="E37" i="29"/>
  <c r="E7" i="29"/>
  <c r="E132" i="29"/>
  <c r="E39" i="29"/>
  <c r="E141" i="29"/>
  <c r="E110" i="29"/>
  <c r="F4" i="29"/>
  <c r="F64" i="29" s="1"/>
  <c r="E22" i="29"/>
  <c r="E35" i="29"/>
  <c r="E17" i="29"/>
  <c r="E14" i="29"/>
  <c r="E114" i="29"/>
  <c r="E118" i="29"/>
  <c r="E42" i="29"/>
  <c r="E97" i="29"/>
  <c r="E122" i="29"/>
  <c r="E101" i="29"/>
  <c r="Q4" i="46"/>
  <c r="E72" i="47" s="1"/>
  <c r="E75" i="29"/>
  <c r="E26" i="29"/>
  <c r="E117" i="29"/>
  <c r="E107" i="29"/>
  <c r="E126" i="29"/>
  <c r="E78" i="29"/>
  <c r="E76" i="29"/>
  <c r="E18" i="29"/>
  <c r="E140" i="29"/>
  <c r="E49" i="29"/>
  <c r="E34" i="29"/>
  <c r="E10" i="29"/>
  <c r="E77" i="29"/>
  <c r="E121" i="29"/>
  <c r="E133" i="29"/>
  <c r="E86" i="29"/>
  <c r="E28" i="29"/>
  <c r="E38" i="29"/>
  <c r="E80" i="29"/>
  <c r="E43" i="29"/>
  <c r="E105" i="29"/>
  <c r="E131" i="29"/>
  <c r="E9" i="29"/>
  <c r="E29" i="29"/>
  <c r="E21" i="29"/>
  <c r="E62" i="29"/>
  <c r="E33" i="29"/>
  <c r="E64" i="29"/>
  <c r="E135" i="29"/>
  <c r="E5" i="29"/>
  <c r="E59" i="29"/>
  <c r="E32" i="29"/>
  <c r="E125" i="29"/>
  <c r="E44" i="29"/>
  <c r="E47" i="29"/>
  <c r="E142" i="29"/>
  <c r="E111" i="29"/>
  <c r="E63" i="29"/>
  <c r="E83" i="29"/>
  <c r="E130" i="29"/>
  <c r="E41" i="29"/>
  <c r="E23" i="29"/>
  <c r="E13" i="29"/>
  <c r="E91" i="29"/>
  <c r="E89" i="29"/>
  <c r="E129" i="29"/>
  <c r="O8" i="46"/>
  <c r="C76" i="47" s="1"/>
  <c r="E37" i="57"/>
  <c r="E49" i="57"/>
  <c r="E154" i="57"/>
  <c r="E95" i="57"/>
  <c r="E112" i="57"/>
  <c r="E33" i="57"/>
  <c r="E122" i="57"/>
  <c r="E100" i="57"/>
  <c r="E32" i="57"/>
  <c r="E26" i="57"/>
  <c r="E108" i="57"/>
  <c r="E103" i="57"/>
  <c r="E47" i="57"/>
  <c r="E128" i="57"/>
  <c r="E45" i="57"/>
  <c r="E48" i="57"/>
  <c r="E46" i="57"/>
  <c r="C52" i="57"/>
  <c r="C59" i="45" s="1"/>
  <c r="B78" i="47"/>
  <c r="B157" i="29"/>
  <c r="N11" i="46" s="1"/>
  <c r="B79" i="47" s="1"/>
  <c r="D94" i="57"/>
  <c r="D60" i="45" s="1"/>
  <c r="D137" i="57"/>
  <c r="D61" i="45" s="1"/>
  <c r="D25" i="57"/>
  <c r="D57" i="45" s="1"/>
  <c r="D51" i="57"/>
  <c r="D58" i="45" s="1"/>
  <c r="D25" i="29"/>
  <c r="P5" i="46" s="1"/>
  <c r="D73" i="47" s="1"/>
  <c r="C138" i="57"/>
  <c r="C62" i="45" s="1"/>
  <c r="D137" i="29"/>
  <c r="P9" i="46" s="1"/>
  <c r="D77" i="47" s="1"/>
  <c r="D51" i="29"/>
  <c r="P6" i="46" s="1"/>
  <c r="D74" i="47" s="1"/>
  <c r="D94" i="29"/>
  <c r="P8" i="46" s="1"/>
  <c r="D76" i="47" s="1"/>
  <c r="C52" i="29"/>
  <c r="O7" i="46" s="1"/>
  <c r="AL18" i="46"/>
  <c r="B157" i="31"/>
  <c r="AL11" i="46" s="1"/>
  <c r="B107" i="47" s="1"/>
  <c r="C52" i="31"/>
  <c r="B90" i="47"/>
  <c r="C138" i="31"/>
  <c r="AM10" i="46" s="1"/>
  <c r="AM18" i="46" s="1"/>
  <c r="B18" i="46"/>
  <c r="B138" i="28"/>
  <c r="B157" i="57"/>
  <c r="B64" i="45" s="1"/>
  <c r="B52" i="28"/>
  <c r="C157" i="25"/>
  <c r="B157" i="30"/>
  <c r="Z11" i="46" s="1"/>
  <c r="B94" i="47" s="1"/>
  <c r="B93" i="47"/>
  <c r="AE8" i="56"/>
  <c r="C150" i="29"/>
  <c r="AZ16" i="46"/>
  <c r="D114" i="47"/>
  <c r="E150" i="31"/>
  <c r="B150" i="29"/>
  <c r="D25" i="32"/>
  <c r="AZ5" i="46" s="1"/>
  <c r="D115" i="47" s="1"/>
  <c r="D137" i="32"/>
  <c r="AZ9" i="46" s="1"/>
  <c r="D119" i="47" s="1"/>
  <c r="D94" i="32"/>
  <c r="C150" i="28"/>
  <c r="AY8" i="46"/>
  <c r="C118" i="47" s="1"/>
  <c r="C138" i="32"/>
  <c r="AY10" i="46" s="1"/>
  <c r="E150" i="30"/>
  <c r="D51" i="32"/>
  <c r="AY6" i="46"/>
  <c r="C116" i="47" s="1"/>
  <c r="C52" i="32"/>
  <c r="B120" i="47"/>
  <c r="AX18" i="46"/>
  <c r="E15" i="32"/>
  <c r="E13" i="32"/>
  <c r="E126" i="32"/>
  <c r="E55" i="32"/>
  <c r="E36" i="32"/>
  <c r="E73" i="32"/>
  <c r="E47" i="32"/>
  <c r="E111" i="32"/>
  <c r="E67" i="32"/>
  <c r="E50" i="32"/>
  <c r="E28" i="32"/>
  <c r="E81" i="32"/>
  <c r="E65" i="32"/>
  <c r="E46" i="32"/>
  <c r="E93" i="32"/>
  <c r="E54" i="32"/>
  <c r="E144" i="32"/>
  <c r="E127" i="32"/>
  <c r="E92" i="32"/>
  <c r="E97" i="32"/>
  <c r="E118" i="32"/>
  <c r="E19" i="32"/>
  <c r="E117" i="32"/>
  <c r="E20" i="32"/>
  <c r="E152" i="32"/>
  <c r="E102" i="32"/>
  <c r="E7" i="32"/>
  <c r="E23" i="32"/>
  <c r="E109" i="32"/>
  <c r="E66" i="32"/>
  <c r="E83" i="32"/>
  <c r="E84" i="32"/>
  <c r="E142" i="32"/>
  <c r="E99" i="32"/>
  <c r="E107" i="32"/>
  <c r="E61" i="32"/>
  <c r="E31" i="32"/>
  <c r="E45" i="32"/>
  <c r="E37" i="32"/>
  <c r="E122" i="32"/>
  <c r="E139" i="32"/>
  <c r="E146" i="32"/>
  <c r="E131" i="32"/>
  <c r="E98" i="32"/>
  <c r="E14" i="32"/>
  <c r="E5" i="32"/>
  <c r="E85" i="32"/>
  <c r="E10" i="32"/>
  <c r="E71" i="32"/>
  <c r="E78" i="32"/>
  <c r="E154" i="32"/>
  <c r="E29" i="32"/>
  <c r="E32" i="32"/>
  <c r="E39" i="32"/>
  <c r="E129" i="32"/>
  <c r="E40" i="32"/>
  <c r="E62" i="32"/>
  <c r="E60" i="32"/>
  <c r="E72" i="32"/>
  <c r="E145" i="32"/>
  <c r="E96" i="32"/>
  <c r="E130" i="32"/>
  <c r="E112" i="32"/>
  <c r="E86" i="32"/>
  <c r="E24" i="32"/>
  <c r="E108" i="32"/>
  <c r="E136" i="32"/>
  <c r="E88" i="32"/>
  <c r="E149" i="32"/>
  <c r="E26" i="32"/>
  <c r="E53" i="32" s="1"/>
  <c r="E95" i="32" s="1"/>
  <c r="E100" i="32"/>
  <c r="E41" i="32"/>
  <c r="E113" i="32"/>
  <c r="E34" i="32"/>
  <c r="E59" i="32"/>
  <c r="E87" i="32"/>
  <c r="E27" i="32"/>
  <c r="E153" i="32"/>
  <c r="E101" i="32"/>
  <c r="E133" i="32"/>
  <c r="E64" i="32"/>
  <c r="E35" i="32"/>
  <c r="E8" i="32"/>
  <c r="E110" i="32"/>
  <c r="E75" i="32"/>
  <c r="BA4" i="46"/>
  <c r="E33" i="32"/>
  <c r="E6" i="32"/>
  <c r="E156" i="32"/>
  <c r="E140" i="32"/>
  <c r="E77" i="32"/>
  <c r="E38" i="32"/>
  <c r="E56" i="32"/>
  <c r="E148" i="32"/>
  <c r="E16" i="32"/>
  <c r="E119" i="32"/>
  <c r="E74" i="32"/>
  <c r="E91" i="32"/>
  <c r="E90" i="32"/>
  <c r="E48" i="32"/>
  <c r="E12" i="32"/>
  <c r="E11" i="32"/>
  <c r="E9" i="32"/>
  <c r="E76" i="32"/>
  <c r="E42" i="32"/>
  <c r="E30" i="32"/>
  <c r="E105" i="32"/>
  <c r="E115" i="32"/>
  <c r="E124" i="32"/>
  <c r="E128" i="32"/>
  <c r="E106" i="32"/>
  <c r="E89" i="32"/>
  <c r="E63" i="32"/>
  <c r="E135" i="32"/>
  <c r="E58" i="32"/>
  <c r="E134" i="32"/>
  <c r="E116" i="32"/>
  <c r="E57" i="32"/>
  <c r="E79" i="32"/>
  <c r="E114" i="32"/>
  <c r="E49" i="32"/>
  <c r="E17" i="32"/>
  <c r="E22" i="32"/>
  <c r="E125" i="32"/>
  <c r="E121" i="32"/>
  <c r="E104" i="32"/>
  <c r="E151" i="32"/>
  <c r="E69" i="32"/>
  <c r="E120" i="32"/>
  <c r="E70" i="32"/>
  <c r="E80" i="32"/>
  <c r="E68" i="32"/>
  <c r="E103" i="32"/>
  <c r="E21" i="32"/>
  <c r="E132" i="32"/>
  <c r="E123" i="32"/>
  <c r="F4" i="32"/>
  <c r="F150" i="32" s="1"/>
  <c r="E82" i="32"/>
  <c r="E18" i="32"/>
  <c r="E43" i="32"/>
  <c r="E44" i="32"/>
  <c r="E141" i="32"/>
  <c r="AX7" i="46"/>
  <c r="B157" i="32"/>
  <c r="E150" i="29"/>
  <c r="AH12" i="56"/>
  <c r="D150" i="30"/>
  <c r="D150" i="31"/>
  <c r="B150" i="30"/>
  <c r="B150" i="32"/>
  <c r="D150" i="32"/>
  <c r="N17" i="46"/>
  <c r="B75" i="47"/>
  <c r="E150" i="32"/>
  <c r="C150" i="31"/>
  <c r="C150" i="30"/>
  <c r="C150" i="32"/>
  <c r="D150" i="29"/>
  <c r="B150" i="28"/>
  <c r="C18" i="46"/>
  <c r="C65" i="47"/>
  <c r="B150" i="31"/>
  <c r="AL17" i="46"/>
  <c r="B103" i="47"/>
  <c r="E23" i="28" l="1"/>
  <c r="E24" i="28"/>
  <c r="F22" i="57"/>
  <c r="F23" i="57"/>
  <c r="E21" i="28"/>
  <c r="E22" i="28"/>
  <c r="F20" i="57"/>
  <c r="F21" i="57"/>
  <c r="E19" i="28"/>
  <c r="E20" i="28"/>
  <c r="F18" i="57"/>
  <c r="F19" i="57"/>
  <c r="E17" i="28"/>
  <c r="E18" i="28"/>
  <c r="F16" i="57"/>
  <c r="F17" i="57"/>
  <c r="E14" i="28"/>
  <c r="E16" i="28"/>
  <c r="F13" i="57"/>
  <c r="F14" i="57"/>
  <c r="E12" i="28"/>
  <c r="E13" i="28"/>
  <c r="F11" i="57"/>
  <c r="F12" i="57"/>
  <c r="E10" i="28"/>
  <c r="E11" i="28"/>
  <c r="F9" i="57"/>
  <c r="F10" i="57"/>
  <c r="E8" i="28"/>
  <c r="E9" i="28"/>
  <c r="F7" i="57"/>
  <c r="F8" i="57"/>
  <c r="E71" i="28"/>
  <c r="E7" i="28"/>
  <c r="F71" i="57"/>
  <c r="F54" i="57"/>
  <c r="F56" i="57"/>
  <c r="F55" i="57"/>
  <c r="F136" i="57"/>
  <c r="F6" i="57"/>
  <c r="F15" i="57"/>
  <c r="F5" i="57"/>
  <c r="E56" i="28"/>
  <c r="E6" i="28"/>
  <c r="E54" i="28"/>
  <c r="E55" i="28"/>
  <c r="E5" i="28"/>
  <c r="E15" i="28"/>
  <c r="E32" i="28"/>
  <c r="G77" i="25"/>
  <c r="G66" i="25"/>
  <c r="G38" i="25"/>
  <c r="G9" i="25"/>
  <c r="G12" i="25"/>
  <c r="G53" i="25"/>
  <c r="G95" i="25" s="1"/>
  <c r="G139" i="25"/>
  <c r="G104" i="25"/>
  <c r="G90" i="25"/>
  <c r="G107" i="25"/>
  <c r="B8" i="59"/>
  <c r="A12" i="40"/>
  <c r="T35" i="59"/>
  <c r="U37" i="59"/>
  <c r="B37" i="59"/>
  <c r="Q37" i="59" s="1"/>
  <c r="P37" i="59" s="1"/>
  <c r="J36" i="59"/>
  <c r="M36" i="59"/>
  <c r="K36" i="59"/>
  <c r="L36" i="59"/>
  <c r="N36" i="59"/>
  <c r="O36" i="59"/>
  <c r="I36" i="59"/>
  <c r="R36" i="59" s="1"/>
  <c r="T36" i="59" s="1"/>
  <c r="H36" i="59"/>
  <c r="C36" i="59"/>
  <c r="D36" i="59"/>
  <c r="E36" i="59"/>
  <c r="F36" i="59"/>
  <c r="S36" i="59"/>
  <c r="G36" i="59"/>
  <c r="F155" i="25"/>
  <c r="E71" i="44" s="1"/>
  <c r="G86" i="25"/>
  <c r="G146" i="25"/>
  <c r="G154" i="25"/>
  <c r="G79" i="25"/>
  <c r="G102" i="25"/>
  <c r="G111" i="25"/>
  <c r="G114" i="25"/>
  <c r="G24" i="25"/>
  <c r="G75" i="25"/>
  <c r="G115" i="25"/>
  <c r="G56" i="25"/>
  <c r="F51" i="25"/>
  <c r="E66" i="44" s="1"/>
  <c r="F137" i="25"/>
  <c r="E69" i="44" s="1"/>
  <c r="G72" i="25"/>
  <c r="G103" i="25"/>
  <c r="H4" i="25"/>
  <c r="H11" i="25" s="1"/>
  <c r="G148" i="25"/>
  <c r="G30" i="25"/>
  <c r="G29" i="25"/>
  <c r="G43" i="25"/>
  <c r="G19" i="25"/>
  <c r="G40" i="25"/>
  <c r="G129" i="25"/>
  <c r="G18" i="25"/>
  <c r="G119" i="25"/>
  <c r="G127" i="25"/>
  <c r="G33" i="25"/>
  <c r="G22" i="25"/>
  <c r="G99" i="25"/>
  <c r="F25" i="25"/>
  <c r="E65" i="44" s="1"/>
  <c r="F94" i="25"/>
  <c r="E68" i="44" s="1"/>
  <c r="G31" i="25"/>
  <c r="G78" i="25"/>
  <c r="G88" i="25"/>
  <c r="G54" i="25"/>
  <c r="G142" i="25"/>
  <c r="G34" i="25"/>
  <c r="G124" i="25"/>
  <c r="G149" i="25"/>
  <c r="G58" i="25"/>
  <c r="G144" i="25"/>
  <c r="G17" i="25"/>
  <c r="G6" i="25"/>
  <c r="G83" i="25"/>
  <c r="G91" i="25"/>
  <c r="G70" i="25"/>
  <c r="G126" i="25"/>
  <c r="G80" i="25"/>
  <c r="G5" i="25"/>
  <c r="G11" i="25"/>
  <c r="G101" i="25"/>
  <c r="G28" i="25"/>
  <c r="G134" i="25"/>
  <c r="G20" i="25"/>
  <c r="G120" i="25"/>
  <c r="G116" i="25"/>
  <c r="G63" i="25"/>
  <c r="G82" i="25"/>
  <c r="G46" i="25"/>
  <c r="G13" i="25"/>
  <c r="G118" i="25"/>
  <c r="G123" i="25"/>
  <c r="G141" i="25"/>
  <c r="G122" i="25"/>
  <c r="G73" i="25"/>
  <c r="G44" i="25"/>
  <c r="G97" i="25"/>
  <c r="G57" i="25"/>
  <c r="G65" i="25"/>
  <c r="G26" i="25"/>
  <c r="G59" i="25"/>
  <c r="G37" i="25"/>
  <c r="G8" i="25"/>
  <c r="G150" i="25"/>
  <c r="G15" i="25"/>
  <c r="G153" i="25"/>
  <c r="G23" i="25"/>
  <c r="G110" i="25"/>
  <c r="G67" i="25"/>
  <c r="G131" i="25"/>
  <c r="G68" i="25"/>
  <c r="G42" i="25"/>
  <c r="G145" i="25"/>
  <c r="G48" i="25"/>
  <c r="G89" i="25"/>
  <c r="G125" i="25"/>
  <c r="G98" i="25"/>
  <c r="G109" i="25"/>
  <c r="G87" i="25"/>
  <c r="G128" i="25"/>
  <c r="G69" i="25"/>
  <c r="G76" i="25"/>
  <c r="G112" i="25"/>
  <c r="G92" i="25"/>
  <c r="G14" i="25"/>
  <c r="G84" i="25"/>
  <c r="G151" i="25"/>
  <c r="G130" i="25"/>
  <c r="G108" i="25"/>
  <c r="F64" i="44"/>
  <c r="G55" i="25"/>
  <c r="G133" i="25"/>
  <c r="G50" i="25"/>
  <c r="G16" i="25"/>
  <c r="G132" i="25"/>
  <c r="G7" i="25"/>
  <c r="G39" i="25"/>
  <c r="G21" i="25"/>
  <c r="G35" i="25"/>
  <c r="G64" i="25"/>
  <c r="G152" i="25"/>
  <c r="G143" i="25"/>
  <c r="G117" i="25"/>
  <c r="G136" i="25"/>
  <c r="G100" i="25"/>
  <c r="G105" i="25"/>
  <c r="G32" i="25"/>
  <c r="G61" i="25"/>
  <c r="G71" i="25"/>
  <c r="G47" i="25"/>
  <c r="G113" i="25"/>
  <c r="G74" i="25"/>
  <c r="G147" i="25"/>
  <c r="G62" i="25"/>
  <c r="G135" i="25"/>
  <c r="G10" i="25"/>
  <c r="G93" i="25"/>
  <c r="G96" i="25"/>
  <c r="G36" i="25"/>
  <c r="G60" i="25"/>
  <c r="G45" i="25"/>
  <c r="G41" i="25"/>
  <c r="G121" i="25"/>
  <c r="G106" i="25"/>
  <c r="G49" i="25"/>
  <c r="G85" i="25"/>
  <c r="G140" i="25"/>
  <c r="G81" i="25"/>
  <c r="E52" i="25"/>
  <c r="D67" i="44" s="1"/>
  <c r="F92" i="30"/>
  <c r="F70" i="30"/>
  <c r="F78" i="30"/>
  <c r="F97" i="30"/>
  <c r="F74" i="30"/>
  <c r="F122" i="30"/>
  <c r="F28" i="30"/>
  <c r="F56" i="30"/>
  <c r="F111" i="30"/>
  <c r="F5" i="30"/>
  <c r="F117" i="30"/>
  <c r="F119" i="30"/>
  <c r="F76" i="30"/>
  <c r="F9" i="30"/>
  <c r="F114" i="30"/>
  <c r="F126" i="30"/>
  <c r="F125" i="30"/>
  <c r="F121" i="30"/>
  <c r="F102" i="30"/>
  <c r="F154" i="30"/>
  <c r="F73" i="30"/>
  <c r="F6" i="30"/>
  <c r="F101" i="30"/>
  <c r="F81" i="30"/>
  <c r="F69" i="30"/>
  <c r="F91" i="30"/>
  <c r="F104" i="30"/>
  <c r="F59" i="30"/>
  <c r="F63" i="30"/>
  <c r="F58" i="30"/>
  <c r="F109" i="30"/>
  <c r="F84" i="30"/>
  <c r="F66" i="30"/>
  <c r="F140" i="30"/>
  <c r="F37" i="30"/>
  <c r="F62" i="30"/>
  <c r="F134" i="30"/>
  <c r="F148" i="30"/>
  <c r="F39" i="30"/>
  <c r="F82" i="30"/>
  <c r="F38" i="30"/>
  <c r="F107" i="30"/>
  <c r="F130" i="30"/>
  <c r="F110" i="30"/>
  <c r="F83" i="30"/>
  <c r="F149" i="30"/>
  <c r="F120" i="30"/>
  <c r="F80" i="30"/>
  <c r="F136" i="30"/>
  <c r="F116" i="30"/>
  <c r="F10" i="30"/>
  <c r="F40" i="30"/>
  <c r="F13" i="30"/>
  <c r="F127" i="30"/>
  <c r="F113" i="30"/>
  <c r="F100" i="30"/>
  <c r="F131" i="30"/>
  <c r="F21" i="30"/>
  <c r="F15" i="30"/>
  <c r="F12" i="30"/>
  <c r="F49" i="30"/>
  <c r="F30" i="30"/>
  <c r="F108" i="30"/>
  <c r="F71" i="30"/>
  <c r="F7" i="30"/>
  <c r="F89" i="30"/>
  <c r="F65" i="30"/>
  <c r="F64" i="30"/>
  <c r="F103" i="30"/>
  <c r="F72" i="30"/>
  <c r="F146" i="30"/>
  <c r="F19" i="30"/>
  <c r="F54" i="30"/>
  <c r="F61" i="30"/>
  <c r="F35" i="30"/>
  <c r="F60" i="30"/>
  <c r="F45" i="30"/>
  <c r="F106" i="30"/>
  <c r="F32" i="30"/>
  <c r="AD4" i="46"/>
  <c r="F87" i="47" s="1"/>
  <c r="F139" i="30"/>
  <c r="F123" i="30"/>
  <c r="F16" i="30"/>
  <c r="F79" i="30"/>
  <c r="F44" i="30"/>
  <c r="F105" i="30"/>
  <c r="F42" i="30"/>
  <c r="F129" i="30"/>
  <c r="F33" i="30"/>
  <c r="F99" i="30"/>
  <c r="F135" i="30"/>
  <c r="F77" i="30"/>
  <c r="F112" i="30"/>
  <c r="F20" i="30"/>
  <c r="F17" i="30"/>
  <c r="F88" i="30"/>
  <c r="F24" i="30"/>
  <c r="F22" i="30"/>
  <c r="F23" i="30"/>
  <c r="F128" i="30"/>
  <c r="F26" i="30"/>
  <c r="F53" i="30" s="1"/>
  <c r="F95" i="30" s="1"/>
  <c r="F132" i="30"/>
  <c r="F150" i="30"/>
  <c r="F43" i="30"/>
  <c r="F75" i="30"/>
  <c r="F115" i="30"/>
  <c r="F41" i="30"/>
  <c r="F48" i="30"/>
  <c r="F68" i="30"/>
  <c r="F50" i="30"/>
  <c r="F98" i="30"/>
  <c r="F55" i="30"/>
  <c r="F153" i="30"/>
  <c r="F47" i="30"/>
  <c r="F36" i="30"/>
  <c r="F141" i="30"/>
  <c r="F34" i="30"/>
  <c r="F67" i="30"/>
  <c r="F11" i="30"/>
  <c r="F156" i="30"/>
  <c r="F14" i="30"/>
  <c r="F96" i="30"/>
  <c r="F46" i="30"/>
  <c r="F118" i="30"/>
  <c r="G4" i="30"/>
  <c r="G150" i="30" s="1"/>
  <c r="F85" i="30"/>
  <c r="F124" i="30"/>
  <c r="F27" i="30"/>
  <c r="F145" i="30"/>
  <c r="F57" i="30"/>
  <c r="F142" i="30"/>
  <c r="F18" i="30"/>
  <c r="F90" i="30"/>
  <c r="F86" i="30"/>
  <c r="F151" i="30"/>
  <c r="F93" i="30"/>
  <c r="F133" i="30"/>
  <c r="F87" i="30"/>
  <c r="F29" i="30"/>
  <c r="F152" i="30"/>
  <c r="F8" i="30"/>
  <c r="F31" i="30"/>
  <c r="E138" i="25"/>
  <c r="D70" i="44" s="1"/>
  <c r="D157" i="25"/>
  <c r="C72" i="44" s="1"/>
  <c r="E100" i="47"/>
  <c r="D59" i="47"/>
  <c r="D52" i="30"/>
  <c r="AB7" i="46" s="1"/>
  <c r="E43" i="28"/>
  <c r="E50" i="28"/>
  <c r="E48" i="28"/>
  <c r="E153" i="28"/>
  <c r="E102" i="28"/>
  <c r="E122" i="28"/>
  <c r="E51" i="30"/>
  <c r="AC6" i="46" s="1"/>
  <c r="E89" i="47" s="1"/>
  <c r="E87" i="47"/>
  <c r="E25" i="30"/>
  <c r="AC5" i="46" s="1"/>
  <c r="E88" i="47" s="1"/>
  <c r="F18" i="29"/>
  <c r="F131" i="29"/>
  <c r="E94" i="30"/>
  <c r="AC8" i="46" s="1"/>
  <c r="E91" i="47" s="1"/>
  <c r="E135" i="28"/>
  <c r="E137" i="30"/>
  <c r="AC9" i="46" s="1"/>
  <c r="E92" i="47" s="1"/>
  <c r="D138" i="30"/>
  <c r="AB10" i="46" s="1"/>
  <c r="D93" i="47" s="1"/>
  <c r="O18" i="46"/>
  <c r="E30" i="28"/>
  <c r="E31" i="28"/>
  <c r="E142" i="28"/>
  <c r="E49" i="28"/>
  <c r="E121" i="28"/>
  <c r="E130" i="28"/>
  <c r="E152" i="28"/>
  <c r="E141" i="28"/>
  <c r="E42" i="28"/>
  <c r="E114" i="28"/>
  <c r="E133" i="28"/>
  <c r="E145" i="28"/>
  <c r="E28" i="28"/>
  <c r="E128" i="28"/>
  <c r="E101" i="28"/>
  <c r="C68" i="47"/>
  <c r="F139" i="31"/>
  <c r="F36" i="31"/>
  <c r="F103" i="31"/>
  <c r="F125" i="31"/>
  <c r="C17" i="46"/>
  <c r="E136" i="28"/>
  <c r="F4" i="28"/>
  <c r="E45" i="28"/>
  <c r="E35" i="28"/>
  <c r="E111" i="28"/>
  <c r="E104" i="28"/>
  <c r="E132" i="28"/>
  <c r="E41" i="28"/>
  <c r="E119" i="28"/>
  <c r="F108" i="31"/>
  <c r="E146" i="28"/>
  <c r="E112" i="28"/>
  <c r="E144" i="28"/>
  <c r="E125" i="28"/>
  <c r="E103" i="28"/>
  <c r="E100" i="28"/>
  <c r="E36" i="28"/>
  <c r="E95" i="28"/>
  <c r="E150" i="28"/>
  <c r="E40" i="28"/>
  <c r="E116" i="28"/>
  <c r="E47" i="28"/>
  <c r="E106" i="28"/>
  <c r="E46" i="28"/>
  <c r="E105" i="28"/>
  <c r="E156" i="28"/>
  <c r="E27" i="28"/>
  <c r="E134" i="28"/>
  <c r="E140" i="28"/>
  <c r="E107" i="28"/>
  <c r="E34" i="28"/>
  <c r="E39" i="28"/>
  <c r="E115" i="28"/>
  <c r="E108" i="28"/>
  <c r="E98" i="28"/>
  <c r="E29" i="28"/>
  <c r="E118" i="28"/>
  <c r="E120" i="28"/>
  <c r="E113" i="28"/>
  <c r="E149" i="28"/>
  <c r="E123" i="28"/>
  <c r="F46" i="31"/>
  <c r="D52" i="31"/>
  <c r="AN7" i="46" s="1"/>
  <c r="E110" i="28"/>
  <c r="E97" i="28"/>
  <c r="E4" i="46"/>
  <c r="E59" i="47" s="1"/>
  <c r="E127" i="28"/>
  <c r="E148" i="28"/>
  <c r="E53" i="28"/>
  <c r="E154" i="28"/>
  <c r="E129" i="28"/>
  <c r="E124" i="28"/>
  <c r="E151" i="28"/>
  <c r="F76" i="31"/>
  <c r="E109" i="28"/>
  <c r="E38" i="28"/>
  <c r="E33" i="28"/>
  <c r="E139" i="28"/>
  <c r="E126" i="28"/>
  <c r="E37" i="28"/>
  <c r="E117" i="28"/>
  <c r="E26" i="28"/>
  <c r="E44" i="28"/>
  <c r="E131" i="28"/>
  <c r="E99" i="28"/>
  <c r="E96" i="28"/>
  <c r="F41" i="31"/>
  <c r="D25" i="28"/>
  <c r="D94" i="28"/>
  <c r="D51" i="28"/>
  <c r="D6" i="46" s="1"/>
  <c r="D61" i="47" s="1"/>
  <c r="D137" i="28"/>
  <c r="C93" i="47"/>
  <c r="C67" i="47"/>
  <c r="C157" i="30"/>
  <c r="AA11" i="46" s="1"/>
  <c r="C94" i="47" s="1"/>
  <c r="F5" i="29"/>
  <c r="F60" i="31"/>
  <c r="F146" i="31"/>
  <c r="F60" i="29"/>
  <c r="F150" i="31"/>
  <c r="F63" i="29"/>
  <c r="F32" i="31"/>
  <c r="F118" i="31"/>
  <c r="F57" i="31"/>
  <c r="F71" i="31"/>
  <c r="F42" i="31"/>
  <c r="F11" i="31"/>
  <c r="F96" i="31"/>
  <c r="F16" i="31"/>
  <c r="F144" i="31"/>
  <c r="F95" i="31"/>
  <c r="F142" i="31"/>
  <c r="F127" i="31"/>
  <c r="F120" i="31"/>
  <c r="F47" i="31"/>
  <c r="F92" i="31"/>
  <c r="F39" i="31"/>
  <c r="F70" i="31"/>
  <c r="F16" i="29"/>
  <c r="F8" i="29"/>
  <c r="F70" i="29"/>
  <c r="F85" i="29"/>
  <c r="F92" i="29"/>
  <c r="F82" i="29"/>
  <c r="F121" i="29"/>
  <c r="F151" i="29"/>
  <c r="F145" i="29"/>
  <c r="F119" i="29"/>
  <c r="F128" i="29"/>
  <c r="F24" i="29"/>
  <c r="F148" i="29"/>
  <c r="F91" i="29"/>
  <c r="F113" i="29"/>
  <c r="F36" i="29"/>
  <c r="F74" i="29"/>
  <c r="F141" i="29"/>
  <c r="F89" i="29"/>
  <c r="F116" i="29"/>
  <c r="F46" i="29"/>
  <c r="F38" i="29"/>
  <c r="F76" i="29"/>
  <c r="F152" i="29"/>
  <c r="F77" i="29"/>
  <c r="F78" i="29"/>
  <c r="F47" i="29"/>
  <c r="F125" i="29"/>
  <c r="F107" i="29"/>
  <c r="F50" i="29"/>
  <c r="F88" i="29"/>
  <c r="F108" i="29"/>
  <c r="F34" i="29"/>
  <c r="F13" i="29"/>
  <c r="F112" i="29"/>
  <c r="F80" i="29"/>
  <c r="F72" i="29"/>
  <c r="F49" i="29"/>
  <c r="F44" i="29"/>
  <c r="F97" i="29"/>
  <c r="F99" i="29"/>
  <c r="F118" i="29"/>
  <c r="F21" i="29"/>
  <c r="F153" i="29"/>
  <c r="F9" i="29"/>
  <c r="F150" i="29"/>
  <c r="G4" i="29"/>
  <c r="G34" i="29" s="1"/>
  <c r="F45" i="29"/>
  <c r="F28" i="29"/>
  <c r="F81" i="29"/>
  <c r="F73" i="29"/>
  <c r="F146" i="29"/>
  <c r="F17" i="29"/>
  <c r="F54" i="29"/>
  <c r="F35" i="29"/>
  <c r="F134" i="29"/>
  <c r="F135" i="29"/>
  <c r="F75" i="29"/>
  <c r="F144" i="29"/>
  <c r="F132" i="29"/>
  <c r="F41" i="29"/>
  <c r="F106" i="29"/>
  <c r="F114" i="29"/>
  <c r="F142" i="29"/>
  <c r="F122" i="29"/>
  <c r="F87" i="29"/>
  <c r="F86" i="29"/>
  <c r="F96" i="29"/>
  <c r="F23" i="29"/>
  <c r="F58" i="29"/>
  <c r="F113" i="57"/>
  <c r="C52" i="28"/>
  <c r="D138" i="31"/>
  <c r="AN10" i="46" s="1"/>
  <c r="AN18" i="46" s="1"/>
  <c r="AN8" i="46"/>
  <c r="D104" i="47" s="1"/>
  <c r="F152" i="57"/>
  <c r="F140" i="57"/>
  <c r="F109" i="57"/>
  <c r="F154" i="29"/>
  <c r="F6" i="29"/>
  <c r="F104" i="29"/>
  <c r="F22" i="29"/>
  <c r="F103" i="29"/>
  <c r="F150" i="57"/>
  <c r="F43" i="57"/>
  <c r="F56" i="29"/>
  <c r="F133" i="29"/>
  <c r="F19" i="29"/>
  <c r="F90" i="29"/>
  <c r="F33" i="29"/>
  <c r="F79" i="29"/>
  <c r="F39" i="29"/>
  <c r="F40" i="29"/>
  <c r="F7" i="29"/>
  <c r="F106" i="57"/>
  <c r="F128" i="57"/>
  <c r="F27" i="29"/>
  <c r="F124" i="57"/>
  <c r="G4" i="57"/>
  <c r="G24" i="57" s="1"/>
  <c r="F14" i="29"/>
  <c r="F29" i="29"/>
  <c r="F83" i="29"/>
  <c r="F102" i="29"/>
  <c r="F57" i="29"/>
  <c r="F42" i="29"/>
  <c r="F124" i="29"/>
  <c r="F120" i="57"/>
  <c r="F84" i="29"/>
  <c r="F100" i="29"/>
  <c r="F130" i="29"/>
  <c r="F30" i="29"/>
  <c r="F117" i="29"/>
  <c r="F69" i="29"/>
  <c r="F59" i="29"/>
  <c r="F110" i="29"/>
  <c r="F93" i="29"/>
  <c r="F105" i="29"/>
  <c r="F136" i="29"/>
  <c r="F68" i="29"/>
  <c r="R4" i="46"/>
  <c r="F72" i="47" s="1"/>
  <c r="F31" i="29"/>
  <c r="F26" i="29"/>
  <c r="F11" i="29"/>
  <c r="F101" i="29"/>
  <c r="F67" i="29"/>
  <c r="F120" i="29"/>
  <c r="F12" i="29"/>
  <c r="F66" i="29"/>
  <c r="F15" i="29"/>
  <c r="F62" i="29"/>
  <c r="F29" i="57"/>
  <c r="F114" i="57"/>
  <c r="F115" i="57"/>
  <c r="F65" i="29"/>
  <c r="F140" i="29"/>
  <c r="F98" i="29"/>
  <c r="F129" i="29"/>
  <c r="F123" i="57"/>
  <c r="F10" i="29"/>
  <c r="F126" i="29"/>
  <c r="F109" i="29"/>
  <c r="F115" i="29"/>
  <c r="F139" i="29"/>
  <c r="F32" i="29"/>
  <c r="F53" i="29"/>
  <c r="F95" i="29" s="1"/>
  <c r="F48" i="29"/>
  <c r="F20" i="29"/>
  <c r="F105" i="57"/>
  <c r="F37" i="57"/>
  <c r="F149" i="29"/>
  <c r="F37" i="29"/>
  <c r="F28" i="57"/>
  <c r="F146" i="57"/>
  <c r="F55" i="29"/>
  <c r="F111" i="29"/>
  <c r="F61" i="29"/>
  <c r="F71" i="29"/>
  <c r="F156" i="29"/>
  <c r="F123" i="29"/>
  <c r="F127" i="29"/>
  <c r="F43" i="29"/>
  <c r="F98" i="57"/>
  <c r="F40" i="57"/>
  <c r="F48" i="57"/>
  <c r="F156" i="57"/>
  <c r="C138" i="28"/>
  <c r="F154" i="57"/>
  <c r="E25" i="31"/>
  <c r="AO5" i="46" s="1"/>
  <c r="E101" i="47" s="1"/>
  <c r="F142" i="57"/>
  <c r="F91" i="31"/>
  <c r="F101" i="31"/>
  <c r="F112" i="31"/>
  <c r="F130" i="31"/>
  <c r="F40" i="31"/>
  <c r="F114" i="31"/>
  <c r="F104" i="31"/>
  <c r="F97" i="31"/>
  <c r="F19" i="31"/>
  <c r="F62" i="31"/>
  <c r="F30" i="31"/>
  <c r="F105" i="31"/>
  <c r="F66" i="31"/>
  <c r="F113" i="31"/>
  <c r="F156" i="31"/>
  <c r="F54" i="31"/>
  <c r="F6" i="31"/>
  <c r="F61" i="31"/>
  <c r="F45" i="57"/>
  <c r="F18" i="31"/>
  <c r="F81" i="31"/>
  <c r="F79" i="31"/>
  <c r="F119" i="31"/>
  <c r="F99" i="31"/>
  <c r="F136" i="31"/>
  <c r="F85" i="31"/>
  <c r="F65" i="31"/>
  <c r="F82" i="31"/>
  <c r="F42" i="57"/>
  <c r="F41" i="57"/>
  <c r="F27" i="31"/>
  <c r="F134" i="31"/>
  <c r="F8" i="31"/>
  <c r="F17" i="31"/>
  <c r="F148" i="31"/>
  <c r="F37" i="31"/>
  <c r="F88" i="31"/>
  <c r="F7" i="31"/>
  <c r="F31" i="31"/>
  <c r="F63" i="31"/>
  <c r="AP4" i="46"/>
  <c r="AP16" i="46" s="1"/>
  <c r="F86" i="31"/>
  <c r="F109" i="31"/>
  <c r="F111" i="31"/>
  <c r="G4" i="31"/>
  <c r="G83" i="31" s="1"/>
  <c r="F64" i="31"/>
  <c r="F45" i="31"/>
  <c r="F126" i="31"/>
  <c r="F103" i="57"/>
  <c r="F30" i="57"/>
  <c r="F123" i="31"/>
  <c r="F128" i="31"/>
  <c r="F13" i="31"/>
  <c r="F83" i="31"/>
  <c r="F132" i="31"/>
  <c r="F44" i="31"/>
  <c r="F53" i="31"/>
  <c r="F115" i="31"/>
  <c r="F149" i="31"/>
  <c r="F49" i="57"/>
  <c r="E51" i="31"/>
  <c r="AO6" i="46" s="1"/>
  <c r="E102" i="47" s="1"/>
  <c r="F110" i="31"/>
  <c r="F107" i="31"/>
  <c r="F135" i="31"/>
  <c r="F58" i="31"/>
  <c r="F129" i="31"/>
  <c r="F15" i="31"/>
  <c r="F73" i="31"/>
  <c r="F133" i="31"/>
  <c r="F153" i="31"/>
  <c r="F144" i="57"/>
  <c r="F35" i="31"/>
  <c r="F59" i="31"/>
  <c r="F74" i="31"/>
  <c r="F49" i="31"/>
  <c r="F28" i="31"/>
  <c r="F80" i="31"/>
  <c r="F151" i="31"/>
  <c r="F78" i="31"/>
  <c r="F140" i="31"/>
  <c r="F12" i="31"/>
  <c r="F20" i="31"/>
  <c r="F48" i="31"/>
  <c r="F116" i="31"/>
  <c r="F84" i="31"/>
  <c r="F152" i="31"/>
  <c r="F68" i="31"/>
  <c r="F154" i="31"/>
  <c r="F121" i="31"/>
  <c r="F56" i="31"/>
  <c r="F89" i="31"/>
  <c r="F117" i="31"/>
  <c r="F77" i="31"/>
  <c r="F90" i="31"/>
  <c r="F102" i="31"/>
  <c r="F38" i="31"/>
  <c r="F69" i="31"/>
  <c r="F24" i="31"/>
  <c r="F93" i="31"/>
  <c r="F26" i="31"/>
  <c r="F34" i="31"/>
  <c r="F141" i="31"/>
  <c r="F87" i="31"/>
  <c r="F33" i="31"/>
  <c r="F75" i="31"/>
  <c r="F145" i="31"/>
  <c r="F151" i="57"/>
  <c r="F127" i="57"/>
  <c r="F134" i="57"/>
  <c r="F72" i="31"/>
  <c r="F124" i="31"/>
  <c r="F50" i="31"/>
  <c r="F23" i="31"/>
  <c r="F22" i="31"/>
  <c r="F122" i="31"/>
  <c r="F131" i="31"/>
  <c r="F29" i="31"/>
  <c r="F55" i="31"/>
  <c r="F10" i="31"/>
  <c r="F5" i="31"/>
  <c r="F21" i="31"/>
  <c r="F9" i="31"/>
  <c r="F43" i="31"/>
  <c r="F100" i="31"/>
  <c r="F106" i="31"/>
  <c r="F14" i="31"/>
  <c r="F67" i="31"/>
  <c r="F35" i="57"/>
  <c r="F33" i="57"/>
  <c r="F141" i="57"/>
  <c r="E137" i="31"/>
  <c r="AO9" i="46" s="1"/>
  <c r="E105" i="47" s="1"/>
  <c r="E94" i="31"/>
  <c r="AO8" i="46" s="1"/>
  <c r="E104" i="47" s="1"/>
  <c r="F27" i="57"/>
  <c r="F139" i="57"/>
  <c r="F117" i="57"/>
  <c r="F47" i="57"/>
  <c r="Q16" i="46"/>
  <c r="F108" i="57"/>
  <c r="F36" i="57"/>
  <c r="F31" i="57"/>
  <c r="F95" i="57"/>
  <c r="F107" i="57"/>
  <c r="F153" i="57"/>
  <c r="F110" i="57"/>
  <c r="F102" i="57"/>
  <c r="F99" i="57"/>
  <c r="F122" i="57"/>
  <c r="F130" i="57"/>
  <c r="F44" i="57"/>
  <c r="F111" i="57"/>
  <c r="F149" i="57"/>
  <c r="F26" i="57"/>
  <c r="F148" i="57"/>
  <c r="F46" i="57"/>
  <c r="F39" i="57"/>
  <c r="F32" i="57"/>
  <c r="F135" i="57"/>
  <c r="F121" i="57"/>
  <c r="F96" i="57"/>
  <c r="F132" i="57"/>
  <c r="F116" i="57"/>
  <c r="F125" i="57"/>
  <c r="F38" i="57"/>
  <c r="F118" i="57"/>
  <c r="F145" i="57"/>
  <c r="F129" i="57"/>
  <c r="F112" i="57"/>
  <c r="F53" i="57"/>
  <c r="F101" i="57"/>
  <c r="F104" i="57"/>
  <c r="F50" i="57"/>
  <c r="F97" i="57"/>
  <c r="F100" i="57"/>
  <c r="F119" i="57"/>
  <c r="F133" i="57"/>
  <c r="F56" i="45"/>
  <c r="F126" i="57"/>
  <c r="F131" i="57"/>
  <c r="F34" i="57"/>
  <c r="C157" i="31"/>
  <c r="AM11" i="46" s="1"/>
  <c r="C107" i="47" s="1"/>
  <c r="C106" i="47"/>
  <c r="AM7" i="46"/>
  <c r="C103" i="47" s="1"/>
  <c r="E25" i="29"/>
  <c r="Q5" i="46" s="1"/>
  <c r="E73" i="47" s="1"/>
  <c r="E94" i="29"/>
  <c r="Q8" i="46" s="1"/>
  <c r="E76" i="47" s="1"/>
  <c r="E137" i="29"/>
  <c r="Q9" i="46" s="1"/>
  <c r="E77" i="47" s="1"/>
  <c r="E51" i="29"/>
  <c r="Q6" i="46" s="1"/>
  <c r="E74" i="47" s="1"/>
  <c r="D138" i="29"/>
  <c r="P10" i="46" s="1"/>
  <c r="P18" i="46" s="1"/>
  <c r="E51" i="57"/>
  <c r="E58" i="45" s="1"/>
  <c r="E94" i="57"/>
  <c r="E60" i="45" s="1"/>
  <c r="D52" i="29"/>
  <c r="P7" i="46" s="1"/>
  <c r="D75" i="47" s="1"/>
  <c r="E137" i="57"/>
  <c r="E61" i="45" s="1"/>
  <c r="E25" i="57"/>
  <c r="E57" i="45" s="1"/>
  <c r="C157" i="57"/>
  <c r="C64" i="45" s="1"/>
  <c r="D52" i="57"/>
  <c r="D59" i="45" s="1"/>
  <c r="C157" i="29"/>
  <c r="O11" i="46" s="1"/>
  <c r="C79" i="47" s="1"/>
  <c r="D138" i="57"/>
  <c r="D62" i="45" s="1"/>
  <c r="B158" i="57"/>
  <c r="B72" i="44"/>
  <c r="C158" i="25"/>
  <c r="AF8" i="56"/>
  <c r="AX11" i="46"/>
  <c r="B121" i="47" s="1"/>
  <c r="AX17" i="46"/>
  <c r="B117" i="47"/>
  <c r="C90" i="47"/>
  <c r="AA17" i="46"/>
  <c r="E94" i="32"/>
  <c r="AY18" i="46"/>
  <c r="C120" i="47"/>
  <c r="E25" i="32"/>
  <c r="BA5" i="46" s="1"/>
  <c r="E115" i="47" s="1"/>
  <c r="AZ6" i="46"/>
  <c r="D116" i="47" s="1"/>
  <c r="D52" i="32"/>
  <c r="E51" i="32"/>
  <c r="E137" i="32"/>
  <c r="BA9" i="46" s="1"/>
  <c r="E119" i="47" s="1"/>
  <c r="F140" i="32"/>
  <c r="F97" i="32"/>
  <c r="F133" i="32"/>
  <c r="F115" i="32"/>
  <c r="F56" i="32"/>
  <c r="F57" i="32"/>
  <c r="F127" i="32"/>
  <c r="F30" i="32"/>
  <c r="F11" i="32"/>
  <c r="F148" i="32"/>
  <c r="F66" i="32"/>
  <c r="F80" i="32"/>
  <c r="F12" i="32"/>
  <c r="F50" i="32"/>
  <c r="F107" i="32"/>
  <c r="F43" i="32"/>
  <c r="F28" i="32"/>
  <c r="F108" i="32"/>
  <c r="F87" i="32"/>
  <c r="F31" i="32"/>
  <c r="F98" i="32"/>
  <c r="F122" i="32"/>
  <c r="F10" i="32"/>
  <c r="F82" i="32"/>
  <c r="F151" i="32"/>
  <c r="F17" i="32"/>
  <c r="F79" i="32"/>
  <c r="F90" i="32"/>
  <c r="F40" i="32"/>
  <c r="F44" i="32"/>
  <c r="F102" i="32"/>
  <c r="F109" i="32"/>
  <c r="F110" i="32"/>
  <c r="F116" i="32"/>
  <c r="F74" i="32"/>
  <c r="F64" i="32"/>
  <c r="F154" i="32"/>
  <c r="F89" i="32"/>
  <c r="F83" i="32"/>
  <c r="F23" i="32"/>
  <c r="F63" i="32"/>
  <c r="F100" i="32"/>
  <c r="F120" i="32"/>
  <c r="F75" i="32"/>
  <c r="F123" i="32"/>
  <c r="F49" i="32"/>
  <c r="F103" i="32"/>
  <c r="F16" i="32"/>
  <c r="F86" i="32"/>
  <c r="F34" i="32"/>
  <c r="F106" i="32"/>
  <c r="F59" i="32"/>
  <c r="F58" i="32"/>
  <c r="F22" i="32"/>
  <c r="F20" i="32"/>
  <c r="F125" i="32"/>
  <c r="F69" i="32"/>
  <c r="F26" i="32"/>
  <c r="F53" i="32" s="1"/>
  <c r="F95" i="32" s="1"/>
  <c r="F104" i="32"/>
  <c r="F117" i="32"/>
  <c r="F101" i="32"/>
  <c r="F144" i="32"/>
  <c r="F65" i="32"/>
  <c r="F7" i="32"/>
  <c r="F37" i="32"/>
  <c r="F126" i="32"/>
  <c r="F114" i="32"/>
  <c r="F146" i="32"/>
  <c r="F18" i="32"/>
  <c r="F77" i="32"/>
  <c r="F55" i="32"/>
  <c r="F128" i="32"/>
  <c r="F42" i="32"/>
  <c r="F152" i="32"/>
  <c r="F119" i="32"/>
  <c r="F8" i="32"/>
  <c r="F6" i="32"/>
  <c r="F131" i="32"/>
  <c r="BB4" i="46"/>
  <c r="F156" i="32"/>
  <c r="F118" i="32"/>
  <c r="F19" i="32"/>
  <c r="F96" i="32"/>
  <c r="F46" i="32"/>
  <c r="F129" i="32"/>
  <c r="F124" i="32"/>
  <c r="F135" i="32"/>
  <c r="F136" i="32"/>
  <c r="F72" i="32"/>
  <c r="F113" i="32"/>
  <c r="F61" i="32"/>
  <c r="F78" i="32"/>
  <c r="F92" i="32"/>
  <c r="F24" i="32"/>
  <c r="F84" i="32"/>
  <c r="F132" i="32"/>
  <c r="F139" i="32"/>
  <c r="F14" i="32"/>
  <c r="F36" i="32"/>
  <c r="F73" i="32"/>
  <c r="F105" i="32"/>
  <c r="G4" i="32"/>
  <c r="F111" i="32"/>
  <c r="F88" i="32"/>
  <c r="F9" i="32"/>
  <c r="F41" i="32"/>
  <c r="F68" i="32"/>
  <c r="F48" i="32"/>
  <c r="F91" i="32"/>
  <c r="F39" i="32"/>
  <c r="F70" i="32"/>
  <c r="F76" i="32"/>
  <c r="F21" i="32"/>
  <c r="F47" i="32"/>
  <c r="F149" i="32"/>
  <c r="F81" i="32"/>
  <c r="F121" i="32"/>
  <c r="F145" i="32"/>
  <c r="F85" i="32"/>
  <c r="F99" i="32"/>
  <c r="F153" i="32"/>
  <c r="F29" i="32"/>
  <c r="F93" i="32"/>
  <c r="F142" i="32"/>
  <c r="F134" i="32"/>
  <c r="F5" i="32"/>
  <c r="F62" i="32"/>
  <c r="F60" i="32"/>
  <c r="F45" i="32"/>
  <c r="F13" i="32"/>
  <c r="F130" i="32"/>
  <c r="F54" i="32"/>
  <c r="F112" i="32"/>
  <c r="F32" i="32"/>
  <c r="F33" i="32"/>
  <c r="F71" i="32"/>
  <c r="F27" i="32"/>
  <c r="F67" i="32"/>
  <c r="F15" i="32"/>
  <c r="F35" i="32"/>
  <c r="F38" i="32"/>
  <c r="F141" i="32"/>
  <c r="AZ8" i="46"/>
  <c r="D118" i="47" s="1"/>
  <c r="D138" i="32"/>
  <c r="AZ10" i="46" s="1"/>
  <c r="AY7" i="46"/>
  <c r="C157" i="32"/>
  <c r="AY11" i="46" s="1"/>
  <c r="C121" i="47" s="1"/>
  <c r="BA16" i="46"/>
  <c r="E114" i="47"/>
  <c r="O17" i="46"/>
  <c r="C75" i="47"/>
  <c r="AI12" i="56"/>
  <c r="F23" i="28" l="1"/>
  <c r="F24" i="28"/>
  <c r="G22" i="57"/>
  <c r="G23" i="57"/>
  <c r="F21" i="28"/>
  <c r="F22" i="28"/>
  <c r="G20" i="57"/>
  <c r="G21" i="57"/>
  <c r="F19" i="28"/>
  <c r="F20" i="28"/>
  <c r="G18" i="57"/>
  <c r="G19" i="57"/>
  <c r="F17" i="28"/>
  <c r="F18" i="28"/>
  <c r="G16" i="57"/>
  <c r="G17" i="57"/>
  <c r="F14" i="28"/>
  <c r="F16" i="28"/>
  <c r="G13" i="57"/>
  <c r="G14" i="57"/>
  <c r="F12" i="28"/>
  <c r="F13" i="28"/>
  <c r="G11" i="57"/>
  <c r="G12" i="57"/>
  <c r="F10" i="28"/>
  <c r="F11" i="28"/>
  <c r="G9" i="57"/>
  <c r="G10" i="57"/>
  <c r="F8" i="28"/>
  <c r="F9" i="28"/>
  <c r="G7" i="57"/>
  <c r="G8" i="57"/>
  <c r="F71" i="28"/>
  <c r="F7" i="28"/>
  <c r="G71" i="57"/>
  <c r="G54" i="57"/>
  <c r="G56" i="57"/>
  <c r="G55" i="57"/>
  <c r="G6" i="57"/>
  <c r="G15" i="57"/>
  <c r="G5" i="57"/>
  <c r="F56" i="28"/>
  <c r="F6" i="28"/>
  <c r="F54" i="28"/>
  <c r="F55" i="28"/>
  <c r="F5" i="28"/>
  <c r="F15" i="28"/>
  <c r="H17" i="25"/>
  <c r="H140" i="25"/>
  <c r="H44" i="25"/>
  <c r="H57" i="25"/>
  <c r="H134" i="25"/>
  <c r="I37" i="59"/>
  <c r="R37" i="59" s="1"/>
  <c r="T37" i="59" s="1"/>
  <c r="N37" i="59"/>
  <c r="O37" i="59"/>
  <c r="D37" i="59"/>
  <c r="E37" i="59"/>
  <c r="F37" i="59"/>
  <c r="M37" i="59"/>
  <c r="S37" i="59"/>
  <c r="G37" i="59"/>
  <c r="C37" i="59"/>
  <c r="H37" i="59"/>
  <c r="J37" i="59"/>
  <c r="K37" i="59"/>
  <c r="L37" i="59"/>
  <c r="B9" i="59"/>
  <c r="A13" i="40"/>
  <c r="U38" i="59"/>
  <c r="B38" i="59"/>
  <c r="Q38" i="59" s="1"/>
  <c r="P38" i="59" s="1"/>
  <c r="G25" i="25"/>
  <c r="F65" i="44" s="1"/>
  <c r="F138" i="25"/>
  <c r="E70" i="44" s="1"/>
  <c r="G137" i="25"/>
  <c r="F69" i="44" s="1"/>
  <c r="G155" i="25"/>
  <c r="F71" i="44" s="1"/>
  <c r="G51" i="25"/>
  <c r="F66" i="44" s="1"/>
  <c r="H48" i="25"/>
  <c r="H42" i="25"/>
  <c r="H18" i="25"/>
  <c r="H125" i="25"/>
  <c r="H150" i="25"/>
  <c r="H13" i="25"/>
  <c r="G94" i="25"/>
  <c r="F68" i="44" s="1"/>
  <c r="H79" i="25"/>
  <c r="H47" i="25"/>
  <c r="H31" i="25"/>
  <c r="H88" i="25"/>
  <c r="H81" i="25"/>
  <c r="H120" i="25"/>
  <c r="H77" i="25"/>
  <c r="H154" i="25"/>
  <c r="H67" i="25"/>
  <c r="H53" i="25"/>
  <c r="H95" i="25" s="1"/>
  <c r="H16" i="25"/>
  <c r="H153" i="25"/>
  <c r="H58" i="25"/>
  <c r="H64" i="25"/>
  <c r="H60" i="25"/>
  <c r="H142" i="25"/>
  <c r="H41" i="25"/>
  <c r="H93" i="25"/>
  <c r="H43" i="25"/>
  <c r="H112" i="25"/>
  <c r="H10" i="25"/>
  <c r="H40" i="25"/>
  <c r="H123" i="25"/>
  <c r="I4" i="25"/>
  <c r="I77" i="25" s="1"/>
  <c r="H106" i="25"/>
  <c r="H26" i="25"/>
  <c r="H20" i="25"/>
  <c r="H19" i="25"/>
  <c r="H104" i="25"/>
  <c r="H121" i="25"/>
  <c r="H36" i="25"/>
  <c r="H54" i="25"/>
  <c r="H5" i="25"/>
  <c r="H35" i="25"/>
  <c r="H73" i="25"/>
  <c r="H92" i="25"/>
  <c r="H101" i="25"/>
  <c r="H30" i="25"/>
  <c r="H107" i="25"/>
  <c r="H66" i="25"/>
  <c r="H32" i="25"/>
  <c r="H86" i="25"/>
  <c r="H29" i="25"/>
  <c r="H65" i="25"/>
  <c r="H91" i="25"/>
  <c r="H111" i="25"/>
  <c r="H145" i="25"/>
  <c r="H108" i="25"/>
  <c r="H131" i="25"/>
  <c r="H147" i="25"/>
  <c r="H113" i="25"/>
  <c r="H102" i="25"/>
  <c r="H122" i="25"/>
  <c r="H70" i="25"/>
  <c r="H146" i="25"/>
  <c r="H143" i="25"/>
  <c r="H126" i="25"/>
  <c r="H23" i="25"/>
  <c r="H130" i="25"/>
  <c r="H117" i="25"/>
  <c r="H83" i="25"/>
  <c r="H151" i="25"/>
  <c r="H78" i="25"/>
  <c r="H132" i="25"/>
  <c r="H82" i="25"/>
  <c r="H63" i="25"/>
  <c r="H90" i="25"/>
  <c r="H99" i="25"/>
  <c r="H103" i="25"/>
  <c r="H141" i="25"/>
  <c r="H38" i="25"/>
  <c r="H6" i="25"/>
  <c r="H56" i="25"/>
  <c r="H12" i="25"/>
  <c r="H14" i="25"/>
  <c r="H114" i="25"/>
  <c r="H149" i="25"/>
  <c r="H46" i="25"/>
  <c r="H59" i="25"/>
  <c r="G64" i="44"/>
  <c r="H152" i="25"/>
  <c r="H148" i="25"/>
  <c r="H98" i="25"/>
  <c r="H62" i="25"/>
  <c r="H28" i="25"/>
  <c r="H100" i="25"/>
  <c r="H45" i="25"/>
  <c r="H69" i="25"/>
  <c r="H49" i="25"/>
  <c r="H129" i="25"/>
  <c r="H22" i="25"/>
  <c r="H136" i="25"/>
  <c r="H72" i="25"/>
  <c r="H8" i="25"/>
  <c r="H68" i="25"/>
  <c r="H24" i="25"/>
  <c r="H135" i="25"/>
  <c r="H133" i="25"/>
  <c r="H110" i="25"/>
  <c r="H39" i="25"/>
  <c r="H116" i="25"/>
  <c r="H9" i="25"/>
  <c r="H139" i="25"/>
  <c r="H128" i="25"/>
  <c r="H80" i="25"/>
  <c r="H85" i="25"/>
  <c r="H97" i="25"/>
  <c r="H115" i="25"/>
  <c r="H119" i="25"/>
  <c r="H74" i="25"/>
  <c r="H124" i="25"/>
  <c r="H84" i="25"/>
  <c r="H61" i="25"/>
  <c r="H55" i="25"/>
  <c r="H27" i="25"/>
  <c r="H15" i="25"/>
  <c r="H127" i="25"/>
  <c r="H7" i="25"/>
  <c r="H21" i="25"/>
  <c r="H96" i="25"/>
  <c r="H33" i="25"/>
  <c r="H87" i="25"/>
  <c r="H144" i="25"/>
  <c r="H118" i="25"/>
  <c r="F52" i="25"/>
  <c r="E67" i="44" s="1"/>
  <c r="H105" i="25"/>
  <c r="H71" i="25"/>
  <c r="H34" i="25"/>
  <c r="H37" i="25"/>
  <c r="H75" i="25"/>
  <c r="H76" i="25"/>
  <c r="H89" i="25"/>
  <c r="H109" i="25"/>
  <c r="H50" i="25"/>
  <c r="G60" i="30"/>
  <c r="G151" i="30"/>
  <c r="G5" i="30"/>
  <c r="G118" i="30"/>
  <c r="G78" i="30"/>
  <c r="G139" i="30"/>
  <c r="G9" i="30"/>
  <c r="G125" i="30"/>
  <c r="G58" i="30"/>
  <c r="G93" i="30"/>
  <c r="G66" i="30"/>
  <c r="G115" i="30"/>
  <c r="G74" i="30"/>
  <c r="G76" i="30"/>
  <c r="G23" i="30"/>
  <c r="G124" i="30"/>
  <c r="G81" i="30"/>
  <c r="G40" i="30"/>
  <c r="G116" i="30"/>
  <c r="G24" i="30"/>
  <c r="G37" i="30"/>
  <c r="G90" i="30"/>
  <c r="G110" i="30"/>
  <c r="G8" i="30"/>
  <c r="G41" i="30"/>
  <c r="G45" i="30"/>
  <c r="G19" i="30"/>
  <c r="G131" i="30"/>
  <c r="G7" i="30"/>
  <c r="G87" i="30"/>
  <c r="G82" i="30"/>
  <c r="G27" i="30"/>
  <c r="G126" i="30"/>
  <c r="G153" i="30"/>
  <c r="G127" i="30"/>
  <c r="G71" i="30"/>
  <c r="G35" i="30"/>
  <c r="G91" i="30"/>
  <c r="G54" i="30"/>
  <c r="G57" i="30"/>
  <c r="G149" i="30"/>
  <c r="G135" i="30"/>
  <c r="G70" i="30"/>
  <c r="G129" i="30"/>
  <c r="G20" i="30"/>
  <c r="G146" i="30"/>
  <c r="G89" i="30"/>
  <c r="G64" i="30"/>
  <c r="G50" i="30"/>
  <c r="G107" i="30"/>
  <c r="G109" i="30"/>
  <c r="G101" i="30"/>
  <c r="G22" i="30"/>
  <c r="G62" i="30"/>
  <c r="G39" i="30"/>
  <c r="G10" i="30"/>
  <c r="G99" i="30"/>
  <c r="G122" i="30"/>
  <c r="G80" i="30"/>
  <c r="G102" i="30"/>
  <c r="G13" i="30"/>
  <c r="G16" i="30"/>
  <c r="G36" i="30"/>
  <c r="G59" i="30"/>
  <c r="G121" i="30"/>
  <c r="G133" i="30"/>
  <c r="G43" i="30"/>
  <c r="G31" i="30"/>
  <c r="G120" i="30"/>
  <c r="G30" i="30"/>
  <c r="G97" i="30"/>
  <c r="G17" i="30"/>
  <c r="G26" i="30"/>
  <c r="G53" i="30" s="1"/>
  <c r="G95" i="30" s="1"/>
  <c r="G111" i="30"/>
  <c r="G47" i="30"/>
  <c r="G29" i="30"/>
  <c r="G130" i="30"/>
  <c r="G156" i="30"/>
  <c r="AE4" i="46"/>
  <c r="AE16" i="46" s="1"/>
  <c r="G32" i="30"/>
  <c r="G142" i="30"/>
  <c r="G136" i="30"/>
  <c r="G152" i="30"/>
  <c r="G15" i="30"/>
  <c r="G65" i="30"/>
  <c r="G12" i="30"/>
  <c r="G128" i="30"/>
  <c r="G141" i="30"/>
  <c r="G63" i="30"/>
  <c r="G106" i="30"/>
  <c r="G145" i="30"/>
  <c r="G48" i="30"/>
  <c r="G18" i="30"/>
  <c r="G154" i="30"/>
  <c r="G61" i="30"/>
  <c r="G21" i="30"/>
  <c r="G84" i="30"/>
  <c r="G67" i="30"/>
  <c r="G104" i="30"/>
  <c r="G144" i="30"/>
  <c r="G98" i="30"/>
  <c r="G38" i="30"/>
  <c r="G114" i="30"/>
  <c r="G119" i="30"/>
  <c r="G42" i="30"/>
  <c r="G113" i="30"/>
  <c r="G55" i="30"/>
  <c r="G85" i="30"/>
  <c r="G34" i="30"/>
  <c r="G132" i="30"/>
  <c r="G28" i="30"/>
  <c r="G72" i="30"/>
  <c r="G86" i="30"/>
  <c r="G148" i="30"/>
  <c r="G92" i="30"/>
  <c r="G96" i="30"/>
  <c r="G79" i="30"/>
  <c r="G88" i="30"/>
  <c r="G14" i="30"/>
  <c r="G105" i="30"/>
  <c r="G68" i="30"/>
  <c r="G112" i="30"/>
  <c r="G100" i="30"/>
  <c r="G49" i="30"/>
  <c r="H4" i="30"/>
  <c r="H111" i="30" s="1"/>
  <c r="G33" i="30"/>
  <c r="G46" i="30"/>
  <c r="G140" i="30"/>
  <c r="G108" i="30"/>
  <c r="G117" i="30"/>
  <c r="G77" i="30"/>
  <c r="G75" i="30"/>
  <c r="G73" i="30"/>
  <c r="G123" i="30"/>
  <c r="G103" i="30"/>
  <c r="G11" i="30"/>
  <c r="G44" i="30"/>
  <c r="G56" i="30"/>
  <c r="G134" i="30"/>
  <c r="G69" i="30"/>
  <c r="G6" i="30"/>
  <c r="G83" i="30"/>
  <c r="F25" i="30"/>
  <c r="AD5" i="46" s="1"/>
  <c r="F88" i="47" s="1"/>
  <c r="E157" i="25"/>
  <c r="D72" i="44" s="1"/>
  <c r="AD16" i="46"/>
  <c r="F137" i="30"/>
  <c r="AD9" i="46" s="1"/>
  <c r="F92" i="47" s="1"/>
  <c r="F51" i="30"/>
  <c r="AD6" i="46" s="1"/>
  <c r="F89" i="47" s="1"/>
  <c r="F94" i="30"/>
  <c r="AD8" i="46" s="1"/>
  <c r="F91" i="47" s="1"/>
  <c r="D8" i="46"/>
  <c r="D63" i="47" s="1"/>
  <c r="D52" i="28"/>
  <c r="AB18" i="46"/>
  <c r="E52" i="30"/>
  <c r="AC7" i="46" s="1"/>
  <c r="E138" i="30"/>
  <c r="AC10" i="46" s="1"/>
  <c r="E93" i="47" s="1"/>
  <c r="D157" i="30"/>
  <c r="AB11" i="46" s="1"/>
  <c r="D94" i="47" s="1"/>
  <c r="G102" i="29"/>
  <c r="G112" i="29"/>
  <c r="G114" i="29"/>
  <c r="F4" i="46"/>
  <c r="F59" i="47" s="1"/>
  <c r="F154" i="28"/>
  <c r="F115" i="28"/>
  <c r="F126" i="28"/>
  <c r="F49" i="28"/>
  <c r="F142" i="28"/>
  <c r="F156" i="28"/>
  <c r="F35" i="28"/>
  <c r="F44" i="28"/>
  <c r="F125" i="28"/>
  <c r="F149" i="28"/>
  <c r="F47" i="28"/>
  <c r="F53" i="28"/>
  <c r="F39" i="28"/>
  <c r="F144" i="28"/>
  <c r="F132" i="28"/>
  <c r="F96" i="28"/>
  <c r="G4" i="28"/>
  <c r="F36" i="28"/>
  <c r="F103" i="28"/>
  <c r="F33" i="28"/>
  <c r="F30" i="28"/>
  <c r="F152" i="28"/>
  <c r="F100" i="28"/>
  <c r="F26" i="28"/>
  <c r="F145" i="28"/>
  <c r="F130" i="28"/>
  <c r="F101" i="28"/>
  <c r="D5" i="46"/>
  <c r="D60" i="47" s="1"/>
  <c r="F42" i="28"/>
  <c r="F31" i="28"/>
  <c r="F104" i="28"/>
  <c r="F116" i="28"/>
  <c r="F124" i="28"/>
  <c r="F97" i="28"/>
  <c r="F123" i="28"/>
  <c r="F43" i="28"/>
  <c r="F48" i="28"/>
  <c r="F106" i="28"/>
  <c r="F111" i="28"/>
  <c r="F131" i="28"/>
  <c r="F28" i="28"/>
  <c r="F110" i="28"/>
  <c r="F117" i="28"/>
  <c r="F118" i="28"/>
  <c r="F37" i="28"/>
  <c r="F114" i="28"/>
  <c r="F112" i="28"/>
  <c r="F150" i="28"/>
  <c r="F140" i="28"/>
  <c r="F38" i="28"/>
  <c r="F121" i="28"/>
  <c r="F95" i="28"/>
  <c r="F98" i="28"/>
  <c r="F29" i="28"/>
  <c r="F50" i="28"/>
  <c r="F41" i="28"/>
  <c r="F40" i="28"/>
  <c r="F32" i="28"/>
  <c r="F99" i="28"/>
  <c r="F148" i="28"/>
  <c r="F134" i="28"/>
  <c r="F105" i="28"/>
  <c r="F153" i="28"/>
  <c r="F120" i="28"/>
  <c r="F109" i="28"/>
  <c r="F27" i="28"/>
  <c r="F107" i="28"/>
  <c r="F108" i="28"/>
  <c r="F128" i="28"/>
  <c r="F151" i="28"/>
  <c r="F133" i="28"/>
  <c r="F113" i="28"/>
  <c r="F46" i="28"/>
  <c r="F45" i="28"/>
  <c r="F139" i="28"/>
  <c r="F119" i="28"/>
  <c r="F127" i="28"/>
  <c r="F135" i="28"/>
  <c r="F136" i="28"/>
  <c r="F129" i="28"/>
  <c r="F122" i="28"/>
  <c r="F102" i="28"/>
  <c r="F146" i="28"/>
  <c r="F34" i="28"/>
  <c r="F141" i="28"/>
  <c r="D9" i="46"/>
  <c r="D64" i="47" s="1"/>
  <c r="E16" i="46"/>
  <c r="G91" i="29"/>
  <c r="G29" i="29"/>
  <c r="G18" i="29"/>
  <c r="G19" i="29"/>
  <c r="G75" i="29"/>
  <c r="G120" i="29"/>
  <c r="G139" i="29"/>
  <c r="G47" i="29"/>
  <c r="G99" i="29"/>
  <c r="G16" i="29"/>
  <c r="G101" i="29"/>
  <c r="G96" i="29"/>
  <c r="S4" i="46"/>
  <c r="S16" i="46" s="1"/>
  <c r="G98" i="29"/>
  <c r="G15" i="29"/>
  <c r="D138" i="28"/>
  <c r="E51" i="28"/>
  <c r="E6" i="46" s="1"/>
  <c r="E61" i="47" s="1"/>
  <c r="AM17" i="46"/>
  <c r="R16" i="46"/>
  <c r="E137" i="28"/>
  <c r="E94" i="28"/>
  <c r="E25" i="28"/>
  <c r="G119" i="29"/>
  <c r="G103" i="29"/>
  <c r="G45" i="29"/>
  <c r="G117" i="29"/>
  <c r="G153" i="29"/>
  <c r="G129" i="29"/>
  <c r="G20" i="29"/>
  <c r="G67" i="29"/>
  <c r="G46" i="29"/>
  <c r="G66" i="29"/>
  <c r="G141" i="29"/>
  <c r="G64" i="29"/>
  <c r="G26" i="29"/>
  <c r="G78" i="29"/>
  <c r="G63" i="29"/>
  <c r="G57" i="29"/>
  <c r="G11" i="29"/>
  <c r="G8" i="29"/>
  <c r="G71" i="29"/>
  <c r="G37" i="29"/>
  <c r="G89" i="29"/>
  <c r="G54" i="29"/>
  <c r="G104" i="29"/>
  <c r="G53" i="29"/>
  <c r="G95" i="29" s="1"/>
  <c r="G81" i="29"/>
  <c r="G152" i="29"/>
  <c r="G41" i="29"/>
  <c r="G22" i="29"/>
  <c r="G56" i="29"/>
  <c r="H4" i="29"/>
  <c r="H63" i="29" s="1"/>
  <c r="G39" i="29"/>
  <c r="G107" i="29"/>
  <c r="G58" i="29"/>
  <c r="G154" i="29"/>
  <c r="G72" i="29"/>
  <c r="G125" i="29"/>
  <c r="G50" i="29"/>
  <c r="G13" i="29"/>
  <c r="G115" i="29"/>
  <c r="G148" i="29"/>
  <c r="G59" i="29"/>
  <c r="G35" i="29"/>
  <c r="G108" i="29"/>
  <c r="G97" i="29"/>
  <c r="G131" i="29"/>
  <c r="G5" i="29"/>
  <c r="G124" i="29"/>
  <c r="G69" i="29"/>
  <c r="G23" i="29"/>
  <c r="G123" i="29"/>
  <c r="G65" i="29"/>
  <c r="G28" i="29"/>
  <c r="G92" i="29"/>
  <c r="G82" i="29"/>
  <c r="G136" i="29"/>
  <c r="G7" i="29"/>
  <c r="G90" i="29"/>
  <c r="G6" i="29"/>
  <c r="G116" i="29"/>
  <c r="G10" i="29"/>
  <c r="G150" i="29"/>
  <c r="G70" i="29"/>
  <c r="G93" i="29"/>
  <c r="G121" i="29"/>
  <c r="G49" i="29"/>
  <c r="G27" i="29"/>
  <c r="G73" i="29"/>
  <c r="G106" i="29"/>
  <c r="G14" i="29"/>
  <c r="G24" i="29"/>
  <c r="G86" i="29"/>
  <c r="G60" i="29"/>
  <c r="G36" i="29"/>
  <c r="G145" i="29"/>
  <c r="G76" i="29"/>
  <c r="G17" i="29"/>
  <c r="G118" i="29"/>
  <c r="G122" i="29"/>
  <c r="G55" i="29"/>
  <c r="G128" i="29"/>
  <c r="G113" i="29"/>
  <c r="G134" i="29"/>
  <c r="G144" i="29"/>
  <c r="G68" i="29"/>
  <c r="G126" i="29"/>
  <c r="G105" i="29"/>
  <c r="G149" i="29"/>
  <c r="G9" i="29"/>
  <c r="G132" i="29"/>
  <c r="G127" i="29"/>
  <c r="G135" i="29"/>
  <c r="G130" i="29"/>
  <c r="G80" i="29"/>
  <c r="G62" i="29"/>
  <c r="G87" i="29"/>
  <c r="G32" i="29"/>
  <c r="G151" i="29"/>
  <c r="G109" i="29"/>
  <c r="G85" i="29"/>
  <c r="G111" i="29"/>
  <c r="G100" i="29"/>
  <c r="G83" i="29"/>
  <c r="G40" i="29"/>
  <c r="G133" i="29"/>
  <c r="G21" i="29"/>
  <c r="G61" i="29"/>
  <c r="G42" i="29"/>
  <c r="G31" i="29"/>
  <c r="G84" i="29"/>
  <c r="G12" i="29"/>
  <c r="G43" i="29"/>
  <c r="G146" i="29"/>
  <c r="G74" i="29"/>
  <c r="G38" i="29"/>
  <c r="G79" i="29"/>
  <c r="G140" i="29"/>
  <c r="G77" i="29"/>
  <c r="G33" i="29"/>
  <c r="G142" i="29"/>
  <c r="G30" i="29"/>
  <c r="G156" i="29"/>
  <c r="G48" i="29"/>
  <c r="G110" i="29"/>
  <c r="G44" i="29"/>
  <c r="G88" i="29"/>
  <c r="F100" i="47"/>
  <c r="D106" i="47"/>
  <c r="D157" i="31"/>
  <c r="AN11" i="46" s="1"/>
  <c r="D107" i="47" s="1"/>
  <c r="D78" i="47"/>
  <c r="D157" i="29"/>
  <c r="P11" i="46" s="1"/>
  <c r="D79" i="47" s="1"/>
  <c r="F51" i="31"/>
  <c r="AP6" i="46" s="1"/>
  <c r="F102" i="47" s="1"/>
  <c r="E138" i="29"/>
  <c r="Q10" i="46" s="1"/>
  <c r="E78" i="47" s="1"/>
  <c r="G34" i="57"/>
  <c r="G145" i="57"/>
  <c r="G102" i="31"/>
  <c r="G74" i="31"/>
  <c r="E52" i="31"/>
  <c r="AO7" i="46" s="1"/>
  <c r="G90" i="31"/>
  <c r="F25" i="29"/>
  <c r="R5" i="46" s="1"/>
  <c r="F73" i="47" s="1"/>
  <c r="G135" i="31"/>
  <c r="G140" i="31"/>
  <c r="G95" i="31"/>
  <c r="G38" i="31"/>
  <c r="G109" i="31"/>
  <c r="G23" i="31"/>
  <c r="G17" i="31"/>
  <c r="G56" i="45"/>
  <c r="G110" i="31"/>
  <c r="G84" i="31"/>
  <c r="G66" i="31"/>
  <c r="G148" i="31"/>
  <c r="G71" i="31"/>
  <c r="G123" i="31"/>
  <c r="G133" i="31"/>
  <c r="G54" i="31"/>
  <c r="G111" i="31"/>
  <c r="G78" i="31"/>
  <c r="G92" i="31"/>
  <c r="G121" i="57"/>
  <c r="G134" i="31"/>
  <c r="G122" i="31"/>
  <c r="G107" i="31"/>
  <c r="H4" i="31"/>
  <c r="H148" i="31" s="1"/>
  <c r="G82" i="31"/>
  <c r="G152" i="31"/>
  <c r="G35" i="31"/>
  <c r="G45" i="31"/>
  <c r="G49" i="31"/>
  <c r="G151" i="31"/>
  <c r="G128" i="31"/>
  <c r="G131" i="31"/>
  <c r="G132" i="31"/>
  <c r="G96" i="31"/>
  <c r="G44" i="31"/>
  <c r="G116" i="31"/>
  <c r="G67" i="31"/>
  <c r="G121" i="31"/>
  <c r="G53" i="31"/>
  <c r="G87" i="31"/>
  <c r="G126" i="31"/>
  <c r="G9" i="31"/>
  <c r="G69" i="31"/>
  <c r="G108" i="31"/>
  <c r="G132" i="57"/>
  <c r="G105" i="57"/>
  <c r="G72" i="31"/>
  <c r="G93" i="31"/>
  <c r="G18" i="31"/>
  <c r="G58" i="31"/>
  <c r="G36" i="31"/>
  <c r="G37" i="31"/>
  <c r="G120" i="31"/>
  <c r="G32" i="31"/>
  <c r="G59" i="31"/>
  <c r="G39" i="31"/>
  <c r="G97" i="31"/>
  <c r="G64" i="31"/>
  <c r="G81" i="31"/>
  <c r="G33" i="31"/>
  <c r="G42" i="31"/>
  <c r="G154" i="31"/>
  <c r="G99" i="31"/>
  <c r="G27" i="31"/>
  <c r="G114" i="31"/>
  <c r="G136" i="31"/>
  <c r="G55" i="31"/>
  <c r="G130" i="31"/>
  <c r="G14" i="31"/>
  <c r="G91" i="31"/>
  <c r="G141" i="31"/>
  <c r="G62" i="31"/>
  <c r="G28" i="31"/>
  <c r="G156" i="31"/>
  <c r="G22" i="31"/>
  <c r="G41" i="31"/>
  <c r="G85" i="31"/>
  <c r="G104" i="31"/>
  <c r="G16" i="31"/>
  <c r="G60" i="31"/>
  <c r="G56" i="31"/>
  <c r="G50" i="31"/>
  <c r="G144" i="31"/>
  <c r="G139" i="31"/>
  <c r="G19" i="31"/>
  <c r="G6" i="31"/>
  <c r="G98" i="31"/>
  <c r="G21" i="31"/>
  <c r="G101" i="31"/>
  <c r="G43" i="31"/>
  <c r="G73" i="31"/>
  <c r="G12" i="31"/>
  <c r="G11" i="31"/>
  <c r="G65" i="31"/>
  <c r="G127" i="31"/>
  <c r="G149" i="31"/>
  <c r="G47" i="31"/>
  <c r="G20" i="31"/>
  <c r="G117" i="31"/>
  <c r="G61" i="31"/>
  <c r="G86" i="31"/>
  <c r="G125" i="57"/>
  <c r="G8" i="31"/>
  <c r="G57" i="31"/>
  <c r="AQ4" i="46"/>
  <c r="G100" i="47" s="1"/>
  <c r="G30" i="31"/>
  <c r="G68" i="31"/>
  <c r="G142" i="31"/>
  <c r="G15" i="31"/>
  <c r="G5" i="31"/>
  <c r="G10" i="31"/>
  <c r="G34" i="31"/>
  <c r="G7" i="31"/>
  <c r="G129" i="31"/>
  <c r="G40" i="31"/>
  <c r="G46" i="31"/>
  <c r="G145" i="31"/>
  <c r="G39" i="57"/>
  <c r="G13" i="31"/>
  <c r="G76" i="31"/>
  <c r="G70" i="31"/>
  <c r="G24" i="31"/>
  <c r="G79" i="31"/>
  <c r="G48" i="31"/>
  <c r="G89" i="31"/>
  <c r="G153" i="31"/>
  <c r="G26" i="31"/>
  <c r="G118" i="31"/>
  <c r="G112" i="31"/>
  <c r="G103" i="31"/>
  <c r="G88" i="31"/>
  <c r="G124" i="31"/>
  <c r="G75" i="31"/>
  <c r="G115" i="31"/>
  <c r="G77" i="31"/>
  <c r="G146" i="31"/>
  <c r="G80" i="31"/>
  <c r="G113" i="31"/>
  <c r="G37" i="57"/>
  <c r="G29" i="31"/>
  <c r="G100" i="31"/>
  <c r="G106" i="31"/>
  <c r="G105" i="31"/>
  <c r="G63" i="31"/>
  <c r="G119" i="31"/>
  <c r="G125" i="31"/>
  <c r="G150" i="31"/>
  <c r="G31" i="31"/>
  <c r="G129" i="57"/>
  <c r="F51" i="29"/>
  <c r="R6" i="46" s="1"/>
  <c r="F74" i="47" s="1"/>
  <c r="F94" i="29"/>
  <c r="F137" i="29"/>
  <c r="R9" i="46" s="1"/>
  <c r="F77" i="47" s="1"/>
  <c r="G47" i="57"/>
  <c r="G96" i="57"/>
  <c r="G136" i="57"/>
  <c r="G113" i="57"/>
  <c r="G141" i="57"/>
  <c r="G48" i="57"/>
  <c r="G29" i="57"/>
  <c r="G28" i="57"/>
  <c r="G41" i="57"/>
  <c r="G35" i="57"/>
  <c r="G146" i="57"/>
  <c r="G131" i="57"/>
  <c r="G110" i="57"/>
  <c r="G149" i="57"/>
  <c r="G148" i="57"/>
  <c r="G45" i="57"/>
  <c r="G38" i="57"/>
  <c r="G151" i="57"/>
  <c r="G140" i="57"/>
  <c r="G134" i="57"/>
  <c r="G133" i="57"/>
  <c r="G116" i="57"/>
  <c r="G49" i="57"/>
  <c r="G103" i="57"/>
  <c r="G46" i="57"/>
  <c r="G32" i="57"/>
  <c r="G128" i="57"/>
  <c r="G156" i="57"/>
  <c r="G126" i="57"/>
  <c r="G127" i="57"/>
  <c r="P17" i="46"/>
  <c r="G36" i="57"/>
  <c r="G44" i="57"/>
  <c r="G30" i="57"/>
  <c r="G130" i="57"/>
  <c r="G117" i="57"/>
  <c r="G122" i="57"/>
  <c r="G112" i="57"/>
  <c r="G118" i="57"/>
  <c r="G150" i="57"/>
  <c r="G42" i="57"/>
  <c r="G50" i="57"/>
  <c r="G144" i="57"/>
  <c r="G104" i="57"/>
  <c r="G115" i="57"/>
  <c r="G154" i="57"/>
  <c r="G106" i="57"/>
  <c r="G53" i="57"/>
  <c r="G31" i="57"/>
  <c r="G123" i="57"/>
  <c r="G152" i="57"/>
  <c r="G124" i="57"/>
  <c r="G135" i="57"/>
  <c r="G27" i="57"/>
  <c r="H4" i="57"/>
  <c r="H24" i="57" s="1"/>
  <c r="G40" i="57"/>
  <c r="G107" i="57"/>
  <c r="G43" i="57"/>
  <c r="E138" i="31"/>
  <c r="AO10" i="46" s="1"/>
  <c r="E106" i="47" s="1"/>
  <c r="G120" i="57"/>
  <c r="G26" i="57"/>
  <c r="G98" i="57"/>
  <c r="G142" i="57"/>
  <c r="G139" i="57"/>
  <c r="G101" i="57"/>
  <c r="G95" i="57"/>
  <c r="G102" i="57"/>
  <c r="G99" i="57"/>
  <c r="G109" i="57"/>
  <c r="G119" i="57"/>
  <c r="G111" i="57"/>
  <c r="G108" i="57"/>
  <c r="G33" i="57"/>
  <c r="G153" i="57"/>
  <c r="G100" i="57"/>
  <c r="G114" i="57"/>
  <c r="G97" i="57"/>
  <c r="F94" i="31"/>
  <c r="AP8" i="46" s="1"/>
  <c r="F104" i="47" s="1"/>
  <c r="F25" i="31"/>
  <c r="AP5" i="46" s="1"/>
  <c r="F101" i="47" s="1"/>
  <c r="F137" i="31"/>
  <c r="AP9" i="46" s="1"/>
  <c r="F105" i="47" s="1"/>
  <c r="E52" i="29"/>
  <c r="F137" i="57"/>
  <c r="F61" i="45" s="1"/>
  <c r="F94" i="57"/>
  <c r="F60" i="45" s="1"/>
  <c r="F51" i="57"/>
  <c r="F58" i="45" s="1"/>
  <c r="F25" i="57"/>
  <c r="F57" i="45" s="1"/>
  <c r="E52" i="57"/>
  <c r="E59" i="45" s="1"/>
  <c r="E138" i="57"/>
  <c r="E62" i="45" s="1"/>
  <c r="D157" i="57"/>
  <c r="D64" i="45" s="1"/>
  <c r="B65" i="45"/>
  <c r="C158" i="57"/>
  <c r="D156" i="25"/>
  <c r="D158" i="25" s="1"/>
  <c r="D159" i="25" s="1"/>
  <c r="B73" i="44"/>
  <c r="C159" i="25"/>
  <c r="AG8" i="56"/>
  <c r="AZ18" i="46"/>
  <c r="D120" i="47"/>
  <c r="F94" i="32"/>
  <c r="BA6" i="46"/>
  <c r="E116" i="47" s="1"/>
  <c r="E52" i="32"/>
  <c r="F137" i="32"/>
  <c r="BB9" i="46" s="1"/>
  <c r="F119" i="47" s="1"/>
  <c r="AY17" i="46"/>
  <c r="C117" i="47"/>
  <c r="BB16" i="46"/>
  <c r="F114" i="47"/>
  <c r="F25" i="32"/>
  <c r="BB5" i="46" s="1"/>
  <c r="F115" i="47" s="1"/>
  <c r="F51" i="32"/>
  <c r="D90" i="47"/>
  <c r="AB17" i="46"/>
  <c r="AZ7" i="46"/>
  <c r="D157" i="32"/>
  <c r="AZ11" i="46" s="1"/>
  <c r="D121" i="47" s="1"/>
  <c r="G27" i="32"/>
  <c r="G43" i="32"/>
  <c r="G49" i="32"/>
  <c r="G122" i="32"/>
  <c r="G42" i="32"/>
  <c r="G7" i="32"/>
  <c r="G129" i="32"/>
  <c r="G35" i="32"/>
  <c r="G156" i="32"/>
  <c r="G15" i="32"/>
  <c r="G67" i="32"/>
  <c r="G84" i="32"/>
  <c r="G64" i="32"/>
  <c r="G60" i="32"/>
  <c r="G9" i="32"/>
  <c r="G81" i="32"/>
  <c r="G23" i="32"/>
  <c r="G47" i="32"/>
  <c r="G30" i="32"/>
  <c r="G24" i="32"/>
  <c r="G121" i="32"/>
  <c r="G102" i="32"/>
  <c r="G69" i="32"/>
  <c r="G76" i="32"/>
  <c r="G72" i="32"/>
  <c r="G85" i="32"/>
  <c r="G148" i="32"/>
  <c r="G17" i="32"/>
  <c r="G104" i="32"/>
  <c r="G105" i="32"/>
  <c r="G26" i="32"/>
  <c r="G53" i="32" s="1"/>
  <c r="G95" i="32" s="1"/>
  <c r="G11" i="32"/>
  <c r="G114" i="32"/>
  <c r="G59" i="32"/>
  <c r="BC4" i="46"/>
  <c r="G151" i="32"/>
  <c r="G41" i="32"/>
  <c r="G18" i="32"/>
  <c r="G65" i="32"/>
  <c r="G89" i="32"/>
  <c r="G110" i="32"/>
  <c r="G116" i="32"/>
  <c r="G73" i="32"/>
  <c r="G154" i="32"/>
  <c r="G90" i="32"/>
  <c r="G45" i="32"/>
  <c r="G124" i="32"/>
  <c r="G56" i="32"/>
  <c r="G37" i="32"/>
  <c r="G119" i="32"/>
  <c r="G152" i="32"/>
  <c r="G62" i="32"/>
  <c r="G5" i="32"/>
  <c r="G103" i="32"/>
  <c r="G75" i="32"/>
  <c r="G100" i="32"/>
  <c r="G117" i="32"/>
  <c r="G16" i="32"/>
  <c r="G34" i="32"/>
  <c r="G87" i="32"/>
  <c r="G33" i="32"/>
  <c r="G63" i="32"/>
  <c r="G38" i="32"/>
  <c r="G107" i="32"/>
  <c r="G10" i="32"/>
  <c r="G123" i="32"/>
  <c r="G54" i="32"/>
  <c r="G12" i="32"/>
  <c r="G131" i="32"/>
  <c r="G28" i="32"/>
  <c r="G126" i="32"/>
  <c r="G115" i="32"/>
  <c r="G21" i="32"/>
  <c r="G139" i="32"/>
  <c r="G70" i="32"/>
  <c r="G133" i="32"/>
  <c r="G130" i="32"/>
  <c r="G57" i="32"/>
  <c r="G97" i="32"/>
  <c r="G96" i="32"/>
  <c r="G127" i="32"/>
  <c r="G132" i="32"/>
  <c r="G71" i="32"/>
  <c r="G31" i="32"/>
  <c r="G32" i="32"/>
  <c r="G145" i="32"/>
  <c r="G120" i="32"/>
  <c r="G77" i="32"/>
  <c r="G113" i="32"/>
  <c r="G61" i="32"/>
  <c r="G74" i="32"/>
  <c r="G144" i="32"/>
  <c r="G19" i="32"/>
  <c r="G78" i="32"/>
  <c r="G106" i="32"/>
  <c r="G58" i="32"/>
  <c r="G48" i="32"/>
  <c r="G135" i="32"/>
  <c r="G36" i="32"/>
  <c r="G99" i="32"/>
  <c r="G109" i="32"/>
  <c r="G83" i="32"/>
  <c r="G22" i="32"/>
  <c r="H4" i="32"/>
  <c r="G68" i="32"/>
  <c r="G86" i="32"/>
  <c r="G88" i="32"/>
  <c r="G79" i="32"/>
  <c r="G142" i="32"/>
  <c r="G8" i="32"/>
  <c r="G44" i="32"/>
  <c r="G118" i="32"/>
  <c r="G66" i="32"/>
  <c r="G92" i="32"/>
  <c r="G55" i="32"/>
  <c r="G46" i="32"/>
  <c r="G50" i="32"/>
  <c r="G146" i="32"/>
  <c r="G82" i="32"/>
  <c r="G108" i="32"/>
  <c r="G153" i="32"/>
  <c r="G111" i="32"/>
  <c r="G134" i="32"/>
  <c r="G149" i="32"/>
  <c r="G91" i="32"/>
  <c r="G39" i="32"/>
  <c r="G29" i="32"/>
  <c r="G140" i="32"/>
  <c r="G136" i="32"/>
  <c r="G80" i="32"/>
  <c r="G101" i="32"/>
  <c r="G112" i="32"/>
  <c r="G128" i="32"/>
  <c r="G98" i="32"/>
  <c r="G40" i="32"/>
  <c r="G20" i="32"/>
  <c r="G13" i="32"/>
  <c r="G93" i="32"/>
  <c r="G14" i="32"/>
  <c r="G125" i="32"/>
  <c r="G6" i="32"/>
  <c r="G141" i="32"/>
  <c r="G150" i="32"/>
  <c r="BA8" i="46"/>
  <c r="E118" i="47" s="1"/>
  <c r="E138" i="32"/>
  <c r="BA10" i="46" s="1"/>
  <c r="AJ12" i="56"/>
  <c r="D103" i="47"/>
  <c r="AN17" i="46"/>
  <c r="G23" i="28" l="1"/>
  <c r="G24" i="28"/>
  <c r="H22" i="57"/>
  <c r="H23" i="57"/>
  <c r="G21" i="28"/>
  <c r="G22" i="28"/>
  <c r="H20" i="57"/>
  <c r="H21" i="57"/>
  <c r="G19" i="28"/>
  <c r="G20" i="28"/>
  <c r="H18" i="57"/>
  <c r="H19" i="57"/>
  <c r="G17" i="28"/>
  <c r="G18" i="28"/>
  <c r="H16" i="57"/>
  <c r="H17" i="57"/>
  <c r="G14" i="28"/>
  <c r="G16" i="28"/>
  <c r="H13" i="57"/>
  <c r="H14" i="57"/>
  <c r="G12" i="28"/>
  <c r="G13" i="28"/>
  <c r="H11" i="57"/>
  <c r="H12" i="57"/>
  <c r="G10" i="28"/>
  <c r="G11" i="28"/>
  <c r="H9" i="57"/>
  <c r="H10" i="57"/>
  <c r="G8" i="28"/>
  <c r="G9" i="28"/>
  <c r="H7" i="57"/>
  <c r="H8" i="57"/>
  <c r="G71" i="28"/>
  <c r="G7" i="28"/>
  <c r="H54" i="57"/>
  <c r="H55" i="57"/>
  <c r="H71" i="57"/>
  <c r="H56" i="57"/>
  <c r="H5" i="57"/>
  <c r="H15" i="57"/>
  <c r="H6" i="57"/>
  <c r="G56" i="28"/>
  <c r="G6" i="28"/>
  <c r="G54" i="28"/>
  <c r="G55" i="28"/>
  <c r="G5" i="28"/>
  <c r="G15" i="28"/>
  <c r="G38" i="28"/>
  <c r="I97" i="25"/>
  <c r="I116" i="25"/>
  <c r="I83" i="25"/>
  <c r="I20" i="25"/>
  <c r="I23" i="25"/>
  <c r="I141" i="25"/>
  <c r="I132" i="25"/>
  <c r="I122" i="25"/>
  <c r="I27" i="25"/>
  <c r="I102" i="25"/>
  <c r="I125" i="25"/>
  <c r="I75" i="25"/>
  <c r="I71" i="25"/>
  <c r="I110" i="25"/>
  <c r="I79" i="25"/>
  <c r="I10" i="25"/>
  <c r="I46" i="25"/>
  <c r="I33" i="25"/>
  <c r="I128" i="25"/>
  <c r="I111" i="25"/>
  <c r="I37" i="25"/>
  <c r="I21" i="25"/>
  <c r="I82" i="25"/>
  <c r="I15" i="25"/>
  <c r="I154" i="25"/>
  <c r="I38" i="25"/>
  <c r="I68" i="25"/>
  <c r="I28" i="25"/>
  <c r="I91" i="25"/>
  <c r="I115" i="25"/>
  <c r="I41" i="25"/>
  <c r="I85" i="25"/>
  <c r="I101" i="25"/>
  <c r="I55" i="25"/>
  <c r="I126" i="25"/>
  <c r="I47" i="25"/>
  <c r="I17" i="25"/>
  <c r="I88" i="25"/>
  <c r="I133" i="25"/>
  <c r="I147" i="25"/>
  <c r="I139" i="25"/>
  <c r="I130" i="25"/>
  <c r="I14" i="25"/>
  <c r="I153" i="25"/>
  <c r="I6" i="25"/>
  <c r="H64" i="44"/>
  <c r="I112" i="25"/>
  <c r="I61" i="25"/>
  <c r="I69" i="25"/>
  <c r="I140" i="25"/>
  <c r="I81" i="25"/>
  <c r="I100" i="25"/>
  <c r="I121" i="25"/>
  <c r="I35" i="25"/>
  <c r="I136" i="25"/>
  <c r="U39" i="59"/>
  <c r="B39" i="59"/>
  <c r="Q39" i="59" s="1"/>
  <c r="P39" i="59" s="1"/>
  <c r="J38" i="59"/>
  <c r="K38" i="59"/>
  <c r="L38" i="59"/>
  <c r="M38" i="59"/>
  <c r="N38" i="59"/>
  <c r="C38" i="59"/>
  <c r="O38" i="59"/>
  <c r="I38" i="59"/>
  <c r="R38" i="59" s="1"/>
  <c r="T38" i="59" s="1"/>
  <c r="S38" i="59"/>
  <c r="D38" i="59"/>
  <c r="E38" i="59"/>
  <c r="F38" i="59"/>
  <c r="G38" i="59"/>
  <c r="H38" i="59"/>
  <c r="B10" i="59"/>
  <c r="A14" i="40"/>
  <c r="I74" i="25"/>
  <c r="I67" i="25"/>
  <c r="I87" i="25"/>
  <c r="I11" i="25"/>
  <c r="I58" i="25"/>
  <c r="I43" i="25"/>
  <c r="I93" i="25"/>
  <c r="G52" i="25"/>
  <c r="F67" i="44" s="1"/>
  <c r="I40" i="25"/>
  <c r="I63" i="25"/>
  <c r="I48" i="25"/>
  <c r="I30" i="25"/>
  <c r="I134" i="25"/>
  <c r="I73" i="25"/>
  <c r="I60" i="25"/>
  <c r="I31" i="25"/>
  <c r="I54" i="25"/>
  <c r="I50" i="25"/>
  <c r="I92" i="25"/>
  <c r="I104" i="25"/>
  <c r="I53" i="25"/>
  <c r="I95" i="25" s="1"/>
  <c r="I150" i="25"/>
  <c r="I114" i="25"/>
  <c r="I62" i="25"/>
  <c r="I99" i="25"/>
  <c r="I32" i="25"/>
  <c r="I96" i="25"/>
  <c r="I105" i="25"/>
  <c r="I16" i="25"/>
  <c r="I18" i="25"/>
  <c r="I86" i="25"/>
  <c r="I36" i="25"/>
  <c r="I117" i="25"/>
  <c r="I12" i="25"/>
  <c r="I22" i="25"/>
  <c r="I146" i="25"/>
  <c r="I109" i="25"/>
  <c r="I9" i="25"/>
  <c r="I98" i="25"/>
  <c r="I135" i="25"/>
  <c r="I26" i="25"/>
  <c r="I5" i="25"/>
  <c r="I45" i="25"/>
  <c r="I7" i="25"/>
  <c r="I118" i="25"/>
  <c r="I64" i="25"/>
  <c r="I106" i="25"/>
  <c r="I143" i="25"/>
  <c r="I107" i="25"/>
  <c r="I19" i="25"/>
  <c r="I8" i="25"/>
  <c r="I89" i="25"/>
  <c r="I149" i="25"/>
  <c r="I108" i="25"/>
  <c r="I29" i="25"/>
  <c r="I39" i="25"/>
  <c r="J4" i="25"/>
  <c r="J128" i="25" s="1"/>
  <c r="I127" i="25"/>
  <c r="I123" i="25"/>
  <c r="I59" i="25"/>
  <c r="I148" i="25"/>
  <c r="I13" i="25"/>
  <c r="I103" i="25"/>
  <c r="I34" i="25"/>
  <c r="I76" i="25"/>
  <c r="I56" i="25"/>
  <c r="I152" i="25"/>
  <c r="I24" i="25"/>
  <c r="I129" i="25"/>
  <c r="I131" i="25"/>
  <c r="I124" i="25"/>
  <c r="I119" i="25"/>
  <c r="I145" i="25"/>
  <c r="I66" i="25"/>
  <c r="I65" i="25"/>
  <c r="I49" i="25"/>
  <c r="I120" i="25"/>
  <c r="I84" i="25"/>
  <c r="I90" i="25"/>
  <c r="I72" i="25"/>
  <c r="I70" i="25"/>
  <c r="I78" i="25"/>
  <c r="I113" i="25"/>
  <c r="I57" i="25"/>
  <c r="I151" i="25"/>
  <c r="I80" i="25"/>
  <c r="I44" i="25"/>
  <c r="I142" i="25"/>
  <c r="I42" i="25"/>
  <c r="I144" i="25"/>
  <c r="F157" i="25"/>
  <c r="E72" i="44" s="1"/>
  <c r="G138" i="25"/>
  <c r="F70" i="44" s="1"/>
  <c r="H155" i="25"/>
  <c r="G71" i="44" s="1"/>
  <c r="H51" i="25"/>
  <c r="G66" i="44" s="1"/>
  <c r="H25" i="25"/>
  <c r="G65" i="44" s="1"/>
  <c r="H94" i="25"/>
  <c r="G68" i="44" s="1"/>
  <c r="H137" i="25"/>
  <c r="G69" i="44" s="1"/>
  <c r="H9" i="30"/>
  <c r="H24" i="30"/>
  <c r="H37" i="30"/>
  <c r="H39" i="30"/>
  <c r="H48" i="30"/>
  <c r="H76" i="30"/>
  <c r="H41" i="30"/>
  <c r="H58" i="30"/>
  <c r="H78" i="30"/>
  <c r="H100" i="30"/>
  <c r="H110" i="30"/>
  <c r="H8" i="30"/>
  <c r="H43" i="30"/>
  <c r="H102" i="30"/>
  <c r="H149" i="30"/>
  <c r="H90" i="30"/>
  <c r="H132" i="30"/>
  <c r="H134" i="30"/>
  <c r="H141" i="30"/>
  <c r="H152" i="30"/>
  <c r="H42" i="30"/>
  <c r="H35" i="30"/>
  <c r="H36" i="30"/>
  <c r="H88" i="30"/>
  <c r="H86" i="30"/>
  <c r="H63" i="30"/>
  <c r="H116" i="30"/>
  <c r="H83" i="30"/>
  <c r="H62" i="30"/>
  <c r="H38" i="30"/>
  <c r="H112" i="30"/>
  <c r="H82" i="30"/>
  <c r="H146" i="30"/>
  <c r="H27" i="30"/>
  <c r="H150" i="30"/>
  <c r="H45" i="30"/>
  <c r="H113" i="30"/>
  <c r="H16" i="30"/>
  <c r="H11" i="30"/>
  <c r="H93" i="30"/>
  <c r="H125" i="30"/>
  <c r="H12" i="30"/>
  <c r="H68" i="30"/>
  <c r="H67" i="30"/>
  <c r="H136" i="30"/>
  <c r="H14" i="30"/>
  <c r="H6" i="30"/>
  <c r="H33" i="30"/>
  <c r="H57" i="30"/>
  <c r="H151" i="30"/>
  <c r="H17" i="30"/>
  <c r="H135" i="30"/>
  <c r="H92" i="30"/>
  <c r="H154" i="30"/>
  <c r="H123" i="30"/>
  <c r="H56" i="30"/>
  <c r="H40" i="30"/>
  <c r="H114" i="30"/>
  <c r="H79" i="30"/>
  <c r="H18" i="30"/>
  <c r="H89" i="30"/>
  <c r="H31" i="30"/>
  <c r="H23" i="30"/>
  <c r="H44" i="30"/>
  <c r="H99" i="30"/>
  <c r="H133" i="30"/>
  <c r="H46" i="30"/>
  <c r="H22" i="30"/>
  <c r="H117" i="30"/>
  <c r="H70" i="30"/>
  <c r="H21" i="30"/>
  <c r="H5" i="30"/>
  <c r="H69" i="30"/>
  <c r="H109" i="30"/>
  <c r="H96" i="30"/>
  <c r="H81" i="30"/>
  <c r="H26" i="30"/>
  <c r="H53" i="30" s="1"/>
  <c r="H95" i="30" s="1"/>
  <c r="H73" i="30"/>
  <c r="H66" i="30"/>
  <c r="G87" i="47"/>
  <c r="H15" i="30"/>
  <c r="H49" i="30"/>
  <c r="H124" i="30"/>
  <c r="H121" i="30"/>
  <c r="H103" i="30"/>
  <c r="H120" i="30"/>
  <c r="H74" i="30"/>
  <c r="H145" i="30"/>
  <c r="H122" i="30"/>
  <c r="H29" i="30"/>
  <c r="H98" i="30"/>
  <c r="H32" i="30"/>
  <c r="H72" i="30"/>
  <c r="H139" i="30"/>
  <c r="H131" i="30"/>
  <c r="H50" i="30"/>
  <c r="H127" i="30"/>
  <c r="H129" i="30"/>
  <c r="H153" i="30"/>
  <c r="H20" i="30"/>
  <c r="H64" i="30"/>
  <c r="H54" i="30"/>
  <c r="H34" i="30"/>
  <c r="H84" i="30"/>
  <c r="H77" i="30"/>
  <c r="H97" i="30"/>
  <c r="H30" i="30"/>
  <c r="H156" i="30"/>
  <c r="H60" i="30"/>
  <c r="H118" i="30"/>
  <c r="H101" i="30"/>
  <c r="H7" i="30"/>
  <c r="H148" i="30"/>
  <c r="H115" i="30"/>
  <c r="H107" i="30"/>
  <c r="H55" i="30"/>
  <c r="H142" i="30"/>
  <c r="H126" i="30"/>
  <c r="H87" i="30"/>
  <c r="H59" i="30"/>
  <c r="H104" i="30"/>
  <c r="H106" i="30"/>
  <c r="H80" i="30"/>
  <c r="H91" i="30"/>
  <c r="H75" i="30"/>
  <c r="H13" i="30"/>
  <c r="H140" i="30"/>
  <c r="H47" i="30"/>
  <c r="H10" i="30"/>
  <c r="H85" i="30"/>
  <c r="I4" i="30"/>
  <c r="I32" i="30" s="1"/>
  <c r="H65" i="30"/>
  <c r="AF4" i="46"/>
  <c r="H87" i="47" s="1"/>
  <c r="H71" i="30"/>
  <c r="H61" i="30"/>
  <c r="H105" i="30"/>
  <c r="H130" i="30"/>
  <c r="H119" i="30"/>
  <c r="H28" i="30"/>
  <c r="H128" i="30"/>
  <c r="H144" i="30"/>
  <c r="H19" i="30"/>
  <c r="H108" i="30"/>
  <c r="G25" i="30"/>
  <c r="AE5" i="46" s="1"/>
  <c r="G88" i="47" s="1"/>
  <c r="G51" i="30"/>
  <c r="AE6" i="46" s="1"/>
  <c r="G89" i="47" s="1"/>
  <c r="G137" i="30"/>
  <c r="AE9" i="46" s="1"/>
  <c r="G92" i="47" s="1"/>
  <c r="G94" i="30"/>
  <c r="AE8" i="46" s="1"/>
  <c r="G91" i="47" s="1"/>
  <c r="F52" i="30"/>
  <c r="AD7" i="46" s="1"/>
  <c r="F138" i="30"/>
  <c r="AD10" i="46" s="1"/>
  <c r="F93" i="47" s="1"/>
  <c r="F16" i="46"/>
  <c r="D7" i="46"/>
  <c r="D17" i="46" s="1"/>
  <c r="AC18" i="46"/>
  <c r="E157" i="30"/>
  <c r="AC11" i="46" s="1"/>
  <c r="E94" i="47" s="1"/>
  <c r="H83" i="31"/>
  <c r="H62" i="31"/>
  <c r="H69" i="31"/>
  <c r="H109" i="31"/>
  <c r="H127" i="31"/>
  <c r="H35" i="31"/>
  <c r="G134" i="28"/>
  <c r="G97" i="28"/>
  <c r="G101" i="28"/>
  <c r="G103" i="28"/>
  <c r="G152" i="28"/>
  <c r="G131" i="28"/>
  <c r="G123" i="28"/>
  <c r="G121" i="28"/>
  <c r="G27" i="28"/>
  <c r="G149" i="28"/>
  <c r="G32" i="28"/>
  <c r="G144" i="28"/>
  <c r="G154" i="28"/>
  <c r="G128" i="28"/>
  <c r="G148" i="28"/>
  <c r="G29" i="28"/>
  <c r="G118" i="28"/>
  <c r="H101" i="31"/>
  <c r="G31" i="28"/>
  <c r="G42" i="28"/>
  <c r="G142" i="28"/>
  <c r="G43" i="28"/>
  <c r="H4" i="28"/>
  <c r="G120" i="28"/>
  <c r="G47" i="28"/>
  <c r="G46" i="28"/>
  <c r="G30" i="28"/>
  <c r="G53" i="28"/>
  <c r="G150" i="28"/>
  <c r="G104" i="28"/>
  <c r="G115" i="28"/>
  <c r="G102" i="28"/>
  <c r="G107" i="28"/>
  <c r="G44" i="28"/>
  <c r="G112" i="28"/>
  <c r="G117" i="28"/>
  <c r="G37" i="28"/>
  <c r="G4" i="46"/>
  <c r="G16" i="46" s="1"/>
  <c r="G40" i="28"/>
  <c r="G95" i="28"/>
  <c r="G125" i="28"/>
  <c r="G122" i="28"/>
  <c r="G36" i="28"/>
  <c r="G140" i="28"/>
  <c r="G41" i="28"/>
  <c r="G132" i="28"/>
  <c r="G49" i="28"/>
  <c r="G127" i="28"/>
  <c r="G136" i="28"/>
  <c r="G146" i="28"/>
  <c r="G34" i="28"/>
  <c r="G141" i="28"/>
  <c r="G26" i="28"/>
  <c r="G124" i="28"/>
  <c r="G129" i="28"/>
  <c r="G109" i="28"/>
  <c r="G135" i="28"/>
  <c r="G106" i="28"/>
  <c r="G48" i="28"/>
  <c r="G145" i="28"/>
  <c r="G130" i="28"/>
  <c r="G28" i="28"/>
  <c r="G116" i="28"/>
  <c r="G35" i="28"/>
  <c r="G151" i="28"/>
  <c r="G45" i="28"/>
  <c r="G98" i="28"/>
  <c r="G105" i="28"/>
  <c r="G119" i="28"/>
  <c r="G96" i="28"/>
  <c r="G114" i="28"/>
  <c r="G110" i="28"/>
  <c r="G100" i="28"/>
  <c r="G33" i="28"/>
  <c r="G111" i="28"/>
  <c r="G156" i="28"/>
  <c r="G153" i="28"/>
  <c r="G99" i="28"/>
  <c r="G113" i="28"/>
  <c r="G39" i="28"/>
  <c r="G133" i="28"/>
  <c r="G126" i="28"/>
  <c r="G139" i="28"/>
  <c r="G108" i="28"/>
  <c r="G50" i="28"/>
  <c r="H53" i="29"/>
  <c r="H95" i="29" s="1"/>
  <c r="E9" i="46"/>
  <c r="E64" i="47" s="1"/>
  <c r="H42" i="29"/>
  <c r="H43" i="29"/>
  <c r="H23" i="29"/>
  <c r="H11" i="31"/>
  <c r="H121" i="31"/>
  <c r="H15" i="31"/>
  <c r="H48" i="31"/>
  <c r="H90" i="31"/>
  <c r="H62" i="29"/>
  <c r="H115" i="29"/>
  <c r="H55" i="29"/>
  <c r="H113" i="29"/>
  <c r="H117" i="29"/>
  <c r="H38" i="29"/>
  <c r="H21" i="29"/>
  <c r="E8" i="46"/>
  <c r="E63" i="47" s="1"/>
  <c r="E138" i="28"/>
  <c r="H59" i="29"/>
  <c r="H71" i="29"/>
  <c r="H77" i="29"/>
  <c r="H129" i="29"/>
  <c r="H100" i="29"/>
  <c r="E52" i="28"/>
  <c r="H119" i="29"/>
  <c r="H56" i="29"/>
  <c r="H139" i="29"/>
  <c r="H128" i="29"/>
  <c r="H5" i="29"/>
  <c r="H80" i="29"/>
  <c r="H136" i="29"/>
  <c r="H110" i="29"/>
  <c r="H13" i="29"/>
  <c r="H101" i="29"/>
  <c r="E5" i="46"/>
  <c r="E60" i="47" s="1"/>
  <c r="F25" i="28"/>
  <c r="H79" i="31"/>
  <c r="Q18" i="46"/>
  <c r="H33" i="31"/>
  <c r="H125" i="31"/>
  <c r="H50" i="31"/>
  <c r="H139" i="31"/>
  <c r="H71" i="31"/>
  <c r="H126" i="31"/>
  <c r="H127" i="29"/>
  <c r="H123" i="29"/>
  <c r="H149" i="29"/>
  <c r="H156" i="29"/>
  <c r="H124" i="29"/>
  <c r="H47" i="29"/>
  <c r="F137" i="28"/>
  <c r="F51" i="28"/>
  <c r="F6" i="46" s="1"/>
  <c r="F61" i="47" s="1"/>
  <c r="F94" i="28"/>
  <c r="F8" i="46" s="1"/>
  <c r="F63" i="47" s="1"/>
  <c r="G72" i="47"/>
  <c r="D157" i="28"/>
  <c r="D10" i="46"/>
  <c r="D65" i="47" s="1"/>
  <c r="G137" i="29"/>
  <c r="S9" i="46" s="1"/>
  <c r="G77" i="47" s="1"/>
  <c r="G51" i="29"/>
  <c r="G94" i="29"/>
  <c r="S8" i="46" s="1"/>
  <c r="G76" i="47" s="1"/>
  <c r="H90" i="29"/>
  <c r="H44" i="29"/>
  <c r="H106" i="29"/>
  <c r="H83" i="29"/>
  <c r="G25" i="29"/>
  <c r="S5" i="46" s="1"/>
  <c r="G73" i="47" s="1"/>
  <c r="H89" i="29"/>
  <c r="H97" i="29"/>
  <c r="H45" i="29"/>
  <c r="H81" i="29"/>
  <c r="H34" i="29"/>
  <c r="T4" i="46"/>
  <c r="H72" i="47" s="1"/>
  <c r="H19" i="29"/>
  <c r="H41" i="29"/>
  <c r="H48" i="29"/>
  <c r="H65" i="29"/>
  <c r="H114" i="29"/>
  <c r="H153" i="29"/>
  <c r="H72" i="29"/>
  <c r="H16" i="29"/>
  <c r="H96" i="29"/>
  <c r="H57" i="29"/>
  <c r="H126" i="29"/>
  <c r="H122" i="29"/>
  <c r="H125" i="29"/>
  <c r="H79" i="29"/>
  <c r="H107" i="29"/>
  <c r="H40" i="29"/>
  <c r="H26" i="29"/>
  <c r="H131" i="29"/>
  <c r="H152" i="29"/>
  <c r="H135" i="29"/>
  <c r="H30" i="29"/>
  <c r="H75" i="29"/>
  <c r="H144" i="29"/>
  <c r="H116" i="29"/>
  <c r="H73" i="29"/>
  <c r="H10" i="29"/>
  <c r="H85" i="29"/>
  <c r="H64" i="29"/>
  <c r="H112" i="29"/>
  <c r="H132" i="29"/>
  <c r="H54" i="29"/>
  <c r="H140" i="29"/>
  <c r="H76" i="29"/>
  <c r="H61" i="29"/>
  <c r="H130" i="29"/>
  <c r="H121" i="29"/>
  <c r="H93" i="29"/>
  <c r="H33" i="29"/>
  <c r="H37" i="29"/>
  <c r="H82" i="29"/>
  <c r="H20" i="29"/>
  <c r="H74" i="29"/>
  <c r="H134" i="29"/>
  <c r="H102" i="29"/>
  <c r="H120" i="29"/>
  <c r="H67" i="29"/>
  <c r="H70" i="29"/>
  <c r="H11" i="29"/>
  <c r="H154" i="29"/>
  <c r="H18" i="29"/>
  <c r="H32" i="29"/>
  <c r="H66" i="29"/>
  <c r="H84" i="29"/>
  <c r="H31" i="29"/>
  <c r="H35" i="29"/>
  <c r="I4" i="29"/>
  <c r="I151" i="29" s="1"/>
  <c r="H58" i="29"/>
  <c r="H27" i="29"/>
  <c r="H98" i="29"/>
  <c r="H36" i="29"/>
  <c r="H99" i="29"/>
  <c r="H7" i="29"/>
  <c r="H15" i="29"/>
  <c r="H14" i="29"/>
  <c r="H8" i="29"/>
  <c r="H87" i="29"/>
  <c r="H151" i="29"/>
  <c r="H29" i="29"/>
  <c r="H28" i="29"/>
  <c r="H68" i="29"/>
  <c r="H104" i="29"/>
  <c r="H92" i="29"/>
  <c r="H146" i="29"/>
  <c r="H78" i="29"/>
  <c r="H142" i="29"/>
  <c r="H6" i="29"/>
  <c r="H103" i="29"/>
  <c r="H50" i="29"/>
  <c r="H22" i="29"/>
  <c r="H91" i="29"/>
  <c r="H108" i="29"/>
  <c r="H49" i="29"/>
  <c r="H145" i="29"/>
  <c r="H24" i="29"/>
  <c r="H133" i="29"/>
  <c r="H86" i="29"/>
  <c r="H118" i="29"/>
  <c r="H109" i="29"/>
  <c r="H111" i="29"/>
  <c r="H60" i="29"/>
  <c r="H105" i="29"/>
  <c r="H39" i="29"/>
  <c r="H17" i="29"/>
  <c r="H46" i="29"/>
  <c r="H150" i="29"/>
  <c r="H9" i="29"/>
  <c r="H148" i="29"/>
  <c r="H12" i="29"/>
  <c r="H69" i="29"/>
  <c r="H141" i="29"/>
  <c r="H88" i="29"/>
  <c r="H131" i="57"/>
  <c r="H144" i="57"/>
  <c r="H135" i="57"/>
  <c r="H35" i="57"/>
  <c r="H126" i="57"/>
  <c r="H118" i="57"/>
  <c r="H38" i="57"/>
  <c r="H36" i="57"/>
  <c r="H49" i="57"/>
  <c r="H149" i="57"/>
  <c r="H114" i="57"/>
  <c r="H42" i="57"/>
  <c r="H115" i="57"/>
  <c r="H40" i="57"/>
  <c r="H101" i="57"/>
  <c r="H44" i="57"/>
  <c r="F52" i="31"/>
  <c r="AP7" i="46" s="1"/>
  <c r="H117" i="57"/>
  <c r="H132" i="57"/>
  <c r="H152" i="57"/>
  <c r="E157" i="29"/>
  <c r="Q11" i="46" s="1"/>
  <c r="E79" i="47" s="1"/>
  <c r="H46" i="57"/>
  <c r="H133" i="57"/>
  <c r="H103" i="57"/>
  <c r="H56" i="45"/>
  <c r="H29" i="57"/>
  <c r="H116" i="57"/>
  <c r="H127" i="57"/>
  <c r="H111" i="57"/>
  <c r="I4" i="57"/>
  <c r="I24" i="57" s="1"/>
  <c r="H102" i="57"/>
  <c r="H45" i="57"/>
  <c r="H99" i="57"/>
  <c r="H128" i="57"/>
  <c r="H39" i="57"/>
  <c r="H107" i="57"/>
  <c r="H120" i="57"/>
  <c r="H30" i="57"/>
  <c r="H139" i="57"/>
  <c r="H156" i="57"/>
  <c r="H150" i="57"/>
  <c r="H151" i="57"/>
  <c r="H121" i="57"/>
  <c r="H109" i="57"/>
  <c r="F52" i="29"/>
  <c r="H98" i="57"/>
  <c r="H33" i="57"/>
  <c r="H105" i="57"/>
  <c r="Q7" i="46"/>
  <c r="Q17" i="46" s="1"/>
  <c r="H153" i="57"/>
  <c r="H100" i="57"/>
  <c r="H154" i="57"/>
  <c r="H110" i="31"/>
  <c r="H44" i="31"/>
  <c r="H38" i="31"/>
  <c r="H145" i="31"/>
  <c r="H120" i="31"/>
  <c r="H63" i="31"/>
  <c r="H108" i="31"/>
  <c r="H16" i="31"/>
  <c r="H40" i="31"/>
  <c r="H129" i="31"/>
  <c r="H74" i="31"/>
  <c r="H103" i="31"/>
  <c r="H134" i="31"/>
  <c r="H5" i="31"/>
  <c r="H135" i="31"/>
  <c r="H8" i="31"/>
  <c r="H75" i="31"/>
  <c r="H88" i="31"/>
  <c r="H115" i="31"/>
  <c r="AR4" i="46"/>
  <c r="H100" i="47" s="1"/>
  <c r="H13" i="31"/>
  <c r="H77" i="31"/>
  <c r="H144" i="31"/>
  <c r="H80" i="31"/>
  <c r="H100" i="31"/>
  <c r="H43" i="31"/>
  <c r="H92" i="31"/>
  <c r="H65" i="31"/>
  <c r="H114" i="31"/>
  <c r="H97" i="31"/>
  <c r="H93" i="31"/>
  <c r="H132" i="31"/>
  <c r="H113" i="31"/>
  <c r="H78" i="31"/>
  <c r="H67" i="31"/>
  <c r="H99" i="31"/>
  <c r="H116" i="31"/>
  <c r="H29" i="31"/>
  <c r="H82" i="31"/>
  <c r="H42" i="31"/>
  <c r="H41" i="31"/>
  <c r="H111" i="31"/>
  <c r="H142" i="31"/>
  <c r="H150" i="31"/>
  <c r="H154" i="31"/>
  <c r="H124" i="31"/>
  <c r="H32" i="31"/>
  <c r="H119" i="31"/>
  <c r="H57" i="31"/>
  <c r="H112" i="31"/>
  <c r="H104" i="31"/>
  <c r="H22" i="31"/>
  <c r="H55" i="31"/>
  <c r="H28" i="31"/>
  <c r="H47" i="31"/>
  <c r="H149" i="31"/>
  <c r="H123" i="31"/>
  <c r="H95" i="31"/>
  <c r="H107" i="31"/>
  <c r="H105" i="31"/>
  <c r="H117" i="31"/>
  <c r="H54" i="31"/>
  <c r="H118" i="31"/>
  <c r="H72" i="31"/>
  <c r="H73" i="31"/>
  <c r="H34" i="31"/>
  <c r="H141" i="31"/>
  <c r="H106" i="31"/>
  <c r="H81" i="31"/>
  <c r="H37" i="31"/>
  <c r="H102" i="31"/>
  <c r="H64" i="31"/>
  <c r="H27" i="31"/>
  <c r="H14" i="31"/>
  <c r="H36" i="31"/>
  <c r="H130" i="31"/>
  <c r="H24" i="31"/>
  <c r="H39" i="31"/>
  <c r="I4" i="31"/>
  <c r="I38" i="31" s="1"/>
  <c r="H87" i="31"/>
  <c r="H58" i="31"/>
  <c r="H59" i="31"/>
  <c r="H153" i="31"/>
  <c r="H31" i="31"/>
  <c r="H133" i="31"/>
  <c r="H140" i="31"/>
  <c r="H85" i="31"/>
  <c r="H128" i="31"/>
  <c r="H18" i="31"/>
  <c r="H76" i="31"/>
  <c r="H21" i="31"/>
  <c r="H66" i="31"/>
  <c r="H6" i="31"/>
  <c r="H84" i="31"/>
  <c r="H61" i="31"/>
  <c r="H10" i="31"/>
  <c r="H91" i="31"/>
  <c r="H89" i="31"/>
  <c r="H46" i="31"/>
  <c r="H23" i="31"/>
  <c r="H17" i="31"/>
  <c r="H68" i="31"/>
  <c r="H12" i="31"/>
  <c r="H86" i="31"/>
  <c r="H156" i="31"/>
  <c r="H53" i="31"/>
  <c r="H26" i="31"/>
  <c r="H45" i="31"/>
  <c r="H104" i="57"/>
  <c r="H96" i="31"/>
  <c r="H152" i="31"/>
  <c r="H131" i="31"/>
  <c r="H7" i="31"/>
  <c r="H60" i="31"/>
  <c r="H9" i="31"/>
  <c r="H151" i="31"/>
  <c r="H146" i="31"/>
  <c r="H49" i="31"/>
  <c r="H19" i="31"/>
  <c r="H136" i="31"/>
  <c r="H20" i="31"/>
  <c r="H56" i="31"/>
  <c r="H30" i="31"/>
  <c r="H70" i="31"/>
  <c r="H98" i="31"/>
  <c r="H122" i="31"/>
  <c r="E157" i="31"/>
  <c r="AO11" i="46" s="1"/>
  <c r="E107" i="47" s="1"/>
  <c r="AO18" i="46"/>
  <c r="F138" i="29"/>
  <c r="R10" i="46" s="1"/>
  <c r="R18" i="46" s="1"/>
  <c r="G94" i="31"/>
  <c r="AQ8" i="46" s="1"/>
  <c r="G104" i="47" s="1"/>
  <c r="AQ16" i="46"/>
  <c r="R8" i="46"/>
  <c r="F76" i="47" s="1"/>
  <c r="G137" i="31"/>
  <c r="AQ9" i="46" s="1"/>
  <c r="G105" i="47" s="1"/>
  <c r="G51" i="31"/>
  <c r="AQ6" i="46" s="1"/>
  <c r="G102" i="47" s="1"/>
  <c r="G25" i="31"/>
  <c r="AQ5" i="46" s="1"/>
  <c r="G101" i="47" s="1"/>
  <c r="F138" i="31"/>
  <c r="AP10" i="46" s="1"/>
  <c r="F106" i="47" s="1"/>
  <c r="H146" i="57"/>
  <c r="H97" i="57"/>
  <c r="H110" i="57"/>
  <c r="H125" i="57"/>
  <c r="H47" i="57"/>
  <c r="H48" i="57"/>
  <c r="H32" i="57"/>
  <c r="H96" i="57"/>
  <c r="H136" i="57"/>
  <c r="G137" i="57"/>
  <c r="G61" i="45" s="1"/>
  <c r="G25" i="57"/>
  <c r="G57" i="45" s="1"/>
  <c r="G94" i="57"/>
  <c r="G51" i="57"/>
  <c r="G58" i="45" s="1"/>
  <c r="H34" i="57"/>
  <c r="H37" i="57"/>
  <c r="H140" i="57"/>
  <c r="H50" i="57"/>
  <c r="H41" i="57"/>
  <c r="H141" i="57"/>
  <c r="H31" i="57"/>
  <c r="H129" i="57"/>
  <c r="H112" i="57"/>
  <c r="H148" i="57"/>
  <c r="H122" i="57"/>
  <c r="H108" i="57"/>
  <c r="H95" i="57"/>
  <c r="H124" i="57"/>
  <c r="H130" i="57"/>
  <c r="H27" i="57"/>
  <c r="H113" i="57"/>
  <c r="H119" i="57"/>
  <c r="H123" i="57"/>
  <c r="H28" i="57"/>
  <c r="H106" i="57"/>
  <c r="H142" i="57"/>
  <c r="H26" i="57"/>
  <c r="H43" i="57"/>
  <c r="H145" i="57"/>
  <c r="H53" i="57"/>
  <c r="H134" i="57"/>
  <c r="F138" i="57"/>
  <c r="F62" i="45" s="1"/>
  <c r="F52" i="57"/>
  <c r="F59" i="45" s="1"/>
  <c r="E157" i="57"/>
  <c r="E64" i="45" s="1"/>
  <c r="D158" i="57"/>
  <c r="C65" i="45"/>
  <c r="E156" i="25"/>
  <c r="E158" i="25" s="1"/>
  <c r="F156" i="25" s="1"/>
  <c r="C73" i="44"/>
  <c r="AH8" i="56"/>
  <c r="G51" i="32"/>
  <c r="AZ17" i="46"/>
  <c r="D117" i="47"/>
  <c r="H153" i="32"/>
  <c r="H86" i="32"/>
  <c r="H10" i="32"/>
  <c r="H91" i="32"/>
  <c r="H122" i="32"/>
  <c r="H130" i="32"/>
  <c r="H136" i="32"/>
  <c r="H22" i="32"/>
  <c r="H125" i="32"/>
  <c r="H49" i="32"/>
  <c r="H46" i="32"/>
  <c r="H135" i="32"/>
  <c r="H110" i="32"/>
  <c r="H57" i="32"/>
  <c r="H111" i="32"/>
  <c r="H42" i="32"/>
  <c r="H16" i="32"/>
  <c r="H31" i="32"/>
  <c r="H123" i="32"/>
  <c r="H89" i="32"/>
  <c r="H132" i="32"/>
  <c r="H54" i="32"/>
  <c r="H24" i="32"/>
  <c r="H14" i="32"/>
  <c r="H98" i="32"/>
  <c r="H8" i="32"/>
  <c r="H9" i="32"/>
  <c r="H63" i="32"/>
  <c r="H90" i="32"/>
  <c r="H85" i="32"/>
  <c r="H11" i="32"/>
  <c r="H118" i="32"/>
  <c r="H77" i="32"/>
  <c r="H62" i="32"/>
  <c r="H93" i="32"/>
  <c r="H88" i="32"/>
  <c r="H48" i="32"/>
  <c r="H79" i="32"/>
  <c r="H134" i="32"/>
  <c r="H87" i="32"/>
  <c r="H69" i="32"/>
  <c r="H7" i="32"/>
  <c r="H114" i="32"/>
  <c r="H76" i="32"/>
  <c r="H41" i="32"/>
  <c r="H71" i="32"/>
  <c r="H37" i="32"/>
  <c r="H128" i="32"/>
  <c r="H23" i="32"/>
  <c r="H116" i="32"/>
  <c r="H27" i="32"/>
  <c r="H70" i="32"/>
  <c r="H73" i="32"/>
  <c r="H126" i="32"/>
  <c r="H115" i="32"/>
  <c r="H82" i="32"/>
  <c r="H59" i="32"/>
  <c r="H32" i="32"/>
  <c r="H45" i="32"/>
  <c r="H74" i="32"/>
  <c r="H146" i="32"/>
  <c r="H92" i="32"/>
  <c r="I4" i="32"/>
  <c r="H21" i="32"/>
  <c r="H61" i="32"/>
  <c r="H112" i="32"/>
  <c r="H28" i="32"/>
  <c r="H152" i="32"/>
  <c r="H55" i="32"/>
  <c r="H108" i="32"/>
  <c r="H139" i="32"/>
  <c r="H133" i="32"/>
  <c r="H17" i="32"/>
  <c r="H58" i="32"/>
  <c r="H144" i="32"/>
  <c r="H119" i="32"/>
  <c r="H30" i="32"/>
  <c r="H80" i="32"/>
  <c r="H60" i="32"/>
  <c r="H19" i="32"/>
  <c r="H120" i="32"/>
  <c r="H140" i="32"/>
  <c r="H6" i="32"/>
  <c r="H81" i="32"/>
  <c r="H127" i="32"/>
  <c r="H84" i="32"/>
  <c r="H97" i="32"/>
  <c r="H13" i="32"/>
  <c r="H56" i="32"/>
  <c r="H35" i="32"/>
  <c r="H83" i="32"/>
  <c r="H104" i="32"/>
  <c r="H96" i="32"/>
  <c r="H78" i="32"/>
  <c r="H129" i="32"/>
  <c r="H34" i="32"/>
  <c r="BD4" i="46"/>
  <c r="H65" i="32"/>
  <c r="H18" i="32"/>
  <c r="H131" i="32"/>
  <c r="H44" i="32"/>
  <c r="H47" i="32"/>
  <c r="H99" i="32"/>
  <c r="H117" i="32"/>
  <c r="H107" i="32"/>
  <c r="H68" i="32"/>
  <c r="H121" i="32"/>
  <c r="H103" i="32"/>
  <c r="H39" i="32"/>
  <c r="H72" i="32"/>
  <c r="H15" i="32"/>
  <c r="H29" i="32"/>
  <c r="H101" i="32"/>
  <c r="H5" i="32"/>
  <c r="H109" i="32"/>
  <c r="H38" i="32"/>
  <c r="H75" i="32"/>
  <c r="H66" i="32"/>
  <c r="H43" i="32"/>
  <c r="H105" i="32"/>
  <c r="H106" i="32"/>
  <c r="H67" i="32"/>
  <c r="H50" i="32"/>
  <c r="H26" i="32"/>
  <c r="H53" i="32" s="1"/>
  <c r="H95" i="32" s="1"/>
  <c r="H12" i="32"/>
  <c r="H151" i="32"/>
  <c r="H100" i="32"/>
  <c r="H33" i="32"/>
  <c r="H124" i="32"/>
  <c r="H149" i="32"/>
  <c r="H113" i="32"/>
  <c r="H40" i="32"/>
  <c r="H20" i="32"/>
  <c r="H142" i="32"/>
  <c r="H102" i="32"/>
  <c r="H64" i="32"/>
  <c r="H36" i="32"/>
  <c r="H148" i="32"/>
  <c r="H145" i="32"/>
  <c r="H154" i="32"/>
  <c r="H156" i="32"/>
  <c r="H141" i="32"/>
  <c r="H150" i="32"/>
  <c r="AC17" i="46"/>
  <c r="E90" i="47"/>
  <c r="BA7" i="46"/>
  <c r="E157" i="32"/>
  <c r="BA11" i="46" s="1"/>
  <c r="E121" i="47" s="1"/>
  <c r="G25" i="32"/>
  <c r="BC5" i="46" s="1"/>
  <c r="G115" i="47" s="1"/>
  <c r="F138" i="32"/>
  <c r="BB10" i="46" s="1"/>
  <c r="BB8" i="46"/>
  <c r="F118" i="47" s="1"/>
  <c r="BA18" i="46"/>
  <c r="E120" i="47"/>
  <c r="G94" i="32"/>
  <c r="BC16" i="46"/>
  <c r="G114" i="47"/>
  <c r="G137" i="32"/>
  <c r="BC9" i="46" s="1"/>
  <c r="G119" i="47" s="1"/>
  <c r="F52" i="32"/>
  <c r="BB6" i="46"/>
  <c r="F116" i="47" s="1"/>
  <c r="AK12" i="56"/>
  <c r="AO17" i="46"/>
  <c r="E103" i="47"/>
  <c r="H23" i="28" l="1"/>
  <c r="H24" i="28"/>
  <c r="I22" i="57"/>
  <c r="I23" i="57"/>
  <c r="H21" i="28"/>
  <c r="H22" i="28"/>
  <c r="I20" i="57"/>
  <c r="I21" i="57"/>
  <c r="H19" i="28"/>
  <c r="H20" i="28"/>
  <c r="I18" i="57"/>
  <c r="I19" i="57"/>
  <c r="H17" i="28"/>
  <c r="H18" i="28"/>
  <c r="I16" i="57"/>
  <c r="I17" i="57"/>
  <c r="H14" i="28"/>
  <c r="H16" i="28"/>
  <c r="I13" i="57"/>
  <c r="I14" i="57"/>
  <c r="H12" i="28"/>
  <c r="H13" i="28"/>
  <c r="I11" i="57"/>
  <c r="I12" i="57"/>
  <c r="H10" i="28"/>
  <c r="H11" i="28"/>
  <c r="I9" i="57"/>
  <c r="I10" i="57"/>
  <c r="H8" i="28"/>
  <c r="H9" i="28"/>
  <c r="I7" i="57"/>
  <c r="I8" i="57"/>
  <c r="H71" i="28"/>
  <c r="H7" i="28"/>
  <c r="I54" i="57"/>
  <c r="I55" i="57"/>
  <c r="I56" i="57"/>
  <c r="I71" i="57"/>
  <c r="I5" i="57"/>
  <c r="I15" i="57"/>
  <c r="I6" i="57"/>
  <c r="H56" i="28"/>
  <c r="H6" i="28"/>
  <c r="H54" i="28"/>
  <c r="H55" i="28"/>
  <c r="H5" i="28"/>
  <c r="H15" i="28"/>
  <c r="F158" i="25"/>
  <c r="E73" i="44" s="1"/>
  <c r="J107" i="25"/>
  <c r="J56" i="25"/>
  <c r="J139" i="25"/>
  <c r="J57" i="25"/>
  <c r="J97" i="25"/>
  <c r="J142" i="25"/>
  <c r="J33" i="25"/>
  <c r="J73" i="25"/>
  <c r="J46" i="25"/>
  <c r="J127" i="25"/>
  <c r="J9" i="25"/>
  <c r="J103" i="25"/>
  <c r="J93" i="25"/>
  <c r="J105" i="25"/>
  <c r="J120" i="25"/>
  <c r="J35" i="25"/>
  <c r="J129" i="25"/>
  <c r="J119" i="25"/>
  <c r="J110" i="25"/>
  <c r="J153" i="25"/>
  <c r="J66" i="25"/>
  <c r="J55" i="25"/>
  <c r="J24" i="25"/>
  <c r="J83" i="25"/>
  <c r="J8" i="25"/>
  <c r="J21" i="25"/>
  <c r="J60" i="25"/>
  <c r="J133" i="25"/>
  <c r="J146" i="25"/>
  <c r="J152" i="25"/>
  <c r="J140" i="25"/>
  <c r="I64" i="44"/>
  <c r="J20" i="25"/>
  <c r="J32" i="25"/>
  <c r="J150" i="25"/>
  <c r="J85" i="25"/>
  <c r="J70" i="25"/>
  <c r="J123" i="25"/>
  <c r="J12" i="25"/>
  <c r="J31" i="25"/>
  <c r="J5" i="25"/>
  <c r="K4" i="25"/>
  <c r="K139" i="25" s="1"/>
  <c r="J11" i="25"/>
  <c r="J144" i="25"/>
  <c r="J13" i="25"/>
  <c r="J112" i="25"/>
  <c r="J26" i="25"/>
  <c r="J50" i="25"/>
  <c r="J76" i="25"/>
  <c r="J7" i="25"/>
  <c r="J125" i="25"/>
  <c r="J64" i="25"/>
  <c r="J86" i="25"/>
  <c r="J143" i="25"/>
  <c r="J99" i="25"/>
  <c r="J154" i="25"/>
  <c r="J19" i="25"/>
  <c r="J104" i="25"/>
  <c r="J101" i="25"/>
  <c r="J62" i="25"/>
  <c r="J40" i="25"/>
  <c r="J121" i="25"/>
  <c r="J102" i="25"/>
  <c r="J16" i="25"/>
  <c r="J71" i="25"/>
  <c r="J68" i="25"/>
  <c r="J58" i="25"/>
  <c r="J82" i="25"/>
  <c r="J115" i="25"/>
  <c r="J23" i="25"/>
  <c r="J80" i="25"/>
  <c r="J6" i="25"/>
  <c r="J67" i="25"/>
  <c r="J44" i="25"/>
  <c r="J84" i="25"/>
  <c r="J29" i="25"/>
  <c r="J34" i="25"/>
  <c r="J87" i="25"/>
  <c r="J122" i="25"/>
  <c r="J77" i="25"/>
  <c r="J117" i="25"/>
  <c r="J113" i="25"/>
  <c r="J48" i="25"/>
  <c r="J88" i="25"/>
  <c r="J89" i="25"/>
  <c r="J132" i="25"/>
  <c r="J42" i="25"/>
  <c r="J15" i="25"/>
  <c r="J106" i="25"/>
  <c r="J148" i="25"/>
  <c r="J22" i="25"/>
  <c r="J81" i="25"/>
  <c r="J109" i="25"/>
  <c r="J136" i="25"/>
  <c r="J124" i="25"/>
  <c r="J108" i="25"/>
  <c r="J116" i="25"/>
  <c r="J30" i="25"/>
  <c r="J61" i="25"/>
  <c r="J45" i="25"/>
  <c r="J36" i="25"/>
  <c r="J131" i="25"/>
  <c r="J74" i="25"/>
  <c r="J38" i="25"/>
  <c r="J134" i="25"/>
  <c r="J65" i="25"/>
  <c r="J18" i="25"/>
  <c r="J39" i="25"/>
  <c r="J59" i="25"/>
  <c r="J43" i="25"/>
  <c r="J14" i="25"/>
  <c r="J100" i="25"/>
  <c r="J96" i="25"/>
  <c r="J54" i="25"/>
  <c r="B11" i="59"/>
  <c r="A15" i="40"/>
  <c r="J114" i="25"/>
  <c r="J63" i="25"/>
  <c r="J75" i="25"/>
  <c r="J111" i="25"/>
  <c r="J49" i="25"/>
  <c r="J47" i="25"/>
  <c r="J126" i="25"/>
  <c r="J17" i="25"/>
  <c r="J79" i="25"/>
  <c r="J118" i="25"/>
  <c r="J141" i="25"/>
  <c r="J145" i="25"/>
  <c r="J72" i="25"/>
  <c r="J78" i="25"/>
  <c r="J151" i="25"/>
  <c r="J41" i="25"/>
  <c r="J92" i="25"/>
  <c r="J10" i="25"/>
  <c r="J149" i="25"/>
  <c r="J91" i="25"/>
  <c r="U40" i="59"/>
  <c r="B40" i="59"/>
  <c r="Q40" i="59" s="1"/>
  <c r="P40" i="59" s="1"/>
  <c r="C39" i="59"/>
  <c r="K39" i="59"/>
  <c r="G39" i="59"/>
  <c r="N39" i="59"/>
  <c r="D39" i="59"/>
  <c r="F39" i="59"/>
  <c r="O39" i="59"/>
  <c r="L39" i="59"/>
  <c r="M39" i="59"/>
  <c r="H39" i="59"/>
  <c r="J39" i="59"/>
  <c r="E39" i="59"/>
  <c r="I39" i="59"/>
  <c r="R39" i="59" s="1"/>
  <c r="S39" i="59"/>
  <c r="J27" i="25"/>
  <c r="J28" i="25"/>
  <c r="J135" i="25"/>
  <c r="J130" i="25"/>
  <c r="J90" i="25"/>
  <c r="J69" i="25"/>
  <c r="J98" i="25"/>
  <c r="J37" i="25"/>
  <c r="J53" i="25"/>
  <c r="J95" i="25" s="1"/>
  <c r="J147" i="25"/>
  <c r="G157" i="25"/>
  <c r="F72" i="44" s="1"/>
  <c r="I155" i="25"/>
  <c r="H71" i="44" s="1"/>
  <c r="I51" i="25"/>
  <c r="H66" i="44" s="1"/>
  <c r="I25" i="25"/>
  <c r="H65" i="44" s="1"/>
  <c r="I94" i="25"/>
  <c r="H68" i="44" s="1"/>
  <c r="I137" i="25"/>
  <c r="H69" i="44" s="1"/>
  <c r="H138" i="25"/>
  <c r="G70" i="44" s="1"/>
  <c r="H52" i="25"/>
  <c r="G67" i="44" s="1"/>
  <c r="AF16" i="46"/>
  <c r="AD18" i="46"/>
  <c r="I85" i="30"/>
  <c r="I151" i="30"/>
  <c r="I56" i="30"/>
  <c r="I115" i="30"/>
  <c r="I108" i="30"/>
  <c r="I7" i="30"/>
  <c r="I72" i="30"/>
  <c r="I70" i="30"/>
  <c r="I23" i="30"/>
  <c r="I81" i="30"/>
  <c r="I54" i="30"/>
  <c r="I126" i="30"/>
  <c r="I24" i="30"/>
  <c r="I73" i="30"/>
  <c r="I69" i="30"/>
  <c r="I28" i="30"/>
  <c r="I6" i="30"/>
  <c r="I114" i="30"/>
  <c r="I141" i="30"/>
  <c r="I79" i="30"/>
  <c r="I146" i="30"/>
  <c r="I65" i="30"/>
  <c r="I11" i="30"/>
  <c r="I58" i="30"/>
  <c r="I153" i="30"/>
  <c r="I35" i="30"/>
  <c r="I130" i="30"/>
  <c r="I127" i="30"/>
  <c r="I103" i="30"/>
  <c r="I106" i="30"/>
  <c r="I129" i="30"/>
  <c r="I34" i="30"/>
  <c r="I16" i="30"/>
  <c r="I88" i="30"/>
  <c r="I135" i="30"/>
  <c r="I107" i="30"/>
  <c r="I101" i="30"/>
  <c r="I63" i="30"/>
  <c r="I117" i="30"/>
  <c r="I42" i="30"/>
  <c r="I68" i="30"/>
  <c r="I74" i="30"/>
  <c r="I154" i="30"/>
  <c r="I86" i="30"/>
  <c r="I29" i="30"/>
  <c r="I111" i="30"/>
  <c r="I60" i="30"/>
  <c r="I109" i="30"/>
  <c r="I27" i="30"/>
  <c r="I77" i="30"/>
  <c r="I122" i="30"/>
  <c r="I120" i="30"/>
  <c r="I125" i="30"/>
  <c r="I62" i="30"/>
  <c r="I55" i="30"/>
  <c r="I61" i="30"/>
  <c r="I90" i="30"/>
  <c r="I75" i="30"/>
  <c r="I156" i="30"/>
  <c r="I96" i="30"/>
  <c r="I124" i="30"/>
  <c r="I50" i="30"/>
  <c r="I121" i="30"/>
  <c r="I89" i="30"/>
  <c r="I10" i="30"/>
  <c r="I99" i="30"/>
  <c r="I45" i="30"/>
  <c r="I71" i="30"/>
  <c r="I97" i="30"/>
  <c r="I87" i="30"/>
  <c r="I39" i="30"/>
  <c r="I8" i="30"/>
  <c r="I136" i="30"/>
  <c r="I19" i="30"/>
  <c r="I132" i="30"/>
  <c r="I118" i="30"/>
  <c r="I9" i="30"/>
  <c r="I105" i="30"/>
  <c r="I49" i="30"/>
  <c r="AG4" i="46"/>
  <c r="I87" i="47" s="1"/>
  <c r="I13" i="30"/>
  <c r="I67" i="30"/>
  <c r="I113" i="30"/>
  <c r="I149" i="30"/>
  <c r="I142" i="30"/>
  <c r="I64" i="30"/>
  <c r="I57" i="30"/>
  <c r="I152" i="30"/>
  <c r="I112" i="30"/>
  <c r="I5" i="30"/>
  <c r="I82" i="30"/>
  <c r="I48" i="30"/>
  <c r="I134" i="30"/>
  <c r="I150" i="30"/>
  <c r="I104" i="30"/>
  <c r="I41" i="30"/>
  <c r="I78" i="30"/>
  <c r="I91" i="30"/>
  <c r="I33" i="30"/>
  <c r="I83" i="30"/>
  <c r="I47" i="30"/>
  <c r="I22" i="30"/>
  <c r="I84" i="30"/>
  <c r="I110" i="30"/>
  <c r="I98" i="30"/>
  <c r="I14" i="30"/>
  <c r="F157" i="30"/>
  <c r="AD11" i="46" s="1"/>
  <c r="F94" i="47" s="1"/>
  <c r="I123" i="30"/>
  <c r="I20" i="30"/>
  <c r="J4" i="30"/>
  <c r="J22" i="30" s="1"/>
  <c r="I128" i="30"/>
  <c r="I100" i="30"/>
  <c r="I93" i="30"/>
  <c r="I145" i="30"/>
  <c r="I139" i="30"/>
  <c r="I133" i="30"/>
  <c r="D62" i="47"/>
  <c r="I140" i="30"/>
  <c r="I46" i="30"/>
  <c r="I17" i="30"/>
  <c r="I92" i="30"/>
  <c r="I40" i="30"/>
  <c r="I18" i="30"/>
  <c r="I76" i="30"/>
  <c r="I37" i="30"/>
  <c r="I148" i="30"/>
  <c r="I119" i="30"/>
  <c r="I12" i="30"/>
  <c r="I43" i="30"/>
  <c r="I80" i="30"/>
  <c r="I116" i="30"/>
  <c r="I36" i="30"/>
  <c r="I66" i="30"/>
  <c r="I30" i="30"/>
  <c r="I21" i="30"/>
  <c r="I59" i="30"/>
  <c r="I144" i="30"/>
  <c r="I38" i="30"/>
  <c r="I102" i="30"/>
  <c r="I31" i="30"/>
  <c r="I15" i="30"/>
  <c r="I131" i="30"/>
  <c r="I26" i="30"/>
  <c r="I53" i="30" s="1"/>
  <c r="I95" i="30" s="1"/>
  <c r="I44" i="30"/>
  <c r="H51" i="30"/>
  <c r="AF6" i="46" s="1"/>
  <c r="H89" i="47" s="1"/>
  <c r="H94" i="30"/>
  <c r="AF8" i="46" s="1"/>
  <c r="H91" i="47" s="1"/>
  <c r="H25" i="30"/>
  <c r="AF5" i="46" s="1"/>
  <c r="H88" i="47" s="1"/>
  <c r="H137" i="30"/>
  <c r="AF9" i="46" s="1"/>
  <c r="H92" i="47" s="1"/>
  <c r="G52" i="30"/>
  <c r="AE7" i="46" s="1"/>
  <c r="G138" i="30"/>
  <c r="AE10" i="46" s="1"/>
  <c r="G93" i="47" s="1"/>
  <c r="H50" i="28"/>
  <c r="H145" i="28"/>
  <c r="H112" i="28"/>
  <c r="H131" i="28"/>
  <c r="H116" i="28"/>
  <c r="H154" i="28"/>
  <c r="H113" i="28"/>
  <c r="H98" i="28"/>
  <c r="H37" i="28"/>
  <c r="H33" i="28"/>
  <c r="H124" i="28"/>
  <c r="H36" i="28"/>
  <c r="H144" i="28"/>
  <c r="H133" i="28"/>
  <c r="H141" i="28"/>
  <c r="H151" i="28"/>
  <c r="H127" i="28"/>
  <c r="H156" i="28"/>
  <c r="H96" i="28"/>
  <c r="H53" i="28"/>
  <c r="H118" i="28"/>
  <c r="H44" i="28"/>
  <c r="H4" i="46"/>
  <c r="H59" i="47" s="1"/>
  <c r="I153" i="29"/>
  <c r="H150" i="28"/>
  <c r="F5" i="46"/>
  <c r="F60" i="47" s="1"/>
  <c r="H47" i="28"/>
  <c r="H123" i="28"/>
  <c r="H110" i="28"/>
  <c r="H46" i="28"/>
  <c r="H35" i="28"/>
  <c r="H43" i="28"/>
  <c r="H139" i="28"/>
  <c r="H121" i="28"/>
  <c r="H128" i="28"/>
  <c r="H140" i="28"/>
  <c r="H146" i="28"/>
  <c r="H27" i="28"/>
  <c r="H136" i="28"/>
  <c r="H142" i="28"/>
  <c r="H148" i="28"/>
  <c r="H107" i="28"/>
  <c r="H115" i="28"/>
  <c r="H32" i="28"/>
  <c r="H99" i="28"/>
  <c r="H48" i="28"/>
  <c r="H126" i="28"/>
  <c r="H125" i="28"/>
  <c r="H117" i="28"/>
  <c r="H104" i="28"/>
  <c r="H28" i="28"/>
  <c r="H106" i="28"/>
  <c r="H102" i="28"/>
  <c r="H29" i="28"/>
  <c r="H34" i="28"/>
  <c r="H101" i="28"/>
  <c r="H130" i="28"/>
  <c r="H149" i="28"/>
  <c r="H114" i="28"/>
  <c r="H109" i="28"/>
  <c r="H108" i="28"/>
  <c r="H42" i="28"/>
  <c r="H39" i="28"/>
  <c r="H134" i="28"/>
  <c r="H132" i="28"/>
  <c r="H100" i="28"/>
  <c r="I4" i="28"/>
  <c r="H41" i="28"/>
  <c r="H122" i="28"/>
  <c r="H38" i="28"/>
  <c r="H49" i="28"/>
  <c r="H153" i="28"/>
  <c r="H40" i="28"/>
  <c r="H152" i="28"/>
  <c r="H120" i="28"/>
  <c r="H135" i="28"/>
  <c r="H129" i="28"/>
  <c r="H105" i="28"/>
  <c r="H31" i="28"/>
  <c r="H45" i="28"/>
  <c r="H103" i="28"/>
  <c r="H111" i="28"/>
  <c r="H97" i="28"/>
  <c r="H30" i="28"/>
  <c r="H119" i="28"/>
  <c r="H26" i="28"/>
  <c r="H95" i="28"/>
  <c r="G138" i="31"/>
  <c r="AQ10" i="46" s="1"/>
  <c r="G106" i="47" s="1"/>
  <c r="I8" i="29"/>
  <c r="G59" i="47"/>
  <c r="G52" i="29"/>
  <c r="S7" i="46" s="1"/>
  <c r="G94" i="28"/>
  <c r="G8" i="46" s="1"/>
  <c r="G63" i="47" s="1"/>
  <c r="G51" i="28"/>
  <c r="G6" i="46" s="1"/>
  <c r="G61" i="47" s="1"/>
  <c r="G137" i="28"/>
  <c r="G25" i="28"/>
  <c r="S6" i="46"/>
  <c r="G74" i="47" s="1"/>
  <c r="I34" i="29"/>
  <c r="I10" i="29"/>
  <c r="I40" i="29"/>
  <c r="I83" i="29"/>
  <c r="I82" i="29"/>
  <c r="I106" i="29"/>
  <c r="I104" i="29"/>
  <c r="I127" i="29"/>
  <c r="I49" i="29"/>
  <c r="I139" i="29"/>
  <c r="I107" i="29"/>
  <c r="I156" i="29"/>
  <c r="I18" i="29"/>
  <c r="I9" i="29"/>
  <c r="I44" i="29"/>
  <c r="I73" i="29"/>
  <c r="I112" i="29"/>
  <c r="I24" i="29"/>
  <c r="I56" i="29"/>
  <c r="I80" i="29"/>
  <c r="I142" i="29"/>
  <c r="I101" i="29"/>
  <c r="I76" i="29"/>
  <c r="I71" i="29"/>
  <c r="I144" i="29"/>
  <c r="I115" i="29"/>
  <c r="I103" i="29"/>
  <c r="I133" i="29"/>
  <c r="I116" i="29"/>
  <c r="I48" i="29"/>
  <c r="I85" i="29"/>
  <c r="I15" i="29"/>
  <c r="I98" i="29"/>
  <c r="I36" i="29"/>
  <c r="I46" i="29"/>
  <c r="I37" i="29"/>
  <c r="I16" i="29"/>
  <c r="I109" i="29"/>
  <c r="I55" i="29"/>
  <c r="I61" i="29"/>
  <c r="I21" i="29"/>
  <c r="I78" i="29"/>
  <c r="I129" i="29"/>
  <c r="I105" i="29"/>
  <c r="I12" i="29"/>
  <c r="I154" i="29"/>
  <c r="I6" i="29"/>
  <c r="I67" i="29"/>
  <c r="I33" i="29"/>
  <c r="I50" i="29"/>
  <c r="I110" i="29"/>
  <c r="I79" i="29"/>
  <c r="I145" i="29"/>
  <c r="I126" i="29"/>
  <c r="I14" i="29"/>
  <c r="I111" i="29"/>
  <c r="I72" i="29"/>
  <c r="I99" i="29"/>
  <c r="I150" i="29"/>
  <c r="I113" i="29"/>
  <c r="I20" i="29"/>
  <c r="I62" i="29"/>
  <c r="I60" i="29"/>
  <c r="I97" i="29"/>
  <c r="I17" i="29"/>
  <c r="I134" i="29"/>
  <c r="I64" i="29"/>
  <c r="I87" i="29"/>
  <c r="I90" i="29"/>
  <c r="I117" i="29"/>
  <c r="I124" i="29"/>
  <c r="I41" i="29"/>
  <c r="I136" i="29"/>
  <c r="I19" i="29"/>
  <c r="I5" i="29"/>
  <c r="I140" i="29"/>
  <c r="I119" i="29"/>
  <c r="I31" i="29"/>
  <c r="I152" i="29"/>
  <c r="I47" i="29"/>
  <c r="I27" i="29"/>
  <c r="I22" i="29"/>
  <c r="I23" i="29"/>
  <c r="I57" i="29"/>
  <c r="I102" i="29"/>
  <c r="I66" i="29"/>
  <c r="I30" i="29"/>
  <c r="I121" i="29"/>
  <c r="I135" i="29"/>
  <c r="I74" i="29"/>
  <c r="I91" i="29"/>
  <c r="I128" i="29"/>
  <c r="I114" i="29"/>
  <c r="I96" i="29"/>
  <c r="I122" i="29"/>
  <c r="I65" i="29"/>
  <c r="I125" i="29"/>
  <c r="I53" i="29"/>
  <c r="I95" i="29" s="1"/>
  <c r="I28" i="29"/>
  <c r="I92" i="29"/>
  <c r="I123" i="29"/>
  <c r="I38" i="29"/>
  <c r="I42" i="29"/>
  <c r="I58" i="29"/>
  <c r="I146" i="29"/>
  <c r="I100" i="29"/>
  <c r="I54" i="29"/>
  <c r="I11" i="29"/>
  <c r="I59" i="29"/>
  <c r="I45" i="29"/>
  <c r="I84" i="29"/>
  <c r="I43" i="29"/>
  <c r="I89" i="29"/>
  <c r="I108" i="29"/>
  <c r="I130" i="29"/>
  <c r="I148" i="29"/>
  <c r="I81" i="29"/>
  <c r="I35" i="29"/>
  <c r="I86" i="29"/>
  <c r="I131" i="29"/>
  <c r="I141" i="29"/>
  <c r="U4" i="46"/>
  <c r="U16" i="46" s="1"/>
  <c r="I149" i="29"/>
  <c r="I118" i="29"/>
  <c r="I69" i="29"/>
  <c r="I13" i="29"/>
  <c r="I75" i="29"/>
  <c r="I77" i="29"/>
  <c r="I132" i="29"/>
  <c r="J4" i="29"/>
  <c r="J72" i="29" s="1"/>
  <c r="I68" i="29"/>
  <c r="I70" i="29"/>
  <c r="I26" i="29"/>
  <c r="I88" i="29"/>
  <c r="I29" i="29"/>
  <c r="I63" i="29"/>
  <c r="I93" i="29"/>
  <c r="I32" i="29"/>
  <c r="I7" i="29"/>
  <c r="I120" i="29"/>
  <c r="I39" i="29"/>
  <c r="E10" i="46"/>
  <c r="E65" i="47" s="1"/>
  <c r="F9" i="46"/>
  <c r="F64" i="47" s="1"/>
  <c r="E7" i="46"/>
  <c r="E17" i="46" s="1"/>
  <c r="D18" i="46"/>
  <c r="E157" i="28"/>
  <c r="F138" i="28"/>
  <c r="G138" i="29"/>
  <c r="S10" i="46" s="1"/>
  <c r="G78" i="47" s="1"/>
  <c r="D158" i="28"/>
  <c r="D11" i="46"/>
  <c r="D66" i="47" s="1"/>
  <c r="F52" i="28"/>
  <c r="F78" i="47"/>
  <c r="F157" i="29"/>
  <c r="R11" i="46" s="1"/>
  <c r="F79" i="47" s="1"/>
  <c r="R7" i="46"/>
  <c r="R17" i="46" s="1"/>
  <c r="AR16" i="46"/>
  <c r="I27" i="57"/>
  <c r="J4" i="57"/>
  <c r="J24" i="57" s="1"/>
  <c r="I141" i="57"/>
  <c r="I113" i="57"/>
  <c r="I136" i="57"/>
  <c r="I34" i="57"/>
  <c r="E75" i="47"/>
  <c r="H51" i="29"/>
  <c r="T6" i="46" s="1"/>
  <c r="H74" i="47" s="1"/>
  <c r="H94" i="29"/>
  <c r="T8" i="46" s="1"/>
  <c r="H76" i="47" s="1"/>
  <c r="H25" i="29"/>
  <c r="T5" i="46" s="1"/>
  <c r="H73" i="47" s="1"/>
  <c r="T16" i="46"/>
  <c r="H137" i="29"/>
  <c r="T9" i="46" s="1"/>
  <c r="H77" i="47" s="1"/>
  <c r="I30" i="57"/>
  <c r="I32" i="57"/>
  <c r="I56" i="45"/>
  <c r="I36" i="57"/>
  <c r="I148" i="57"/>
  <c r="I53" i="57"/>
  <c r="I153" i="57"/>
  <c r="I114" i="57"/>
  <c r="I28" i="57"/>
  <c r="I37" i="57"/>
  <c r="I119" i="57"/>
  <c r="I110" i="57"/>
  <c r="I40" i="57"/>
  <c r="I108" i="57"/>
  <c r="I99" i="57"/>
  <c r="I33" i="57"/>
  <c r="I44" i="57"/>
  <c r="I129" i="57"/>
  <c r="I121" i="57"/>
  <c r="I134" i="57"/>
  <c r="I130" i="57"/>
  <c r="I150" i="57"/>
  <c r="I98" i="57"/>
  <c r="I127" i="57"/>
  <c r="I96" i="57"/>
  <c r="I46" i="57"/>
  <c r="I156" i="57"/>
  <c r="I102" i="57"/>
  <c r="I134" i="31"/>
  <c r="I45" i="31"/>
  <c r="I76" i="31"/>
  <c r="I116" i="57"/>
  <c r="I101" i="57"/>
  <c r="I117" i="57"/>
  <c r="I42" i="57"/>
  <c r="I122" i="57"/>
  <c r="I41" i="57"/>
  <c r="I132" i="57"/>
  <c r="I109" i="57"/>
  <c r="I144" i="57"/>
  <c r="I39" i="57"/>
  <c r="I26" i="57"/>
  <c r="I100" i="57"/>
  <c r="I152" i="57"/>
  <c r="I105" i="57"/>
  <c r="I126" i="57"/>
  <c r="I50" i="57"/>
  <c r="I135" i="57"/>
  <c r="I95" i="57"/>
  <c r="I124" i="57"/>
  <c r="I120" i="57"/>
  <c r="I111" i="57"/>
  <c r="I35" i="57"/>
  <c r="I47" i="57"/>
  <c r="I106" i="57"/>
  <c r="I139" i="57"/>
  <c r="I29" i="57"/>
  <c r="I115" i="57"/>
  <c r="I97" i="57"/>
  <c r="I131" i="57"/>
  <c r="I49" i="57"/>
  <c r="I38" i="57"/>
  <c r="I133" i="57"/>
  <c r="I123" i="57"/>
  <c r="I107" i="57"/>
  <c r="I145" i="57"/>
  <c r="I45" i="57"/>
  <c r="I103" i="57"/>
  <c r="I43" i="57"/>
  <c r="I125" i="57"/>
  <c r="I104" i="57"/>
  <c r="I31" i="57"/>
  <c r="I128" i="57"/>
  <c r="I154" i="57"/>
  <c r="I146" i="57"/>
  <c r="I118" i="57"/>
  <c r="I142" i="57"/>
  <c r="I149" i="57"/>
  <c r="I48" i="57"/>
  <c r="I112" i="57"/>
  <c r="I140" i="57"/>
  <c r="I28" i="31"/>
  <c r="I36" i="31"/>
  <c r="I96" i="31"/>
  <c r="AP18" i="46"/>
  <c r="F157" i="31"/>
  <c r="AP11" i="46" s="1"/>
  <c r="F107" i="47" s="1"/>
  <c r="I15" i="31"/>
  <c r="I75" i="31"/>
  <c r="I80" i="31"/>
  <c r="I151" i="57"/>
  <c r="I117" i="31"/>
  <c r="I128" i="31"/>
  <c r="I99" i="31"/>
  <c r="I61" i="31"/>
  <c r="I107" i="31"/>
  <c r="I11" i="31"/>
  <c r="J4" i="31"/>
  <c r="J53" i="31" s="1"/>
  <c r="I133" i="31"/>
  <c r="I141" i="31"/>
  <c r="I44" i="31"/>
  <c r="I135" i="31"/>
  <c r="I91" i="31"/>
  <c r="I85" i="31"/>
  <c r="G138" i="57"/>
  <c r="G62" i="45" s="1"/>
  <c r="I63" i="31"/>
  <c r="I130" i="31"/>
  <c r="I106" i="31"/>
  <c r="I132" i="31"/>
  <c r="I95" i="31"/>
  <c r="I100" i="31"/>
  <c r="I113" i="31"/>
  <c r="I90" i="31"/>
  <c r="I140" i="31"/>
  <c r="I118" i="31"/>
  <c r="H94" i="31"/>
  <c r="AR8" i="46" s="1"/>
  <c r="H104" i="47" s="1"/>
  <c r="I129" i="31"/>
  <c r="I9" i="31"/>
  <c r="I77" i="31"/>
  <c r="I12" i="31"/>
  <c r="I57" i="31"/>
  <c r="I92" i="31"/>
  <c r="I82" i="31"/>
  <c r="I22" i="31"/>
  <c r="I105" i="31"/>
  <c r="I123" i="31"/>
  <c r="I125" i="31"/>
  <c r="I124" i="31"/>
  <c r="I104" i="31"/>
  <c r="I70" i="31"/>
  <c r="I39" i="31"/>
  <c r="I83" i="31"/>
  <c r="I149" i="31"/>
  <c r="I156" i="31"/>
  <c r="I69" i="31"/>
  <c r="I67" i="31"/>
  <c r="I101" i="31"/>
  <c r="I151" i="31"/>
  <c r="I97" i="31"/>
  <c r="I93" i="31"/>
  <c r="I18" i="31"/>
  <c r="G60" i="45"/>
  <c r="H137" i="31"/>
  <c r="AR9" i="46" s="1"/>
  <c r="H105" i="47" s="1"/>
  <c r="H25" i="31"/>
  <c r="AR5" i="46" s="1"/>
  <c r="H101" i="47" s="1"/>
  <c r="H51" i="31"/>
  <c r="AR6" i="46" s="1"/>
  <c r="H102" i="47" s="1"/>
  <c r="G52" i="31"/>
  <c r="I23" i="31"/>
  <c r="I108" i="31"/>
  <c r="I89" i="31"/>
  <c r="I21" i="31"/>
  <c r="I81" i="31"/>
  <c r="I126" i="31"/>
  <c r="I79" i="31"/>
  <c r="I43" i="31"/>
  <c r="I20" i="31"/>
  <c r="I84" i="31"/>
  <c r="I64" i="31"/>
  <c r="I110" i="31"/>
  <c r="I34" i="31"/>
  <c r="I136" i="31"/>
  <c r="I73" i="31"/>
  <c r="I26" i="31"/>
  <c r="I66" i="31"/>
  <c r="I114" i="31"/>
  <c r="I37" i="31"/>
  <c r="I72" i="31"/>
  <c r="I14" i="31"/>
  <c r="I109" i="31"/>
  <c r="I24" i="31"/>
  <c r="I102" i="31"/>
  <c r="I29" i="31"/>
  <c r="I152" i="31"/>
  <c r="I71" i="31"/>
  <c r="I19" i="31"/>
  <c r="I60" i="31"/>
  <c r="I42" i="31"/>
  <c r="I74" i="31"/>
  <c r="I16" i="31"/>
  <c r="I50" i="31"/>
  <c r="I58" i="31"/>
  <c r="I122" i="31"/>
  <c r="I55" i="31"/>
  <c r="I98" i="31"/>
  <c r="I119" i="31"/>
  <c r="I30" i="31"/>
  <c r="I88" i="31"/>
  <c r="I17" i="31"/>
  <c r="I47" i="31"/>
  <c r="I86" i="31"/>
  <c r="I31" i="31"/>
  <c r="I62" i="31"/>
  <c r="I111" i="31"/>
  <c r="AS4" i="46"/>
  <c r="AS16" i="46" s="1"/>
  <c r="I8" i="31"/>
  <c r="I59" i="31"/>
  <c r="I154" i="31"/>
  <c r="I6" i="31"/>
  <c r="I46" i="31"/>
  <c r="I53" i="31"/>
  <c r="I40" i="31"/>
  <c r="I49" i="31"/>
  <c r="I33" i="31"/>
  <c r="I32" i="31"/>
  <c r="I142" i="31"/>
  <c r="I10" i="31"/>
  <c r="I35" i="31"/>
  <c r="I87" i="31"/>
  <c r="I5" i="31"/>
  <c r="I153" i="31"/>
  <c r="I131" i="31"/>
  <c r="I120" i="31"/>
  <c r="I150" i="31"/>
  <c r="I145" i="31"/>
  <c r="I148" i="31"/>
  <c r="I146" i="31"/>
  <c r="I121" i="31"/>
  <c r="I127" i="31"/>
  <c r="I54" i="31"/>
  <c r="I7" i="31"/>
  <c r="I41" i="31"/>
  <c r="I27" i="31"/>
  <c r="I103" i="31"/>
  <c r="I112" i="31"/>
  <c r="I116" i="31"/>
  <c r="I144" i="31"/>
  <c r="I78" i="31"/>
  <c r="I68" i="31"/>
  <c r="I48" i="31"/>
  <c r="I13" i="31"/>
  <c r="I115" i="31"/>
  <c r="I65" i="31"/>
  <c r="I56" i="31"/>
  <c r="I139" i="31"/>
  <c r="H25" i="57"/>
  <c r="H57" i="45" s="1"/>
  <c r="G52" i="57"/>
  <c r="G59" i="45" s="1"/>
  <c r="E158" i="57"/>
  <c r="E65" i="45" s="1"/>
  <c r="H94" i="57"/>
  <c r="H60" i="45" s="1"/>
  <c r="H137" i="57"/>
  <c r="H61" i="45" s="1"/>
  <c r="H51" i="57"/>
  <c r="H58" i="45" s="1"/>
  <c r="F157" i="57"/>
  <c r="F64" i="45" s="1"/>
  <c r="D73" i="44"/>
  <c r="D65" i="45"/>
  <c r="E159" i="25"/>
  <c r="AI8" i="56"/>
  <c r="BB7" i="46"/>
  <c r="F157" i="32"/>
  <c r="H94" i="32"/>
  <c r="G138" i="32"/>
  <c r="BC10" i="46" s="1"/>
  <c r="BC8" i="46"/>
  <c r="G118" i="47" s="1"/>
  <c r="E117" i="47"/>
  <c r="BA17" i="46"/>
  <c r="H51" i="32"/>
  <c r="H25" i="32"/>
  <c r="BD5" i="46" s="1"/>
  <c r="H115" i="47" s="1"/>
  <c r="BD16" i="46"/>
  <c r="H114" i="47"/>
  <c r="I153" i="32"/>
  <c r="I35" i="32"/>
  <c r="I28" i="32"/>
  <c r="I50" i="32"/>
  <c r="I124" i="32"/>
  <c r="I56" i="32"/>
  <c r="I23" i="32"/>
  <c r="I149" i="32"/>
  <c r="BE4" i="46"/>
  <c r="I154" i="32"/>
  <c r="I68" i="32"/>
  <c r="I92" i="32"/>
  <c r="I132" i="32"/>
  <c r="I7" i="32"/>
  <c r="I98" i="32"/>
  <c r="I40" i="32"/>
  <c r="I63" i="32"/>
  <c r="I18" i="32"/>
  <c r="I76" i="32"/>
  <c r="I128" i="32"/>
  <c r="I66" i="32"/>
  <c r="I91" i="32"/>
  <c r="I151" i="32"/>
  <c r="I47" i="32"/>
  <c r="I59" i="32"/>
  <c r="I54" i="32"/>
  <c r="I139" i="32"/>
  <c r="I96" i="32"/>
  <c r="I133" i="32"/>
  <c r="I80" i="32"/>
  <c r="I156" i="32"/>
  <c r="I105" i="32"/>
  <c r="I64" i="32"/>
  <c r="I79" i="32"/>
  <c r="I110" i="32"/>
  <c r="I89" i="32"/>
  <c r="I37" i="32"/>
  <c r="I19" i="32"/>
  <c r="I148" i="32"/>
  <c r="I87" i="32"/>
  <c r="I90" i="32"/>
  <c r="I85" i="32"/>
  <c r="I108" i="32"/>
  <c r="I93" i="32"/>
  <c r="I27" i="32"/>
  <c r="I97" i="32"/>
  <c r="I145" i="32"/>
  <c r="I120" i="32"/>
  <c r="I61" i="32"/>
  <c r="I119" i="32"/>
  <c r="I117" i="32"/>
  <c r="I24" i="32"/>
  <c r="I70" i="32"/>
  <c r="I16" i="32"/>
  <c r="I146" i="32"/>
  <c r="I107" i="32"/>
  <c r="I112" i="32"/>
  <c r="I17" i="32"/>
  <c r="I34" i="32"/>
  <c r="I118" i="32"/>
  <c r="I74" i="32"/>
  <c r="I62" i="32"/>
  <c r="I29" i="32"/>
  <c r="I131" i="32"/>
  <c r="I11" i="32"/>
  <c r="I39" i="32"/>
  <c r="I129" i="32"/>
  <c r="I100" i="32"/>
  <c r="I13" i="32"/>
  <c r="I15" i="32"/>
  <c r="I116" i="32"/>
  <c r="I22" i="32"/>
  <c r="I6" i="32"/>
  <c r="I67" i="32"/>
  <c r="I45" i="32"/>
  <c r="J4" i="32"/>
  <c r="I103" i="32"/>
  <c r="I58" i="32"/>
  <c r="I20" i="32"/>
  <c r="I44" i="32"/>
  <c r="I12" i="32"/>
  <c r="I122" i="32"/>
  <c r="I72" i="32"/>
  <c r="I152" i="32"/>
  <c r="I43" i="32"/>
  <c r="I65" i="32"/>
  <c r="I127" i="32"/>
  <c r="I115" i="32"/>
  <c r="I144" i="32"/>
  <c r="I123" i="32"/>
  <c r="I130" i="32"/>
  <c r="I86" i="32"/>
  <c r="I60" i="32"/>
  <c r="I32" i="32"/>
  <c r="I140" i="32"/>
  <c r="I109" i="32"/>
  <c r="I83" i="32"/>
  <c r="I101" i="32"/>
  <c r="I41" i="32"/>
  <c r="I8" i="32"/>
  <c r="I142" i="32"/>
  <c r="I88" i="32"/>
  <c r="I31" i="32"/>
  <c r="I10" i="32"/>
  <c r="I36" i="32"/>
  <c r="I126" i="32"/>
  <c r="I121" i="32"/>
  <c r="I5" i="32"/>
  <c r="I14" i="32"/>
  <c r="I71" i="32"/>
  <c r="I81" i="32"/>
  <c r="I73" i="32"/>
  <c r="I26" i="32"/>
  <c r="I53" i="32" s="1"/>
  <c r="I95" i="32" s="1"/>
  <c r="I111" i="32"/>
  <c r="I125" i="32"/>
  <c r="I77" i="32"/>
  <c r="I9" i="32"/>
  <c r="I84" i="32"/>
  <c r="I102" i="32"/>
  <c r="I69" i="32"/>
  <c r="I75" i="32"/>
  <c r="I135" i="32"/>
  <c r="I78" i="32"/>
  <c r="I21" i="32"/>
  <c r="I38" i="32"/>
  <c r="I42" i="32"/>
  <c r="I30" i="32"/>
  <c r="I82" i="32"/>
  <c r="I136" i="32"/>
  <c r="I106" i="32"/>
  <c r="I134" i="32"/>
  <c r="I57" i="32"/>
  <c r="I49" i="32"/>
  <c r="I114" i="32"/>
  <c r="I48" i="32"/>
  <c r="I33" i="32"/>
  <c r="I113" i="32"/>
  <c r="I55" i="32"/>
  <c r="I104" i="32"/>
  <c r="I99" i="32"/>
  <c r="I46" i="32"/>
  <c r="I141" i="32"/>
  <c r="I150" i="32"/>
  <c r="F120" i="47"/>
  <c r="BB18" i="46"/>
  <c r="H137" i="32"/>
  <c r="BD9" i="46" s="1"/>
  <c r="H119" i="47" s="1"/>
  <c r="F90" i="47"/>
  <c r="AD17" i="46"/>
  <c r="BC6" i="46"/>
  <c r="G116" i="47" s="1"/>
  <c r="G52" i="32"/>
  <c r="AL12" i="56"/>
  <c r="F103" i="47"/>
  <c r="AP17" i="46"/>
  <c r="I23" i="28" l="1"/>
  <c r="I24" i="28"/>
  <c r="J22" i="57"/>
  <c r="J23" i="57"/>
  <c r="I21" i="28"/>
  <c r="I22" i="28"/>
  <c r="J20" i="57"/>
  <c r="J21" i="57"/>
  <c r="I19" i="28"/>
  <c r="I20" i="28"/>
  <c r="J18" i="57"/>
  <c r="J19" i="57"/>
  <c r="I17" i="28"/>
  <c r="I18" i="28"/>
  <c r="J16" i="57"/>
  <c r="J17" i="57"/>
  <c r="I14" i="28"/>
  <c r="I16" i="28"/>
  <c r="J13" i="57"/>
  <c r="J14" i="57"/>
  <c r="I12" i="28"/>
  <c r="I13" i="28"/>
  <c r="J11" i="57"/>
  <c r="J12" i="57"/>
  <c r="I10" i="28"/>
  <c r="I11" i="28"/>
  <c r="J9" i="57"/>
  <c r="J10" i="57"/>
  <c r="I8" i="28"/>
  <c r="I9" i="28"/>
  <c r="J7" i="57"/>
  <c r="J8" i="57"/>
  <c r="I71" i="28"/>
  <c r="I7" i="28"/>
  <c r="J56" i="57"/>
  <c r="J54" i="57"/>
  <c r="J55" i="57"/>
  <c r="J71" i="57"/>
  <c r="J104" i="57"/>
  <c r="J5" i="57"/>
  <c r="J15" i="57"/>
  <c r="J6" i="57"/>
  <c r="I56" i="28"/>
  <c r="I6" i="28"/>
  <c r="I54" i="28"/>
  <c r="I55" i="28"/>
  <c r="I5" i="28"/>
  <c r="I15" i="28"/>
  <c r="G156" i="25"/>
  <c r="G158" i="25" s="1"/>
  <c r="G159" i="25" s="1"/>
  <c r="F159" i="25"/>
  <c r="I104" i="28"/>
  <c r="L4" i="25"/>
  <c r="L150" i="25" s="1"/>
  <c r="K19" i="25"/>
  <c r="K149" i="25"/>
  <c r="K35" i="25"/>
  <c r="K105" i="25"/>
  <c r="K125" i="25"/>
  <c r="K113" i="25"/>
  <c r="K131" i="25"/>
  <c r="I52" i="25"/>
  <c r="H67" i="44" s="1"/>
  <c r="T39" i="59"/>
  <c r="K80" i="25"/>
  <c r="K98" i="25"/>
  <c r="K117" i="25"/>
  <c r="K38" i="25"/>
  <c r="K87" i="25"/>
  <c r="K123" i="25"/>
  <c r="K74" i="25"/>
  <c r="K93" i="25"/>
  <c r="K88" i="25"/>
  <c r="K109" i="25"/>
  <c r="K143" i="25"/>
  <c r="K135" i="25"/>
  <c r="K24" i="25"/>
  <c r="K97" i="25"/>
  <c r="K147" i="25"/>
  <c r="K86" i="25"/>
  <c r="K59" i="25"/>
  <c r="K18" i="25"/>
  <c r="K96" i="25"/>
  <c r="K72" i="25"/>
  <c r="K132" i="25"/>
  <c r="K39" i="25"/>
  <c r="K56" i="25"/>
  <c r="K53" i="25"/>
  <c r="K95" i="25" s="1"/>
  <c r="K146" i="25"/>
  <c r="K23" i="25"/>
  <c r="K118" i="25"/>
  <c r="K144" i="25"/>
  <c r="K81" i="25"/>
  <c r="K106" i="25"/>
  <c r="K45" i="25"/>
  <c r="K134" i="25"/>
  <c r="K83" i="25"/>
  <c r="K145" i="25"/>
  <c r="K9" i="25"/>
  <c r="K82" i="25"/>
  <c r="K12" i="25"/>
  <c r="K76" i="25"/>
  <c r="J25" i="25"/>
  <c r="I65" i="44" s="1"/>
  <c r="J155" i="25"/>
  <c r="I71" i="44" s="1"/>
  <c r="J94" i="25"/>
  <c r="I68" i="44" s="1"/>
  <c r="J137" i="25"/>
  <c r="I69" i="44" s="1"/>
  <c r="J51" i="25"/>
  <c r="I66" i="44" s="1"/>
  <c r="K92" i="25"/>
  <c r="K99" i="25"/>
  <c r="K58" i="25"/>
  <c r="K89" i="25"/>
  <c r="K54" i="25"/>
  <c r="K152" i="25"/>
  <c r="K110" i="25"/>
  <c r="K42" i="25"/>
  <c r="K27" i="25"/>
  <c r="K151" i="25"/>
  <c r="K37" i="25"/>
  <c r="K101" i="25"/>
  <c r="K148" i="25"/>
  <c r="K100" i="25"/>
  <c r="K6" i="25"/>
  <c r="K122" i="25"/>
  <c r="K61" i="25"/>
  <c r="K70" i="25"/>
  <c r="K127" i="25"/>
  <c r="K63" i="25"/>
  <c r="K64" i="25"/>
  <c r="K119" i="25"/>
  <c r="K150" i="25"/>
  <c r="K130" i="25"/>
  <c r="K84" i="25"/>
  <c r="K15" i="25"/>
  <c r="K136" i="25"/>
  <c r="K79" i="25"/>
  <c r="K133" i="25"/>
  <c r="K73" i="25"/>
  <c r="K115" i="25"/>
  <c r="K90" i="25"/>
  <c r="K33" i="25"/>
  <c r="K41" i="25"/>
  <c r="K7" i="25"/>
  <c r="K57" i="25"/>
  <c r="E40" i="59"/>
  <c r="K40" i="59"/>
  <c r="N40" i="59"/>
  <c r="I40" i="59"/>
  <c r="R40" i="59" s="1"/>
  <c r="T40" i="59" s="1"/>
  <c r="S40" i="59"/>
  <c r="C40" i="59"/>
  <c r="O40" i="59"/>
  <c r="H40" i="59"/>
  <c r="M40" i="59"/>
  <c r="F40" i="59"/>
  <c r="J40" i="59"/>
  <c r="G40" i="59"/>
  <c r="D40" i="59"/>
  <c r="L40" i="59"/>
  <c r="K49" i="25"/>
  <c r="K154" i="25"/>
  <c r="K126" i="25"/>
  <c r="K66" i="25"/>
  <c r="K71" i="25"/>
  <c r="K29" i="25"/>
  <c r="K153" i="25"/>
  <c r="K16" i="25"/>
  <c r="K36" i="25"/>
  <c r="K40" i="25"/>
  <c r="K129" i="25"/>
  <c r="K13" i="25"/>
  <c r="K140" i="25"/>
  <c r="K5" i="25"/>
  <c r="K20" i="25"/>
  <c r="K78" i="25"/>
  <c r="K107" i="25"/>
  <c r="K26" i="25"/>
  <c r="K91" i="25"/>
  <c r="K47" i="25"/>
  <c r="K46" i="25"/>
  <c r="K85" i="25"/>
  <c r="K10" i="25"/>
  <c r="K11" i="25"/>
  <c r="K69" i="25"/>
  <c r="K32" i="25"/>
  <c r="J64" i="44"/>
  <c r="K142" i="25"/>
  <c r="K60" i="25"/>
  <c r="K116" i="25"/>
  <c r="K31" i="25"/>
  <c r="K102" i="25"/>
  <c r="K62" i="25"/>
  <c r="K17" i="25"/>
  <c r="K120" i="25"/>
  <c r="K44" i="25"/>
  <c r="B12" i="59"/>
  <c r="A16" i="40"/>
  <c r="U41" i="59"/>
  <c r="B41" i="59"/>
  <c r="Q41" i="59" s="1"/>
  <c r="P41" i="59" s="1"/>
  <c r="K108" i="25"/>
  <c r="K77" i="25"/>
  <c r="K114" i="25"/>
  <c r="K21" i="25"/>
  <c r="K111" i="25"/>
  <c r="K43" i="25"/>
  <c r="K28" i="25"/>
  <c r="K50" i="25"/>
  <c r="K121" i="25"/>
  <c r="K141" i="25"/>
  <c r="K48" i="25"/>
  <c r="K103" i="25"/>
  <c r="K14" i="25"/>
  <c r="K128" i="25"/>
  <c r="K55" i="25"/>
  <c r="K8" i="25"/>
  <c r="K75" i="25"/>
  <c r="I138" i="25"/>
  <c r="H70" i="44" s="1"/>
  <c r="K68" i="25"/>
  <c r="K22" i="25"/>
  <c r="K104" i="25"/>
  <c r="K124" i="25"/>
  <c r="K34" i="25"/>
  <c r="K112" i="25"/>
  <c r="K65" i="25"/>
  <c r="K67" i="25"/>
  <c r="K30" i="25"/>
  <c r="H157" i="25"/>
  <c r="G72" i="44" s="1"/>
  <c r="AG16" i="46"/>
  <c r="I105" i="28"/>
  <c r="I140" i="28"/>
  <c r="I103" i="28"/>
  <c r="I29" i="28"/>
  <c r="I108" i="28"/>
  <c r="I33" i="28"/>
  <c r="I141" i="28"/>
  <c r="I46" i="28"/>
  <c r="I120" i="28"/>
  <c r="I48" i="28"/>
  <c r="I156" i="28"/>
  <c r="I96" i="28"/>
  <c r="I42" i="28"/>
  <c r="I123" i="28"/>
  <c r="I53" i="28"/>
  <c r="I145" i="28"/>
  <c r="I121" i="28"/>
  <c r="I45" i="28"/>
  <c r="I112" i="28"/>
  <c r="I101" i="28"/>
  <c r="I114" i="28"/>
  <c r="I122" i="28"/>
  <c r="I116" i="28"/>
  <c r="I126" i="28"/>
  <c r="I40" i="28"/>
  <c r="I144" i="28"/>
  <c r="I129" i="28"/>
  <c r="I44" i="28"/>
  <c r="I26" i="28"/>
  <c r="I110" i="28"/>
  <c r="J99" i="30"/>
  <c r="J21" i="30"/>
  <c r="J80" i="30"/>
  <c r="J18" i="30"/>
  <c r="J87" i="30"/>
  <c r="J114" i="30"/>
  <c r="J74" i="30"/>
  <c r="J44" i="30"/>
  <c r="J30" i="30"/>
  <c r="J23" i="30"/>
  <c r="J17" i="30"/>
  <c r="J88" i="30"/>
  <c r="J7" i="30"/>
  <c r="J45" i="30"/>
  <c r="J63" i="30"/>
  <c r="J105" i="30"/>
  <c r="J115" i="30"/>
  <c r="J77" i="30"/>
  <c r="AE18" i="46"/>
  <c r="H138" i="30"/>
  <c r="AF10" i="46" s="1"/>
  <c r="AF18" i="46" s="1"/>
  <c r="I149" i="28"/>
  <c r="I115" i="28"/>
  <c r="I152" i="28"/>
  <c r="I50" i="28"/>
  <c r="I136" i="28"/>
  <c r="I102" i="28"/>
  <c r="I146" i="28"/>
  <c r="I134" i="28"/>
  <c r="I111" i="28"/>
  <c r="I142" i="28"/>
  <c r="I34" i="28"/>
  <c r="I43" i="28"/>
  <c r="I119" i="28"/>
  <c r="I117" i="28"/>
  <c r="I154" i="28"/>
  <c r="I49" i="28"/>
  <c r="I32" i="28"/>
  <c r="I130" i="28"/>
  <c r="I97" i="28"/>
  <c r="I128" i="28"/>
  <c r="I28" i="28"/>
  <c r="I131" i="28"/>
  <c r="I133" i="28"/>
  <c r="I30" i="28"/>
  <c r="I4" i="46"/>
  <c r="I16" i="46" s="1"/>
  <c r="I135" i="28"/>
  <c r="I100" i="28"/>
  <c r="I37" i="28"/>
  <c r="I95" i="28"/>
  <c r="I127" i="28"/>
  <c r="I41" i="28"/>
  <c r="I125" i="28"/>
  <c r="I132" i="28"/>
  <c r="I98" i="28"/>
  <c r="I38" i="28"/>
  <c r="I106" i="28"/>
  <c r="I151" i="28"/>
  <c r="I39" i="28"/>
  <c r="I27" i="28"/>
  <c r="I99" i="28"/>
  <c r="I118" i="28"/>
  <c r="J4" i="28"/>
  <c r="I139" i="28"/>
  <c r="I47" i="28"/>
  <c r="I109" i="28"/>
  <c r="I31" i="28"/>
  <c r="I150" i="28"/>
  <c r="I153" i="28"/>
  <c r="I36" i="28"/>
  <c r="I148" i="28"/>
  <c r="I107" i="28"/>
  <c r="I35" i="28"/>
  <c r="I113" i="28"/>
  <c r="I124" i="28"/>
  <c r="J134" i="30"/>
  <c r="J68" i="30"/>
  <c r="J33" i="30"/>
  <c r="J98" i="30"/>
  <c r="J69" i="30"/>
  <c r="J156" i="30"/>
  <c r="J148" i="30"/>
  <c r="J34" i="30"/>
  <c r="K4" i="30"/>
  <c r="K43" i="30" s="1"/>
  <c r="J8" i="30"/>
  <c r="J151" i="30"/>
  <c r="J96" i="30"/>
  <c r="J29" i="30"/>
  <c r="J79" i="30"/>
  <c r="J97" i="30"/>
  <c r="J119" i="30"/>
  <c r="J93" i="30"/>
  <c r="J54" i="30"/>
  <c r="J62" i="30"/>
  <c r="J128" i="30"/>
  <c r="J122" i="30"/>
  <c r="J132" i="30"/>
  <c r="J19" i="30"/>
  <c r="J150" i="30"/>
  <c r="J152" i="30"/>
  <c r="J32" i="30"/>
  <c r="J86" i="30"/>
  <c r="J59" i="30"/>
  <c r="J9" i="30"/>
  <c r="J14" i="30"/>
  <c r="J5" i="30"/>
  <c r="J145" i="30"/>
  <c r="J35" i="30"/>
  <c r="J109" i="30"/>
  <c r="J90" i="30"/>
  <c r="J85" i="30"/>
  <c r="J40" i="30"/>
  <c r="J111" i="30"/>
  <c r="J108" i="30"/>
  <c r="J55" i="30"/>
  <c r="J141" i="30"/>
  <c r="J75" i="30"/>
  <c r="J135" i="30"/>
  <c r="J149" i="30"/>
  <c r="J101" i="30"/>
  <c r="J84" i="30"/>
  <c r="J57" i="30"/>
  <c r="J12" i="30"/>
  <c r="J11" i="30"/>
  <c r="J76" i="30"/>
  <c r="J42" i="30"/>
  <c r="J58" i="30"/>
  <c r="J38" i="30"/>
  <c r="J102" i="30"/>
  <c r="J66" i="30"/>
  <c r="J121" i="30"/>
  <c r="J43" i="30"/>
  <c r="J64" i="30"/>
  <c r="J46" i="30"/>
  <c r="J125" i="30"/>
  <c r="J24" i="30"/>
  <c r="J112" i="30"/>
  <c r="J41" i="30"/>
  <c r="J89" i="30"/>
  <c r="J126" i="30"/>
  <c r="J70" i="30"/>
  <c r="J104" i="30"/>
  <c r="J153" i="30"/>
  <c r="J116" i="30"/>
  <c r="J144" i="30"/>
  <c r="J110" i="30"/>
  <c r="J13" i="30"/>
  <c r="J15" i="30"/>
  <c r="AH4" i="46"/>
  <c r="J87" i="47" s="1"/>
  <c r="J37" i="30"/>
  <c r="J91" i="30"/>
  <c r="J118" i="30"/>
  <c r="J106" i="30"/>
  <c r="J56" i="30"/>
  <c r="J48" i="30"/>
  <c r="J28" i="30"/>
  <c r="J133" i="30"/>
  <c r="J107" i="30"/>
  <c r="J67" i="30"/>
  <c r="J78" i="30"/>
  <c r="J47" i="30"/>
  <c r="J124" i="30"/>
  <c r="J117" i="30"/>
  <c r="J50" i="30"/>
  <c r="J20" i="30"/>
  <c r="J83" i="30"/>
  <c r="J113" i="30"/>
  <c r="J146" i="30"/>
  <c r="J49" i="30"/>
  <c r="J103" i="30"/>
  <c r="J39" i="30"/>
  <c r="J36" i="30"/>
  <c r="J60" i="30"/>
  <c r="J71" i="30"/>
  <c r="J65" i="30"/>
  <c r="J26" i="30"/>
  <c r="J53" i="30" s="1"/>
  <c r="J95" i="30" s="1"/>
  <c r="J140" i="30"/>
  <c r="J100" i="30"/>
  <c r="J123" i="30"/>
  <c r="J92" i="30"/>
  <c r="J61" i="30"/>
  <c r="J129" i="30"/>
  <c r="J130" i="30"/>
  <c r="J81" i="30"/>
  <c r="J142" i="30"/>
  <c r="J27" i="30"/>
  <c r="J73" i="30"/>
  <c r="J136" i="30"/>
  <c r="J139" i="30"/>
  <c r="J127" i="30"/>
  <c r="J10" i="30"/>
  <c r="J82" i="30"/>
  <c r="J16" i="30"/>
  <c r="J131" i="30"/>
  <c r="J6" i="30"/>
  <c r="J120" i="30"/>
  <c r="J154" i="30"/>
  <c r="J31" i="30"/>
  <c r="J72" i="30"/>
  <c r="G157" i="30"/>
  <c r="AE11" i="46" s="1"/>
  <c r="G94" i="47" s="1"/>
  <c r="I137" i="30"/>
  <c r="AG9" i="46" s="1"/>
  <c r="I92" i="47" s="1"/>
  <c r="I25" i="30"/>
  <c r="AG5" i="46" s="1"/>
  <c r="I88" i="47" s="1"/>
  <c r="I51" i="30"/>
  <c r="I94" i="30"/>
  <c r="AG8" i="46" s="1"/>
  <c r="I91" i="47" s="1"/>
  <c r="H52" i="30"/>
  <c r="AF7" i="46" s="1"/>
  <c r="H16" i="46"/>
  <c r="G9" i="46"/>
  <c r="G64" i="47" s="1"/>
  <c r="G52" i="28"/>
  <c r="G5" i="46"/>
  <c r="G60" i="47" s="1"/>
  <c r="G138" i="28"/>
  <c r="G10" i="46" s="1"/>
  <c r="J105" i="29"/>
  <c r="J106" i="29"/>
  <c r="J142" i="29"/>
  <c r="J121" i="29"/>
  <c r="AQ18" i="46"/>
  <c r="J110" i="29"/>
  <c r="J54" i="29"/>
  <c r="J46" i="29"/>
  <c r="J68" i="29"/>
  <c r="J73" i="29"/>
  <c r="J15" i="29"/>
  <c r="J83" i="29"/>
  <c r="J53" i="29"/>
  <c r="J95" i="29" s="1"/>
  <c r="J74" i="29"/>
  <c r="J81" i="29"/>
  <c r="J109" i="29"/>
  <c r="J56" i="29"/>
  <c r="J17" i="29"/>
  <c r="J100" i="29"/>
  <c r="J84" i="29"/>
  <c r="J13" i="29"/>
  <c r="J118" i="29"/>
  <c r="J93" i="29"/>
  <c r="J122" i="29"/>
  <c r="J79" i="29"/>
  <c r="J70" i="29"/>
  <c r="J57" i="29"/>
  <c r="J115" i="29"/>
  <c r="J120" i="29"/>
  <c r="J104" i="29"/>
  <c r="J107" i="29"/>
  <c r="J141" i="29"/>
  <c r="J152" i="29"/>
  <c r="J63" i="29"/>
  <c r="J128" i="29"/>
  <c r="J27" i="29"/>
  <c r="J151" i="29"/>
  <c r="J47" i="29"/>
  <c r="J66" i="29"/>
  <c r="J31" i="29"/>
  <c r="J92" i="29"/>
  <c r="J136" i="29"/>
  <c r="J23" i="29"/>
  <c r="J9" i="29"/>
  <c r="J146" i="29"/>
  <c r="J80" i="29"/>
  <c r="J48" i="29"/>
  <c r="J76" i="29"/>
  <c r="J85" i="29"/>
  <c r="J29" i="29"/>
  <c r="J60" i="29"/>
  <c r="J38" i="29"/>
  <c r="J130" i="29"/>
  <c r="J124" i="29"/>
  <c r="J86" i="29"/>
  <c r="J145" i="29"/>
  <c r="J67" i="29"/>
  <c r="J87" i="29"/>
  <c r="J90" i="29"/>
  <c r="J7" i="29"/>
  <c r="J108" i="29"/>
  <c r="J123" i="29"/>
  <c r="J40" i="29"/>
  <c r="J58" i="29"/>
  <c r="J149" i="29"/>
  <c r="J117" i="29"/>
  <c r="J78" i="29"/>
  <c r="J97" i="29"/>
  <c r="J132" i="29"/>
  <c r="J19" i="29"/>
  <c r="J148" i="29"/>
  <c r="J5" i="29"/>
  <c r="J88" i="29"/>
  <c r="J39" i="29"/>
  <c r="J62" i="29"/>
  <c r="E62" i="47"/>
  <c r="G157" i="31"/>
  <c r="AQ11" i="46" s="1"/>
  <c r="G107" i="47" s="1"/>
  <c r="H25" i="28"/>
  <c r="H51" i="28"/>
  <c r="H6" i="46" s="1"/>
  <c r="H61" i="47" s="1"/>
  <c r="H137" i="28"/>
  <c r="H94" i="28"/>
  <c r="H8" i="46" s="1"/>
  <c r="H63" i="47" s="1"/>
  <c r="E11" i="46"/>
  <c r="E66" i="47" s="1"/>
  <c r="S18" i="46"/>
  <c r="G157" i="29"/>
  <c r="S11" i="46" s="1"/>
  <c r="G79" i="47" s="1"/>
  <c r="F10" i="46"/>
  <c r="F65" i="47" s="1"/>
  <c r="I72" i="47"/>
  <c r="E18" i="46"/>
  <c r="I25" i="29"/>
  <c r="U5" i="46" s="1"/>
  <c r="I73" i="47" s="1"/>
  <c r="J61" i="29"/>
  <c r="J26" i="29"/>
  <c r="J89" i="29"/>
  <c r="J112" i="29"/>
  <c r="J114" i="29"/>
  <c r="J127" i="29"/>
  <c r="J55" i="29"/>
  <c r="J36" i="29"/>
  <c r="J103" i="29"/>
  <c r="J20" i="29"/>
  <c r="J129" i="29"/>
  <c r="J113" i="29"/>
  <c r="J77" i="29"/>
  <c r="J14" i="29"/>
  <c r="J64" i="29"/>
  <c r="J125" i="29"/>
  <c r="J116" i="29"/>
  <c r="J154" i="29"/>
  <c r="J71" i="29"/>
  <c r="J99" i="29"/>
  <c r="V4" i="46"/>
  <c r="V16" i="46" s="1"/>
  <c r="J18" i="29"/>
  <c r="J133" i="29"/>
  <c r="J16" i="29"/>
  <c r="J126" i="29"/>
  <c r="J153" i="29"/>
  <c r="J11" i="29"/>
  <c r="J37" i="29"/>
  <c r="J111" i="29"/>
  <c r="J98" i="29"/>
  <c r="J12" i="29"/>
  <c r="J65" i="29"/>
  <c r="J69" i="29"/>
  <c r="J49" i="29"/>
  <c r="J140" i="29"/>
  <c r="J91" i="29"/>
  <c r="J28" i="29"/>
  <c r="J45" i="29"/>
  <c r="J34" i="29"/>
  <c r="J50" i="29"/>
  <c r="K4" i="29"/>
  <c r="K120" i="29" s="1"/>
  <c r="J41" i="29"/>
  <c r="J119" i="29"/>
  <c r="J150" i="29"/>
  <c r="J22" i="29"/>
  <c r="J135" i="29"/>
  <c r="J35" i="29"/>
  <c r="J101" i="29"/>
  <c r="J96" i="29"/>
  <c r="J131" i="29"/>
  <c r="J144" i="29"/>
  <c r="J8" i="29"/>
  <c r="J21" i="29"/>
  <c r="J43" i="29"/>
  <c r="J44" i="29"/>
  <c r="J10" i="29"/>
  <c r="E158" i="28"/>
  <c r="I51" i="29"/>
  <c r="I94" i="29"/>
  <c r="U8" i="46" s="1"/>
  <c r="I76" i="47" s="1"/>
  <c r="J24" i="29"/>
  <c r="J33" i="29"/>
  <c r="J32" i="29"/>
  <c r="J75" i="29"/>
  <c r="J139" i="29"/>
  <c r="J82" i="29"/>
  <c r="J59" i="29"/>
  <c r="J102" i="29"/>
  <c r="J6" i="29"/>
  <c r="J156" i="29"/>
  <c r="J30" i="29"/>
  <c r="J134" i="29"/>
  <c r="J42" i="29"/>
  <c r="I137" i="29"/>
  <c r="U9" i="46" s="1"/>
  <c r="I77" i="47" s="1"/>
  <c r="D12" i="46"/>
  <c r="D19" i="46" s="1"/>
  <c r="F7" i="46"/>
  <c r="F62" i="47" s="1"/>
  <c r="F157" i="28"/>
  <c r="F75" i="47"/>
  <c r="J130" i="57"/>
  <c r="J107" i="57"/>
  <c r="J132" i="57"/>
  <c r="J129" i="57"/>
  <c r="J154" i="57"/>
  <c r="J8" i="31"/>
  <c r="J38" i="57"/>
  <c r="J120" i="57"/>
  <c r="J144" i="57"/>
  <c r="J146" i="57"/>
  <c r="J109" i="57"/>
  <c r="J56" i="45"/>
  <c r="J42" i="57"/>
  <c r="J114" i="57"/>
  <c r="H52" i="29"/>
  <c r="T7" i="46" s="1"/>
  <c r="J118" i="57"/>
  <c r="J44" i="57"/>
  <c r="J115" i="57"/>
  <c r="J105" i="57"/>
  <c r="J150" i="57"/>
  <c r="J136" i="57"/>
  <c r="J125" i="57"/>
  <c r="J126" i="57"/>
  <c r="J141" i="57"/>
  <c r="J37" i="57"/>
  <c r="J108" i="57"/>
  <c r="J135" i="57"/>
  <c r="J45" i="57"/>
  <c r="J133" i="57"/>
  <c r="J102" i="57"/>
  <c r="K4" i="57"/>
  <c r="K24" i="57" s="1"/>
  <c r="J134" i="57"/>
  <c r="J127" i="57"/>
  <c r="J110" i="57"/>
  <c r="J96" i="57"/>
  <c r="J140" i="57"/>
  <c r="J49" i="57"/>
  <c r="J29" i="57"/>
  <c r="J98" i="57"/>
  <c r="J119" i="57"/>
  <c r="J101" i="57"/>
  <c r="J145" i="57"/>
  <c r="J27" i="57"/>
  <c r="J111" i="57"/>
  <c r="J31" i="57"/>
  <c r="J40" i="57"/>
  <c r="J53" i="57"/>
  <c r="J46" i="57"/>
  <c r="J121" i="57"/>
  <c r="J30" i="57"/>
  <c r="J122" i="57"/>
  <c r="J112" i="57"/>
  <c r="J41" i="57"/>
  <c r="J100" i="57"/>
  <c r="J26" i="57"/>
  <c r="J151" i="57"/>
  <c r="J103" i="57"/>
  <c r="J156" i="57"/>
  <c r="J153" i="57"/>
  <c r="J149" i="57"/>
  <c r="J32" i="57"/>
  <c r="J152" i="57"/>
  <c r="J106" i="57"/>
  <c r="J131" i="57"/>
  <c r="J148" i="57"/>
  <c r="J142" i="57"/>
  <c r="J123" i="57"/>
  <c r="J47" i="57"/>
  <c r="J99" i="57"/>
  <c r="J34" i="57"/>
  <c r="J48" i="57"/>
  <c r="J95" i="57"/>
  <c r="J128" i="57"/>
  <c r="J97" i="57"/>
  <c r="J35" i="57"/>
  <c r="J39" i="57"/>
  <c r="J43" i="57"/>
  <c r="J28" i="57"/>
  <c r="J36" i="57"/>
  <c r="J33" i="57"/>
  <c r="J117" i="57"/>
  <c r="J50" i="57"/>
  <c r="J124" i="57"/>
  <c r="J116" i="57"/>
  <c r="J113" i="57"/>
  <c r="J139" i="57"/>
  <c r="H138" i="29"/>
  <c r="T10" i="46" s="1"/>
  <c r="H78" i="47" s="1"/>
  <c r="J39" i="31"/>
  <c r="J135" i="31"/>
  <c r="J41" i="31"/>
  <c r="J76" i="31"/>
  <c r="J91" i="31"/>
  <c r="J10" i="31"/>
  <c r="J109" i="31"/>
  <c r="J46" i="31"/>
  <c r="J9" i="31"/>
  <c r="J13" i="31"/>
  <c r="J95" i="31"/>
  <c r="J136" i="31"/>
  <c r="J98" i="31"/>
  <c r="J156" i="31"/>
  <c r="J139" i="31"/>
  <c r="AQ7" i="46"/>
  <c r="AQ17" i="46" s="1"/>
  <c r="J23" i="31"/>
  <c r="J80" i="31"/>
  <c r="I94" i="57"/>
  <c r="I60" i="45" s="1"/>
  <c r="I51" i="57"/>
  <c r="I58" i="45" s="1"/>
  <c r="I25" i="57"/>
  <c r="I57" i="45" s="1"/>
  <c r="I137" i="57"/>
  <c r="I61" i="45" s="1"/>
  <c r="J29" i="31"/>
  <c r="J130" i="31"/>
  <c r="J59" i="31"/>
  <c r="J16" i="31"/>
  <c r="J22" i="31"/>
  <c r="J74" i="31"/>
  <c r="J128" i="31"/>
  <c r="J19" i="31"/>
  <c r="J107" i="31"/>
  <c r="J146" i="31"/>
  <c r="J150" i="31"/>
  <c r="J45" i="31"/>
  <c r="J79" i="31"/>
  <c r="J104" i="31"/>
  <c r="J89" i="31"/>
  <c r="J131" i="31"/>
  <c r="J83" i="31"/>
  <c r="J101" i="31"/>
  <c r="J122" i="31"/>
  <c r="J154" i="31"/>
  <c r="J61" i="31"/>
  <c r="J142" i="31"/>
  <c r="J70" i="31"/>
  <c r="J105" i="31"/>
  <c r="J132" i="31"/>
  <c r="J149" i="31"/>
  <c r="J48" i="31"/>
  <c r="J20" i="31"/>
  <c r="J42" i="31"/>
  <c r="J43" i="31"/>
  <c r="J106" i="31"/>
  <c r="J148" i="31"/>
  <c r="AT4" i="46"/>
  <c r="J100" i="47" s="1"/>
  <c r="J114" i="31"/>
  <c r="K4" i="31"/>
  <c r="K24" i="31" s="1"/>
  <c r="J56" i="31"/>
  <c r="J112" i="31"/>
  <c r="J64" i="31"/>
  <c r="J90" i="31"/>
  <c r="J40" i="31"/>
  <c r="J92" i="31"/>
  <c r="J18" i="31"/>
  <c r="J134" i="31"/>
  <c r="J17" i="31"/>
  <c r="J93" i="31"/>
  <c r="J97" i="31"/>
  <c r="J119" i="31"/>
  <c r="J123" i="31"/>
  <c r="J11" i="31"/>
  <c r="J152" i="31"/>
  <c r="J32" i="31"/>
  <c r="J120" i="31"/>
  <c r="J117" i="31"/>
  <c r="J85" i="31"/>
  <c r="J55" i="31"/>
  <c r="J133" i="31"/>
  <c r="J75" i="31"/>
  <c r="J88" i="31"/>
  <c r="J81" i="31"/>
  <c r="J127" i="31"/>
  <c r="J100" i="31"/>
  <c r="J87" i="31"/>
  <c r="J115" i="31"/>
  <c r="J38" i="31"/>
  <c r="J72" i="31"/>
  <c r="J28" i="31"/>
  <c r="J141" i="31"/>
  <c r="J108" i="31"/>
  <c r="J129" i="31"/>
  <c r="J113" i="31"/>
  <c r="J34" i="31"/>
  <c r="J65" i="31"/>
  <c r="J62" i="31"/>
  <c r="J144" i="31"/>
  <c r="J63" i="31"/>
  <c r="J66" i="31"/>
  <c r="J116" i="31"/>
  <c r="J12" i="31"/>
  <c r="J145" i="31"/>
  <c r="J54" i="31"/>
  <c r="J78" i="31"/>
  <c r="J37" i="31"/>
  <c r="J82" i="31"/>
  <c r="J111" i="31"/>
  <c r="J118" i="31"/>
  <c r="J125" i="31"/>
  <c r="J68" i="31"/>
  <c r="J69" i="31"/>
  <c r="J126" i="31"/>
  <c r="J26" i="31"/>
  <c r="J33" i="31"/>
  <c r="J35" i="31"/>
  <c r="J30" i="31"/>
  <c r="J31" i="31"/>
  <c r="J73" i="31"/>
  <c r="J58" i="31"/>
  <c r="J60" i="31"/>
  <c r="J67" i="31"/>
  <c r="J140" i="31"/>
  <c r="J57" i="31"/>
  <c r="J7" i="31"/>
  <c r="J15" i="31"/>
  <c r="J36" i="31"/>
  <c r="J49" i="31"/>
  <c r="J6" i="31"/>
  <c r="J124" i="31"/>
  <c r="J24" i="31"/>
  <c r="J21" i="31"/>
  <c r="J71" i="31"/>
  <c r="J47" i="31"/>
  <c r="J110" i="31"/>
  <c r="J153" i="31"/>
  <c r="J14" i="31"/>
  <c r="J77" i="31"/>
  <c r="J121" i="31"/>
  <c r="J5" i="31"/>
  <c r="J99" i="31"/>
  <c r="J96" i="31"/>
  <c r="J103" i="31"/>
  <c r="J50" i="31"/>
  <c r="J86" i="31"/>
  <c r="J151" i="31"/>
  <c r="J102" i="31"/>
  <c r="J27" i="31"/>
  <c r="J84" i="31"/>
  <c r="J44" i="31"/>
  <c r="I137" i="31"/>
  <c r="AS9" i="46" s="1"/>
  <c r="I105" i="47" s="1"/>
  <c r="H52" i="31"/>
  <c r="AR7" i="46" s="1"/>
  <c r="G157" i="57"/>
  <c r="G64" i="45" s="1"/>
  <c r="H138" i="31"/>
  <c r="AR10" i="46" s="1"/>
  <c r="H106" i="47" s="1"/>
  <c r="I25" i="31"/>
  <c r="AS5" i="46" s="1"/>
  <c r="I101" i="47" s="1"/>
  <c r="I51" i="31"/>
  <c r="AS6" i="46" s="1"/>
  <c r="I102" i="47" s="1"/>
  <c r="I94" i="31"/>
  <c r="AS8" i="46" s="1"/>
  <c r="I104" i="47" s="1"/>
  <c r="H138" i="57"/>
  <c r="H62" i="45" s="1"/>
  <c r="I100" i="47"/>
  <c r="H52" i="57"/>
  <c r="H59" i="45" s="1"/>
  <c r="F158" i="57"/>
  <c r="AJ8" i="56"/>
  <c r="AE17" i="46"/>
  <c r="G90" i="47"/>
  <c r="BD6" i="46"/>
  <c r="H116" i="47" s="1"/>
  <c r="H52" i="32"/>
  <c r="BC18" i="46"/>
  <c r="G120" i="47"/>
  <c r="I51" i="32"/>
  <c r="I25" i="32"/>
  <c r="BE5" i="46" s="1"/>
  <c r="I115" i="47" s="1"/>
  <c r="J144" i="32"/>
  <c r="J9" i="32"/>
  <c r="J111" i="32"/>
  <c r="J80" i="32"/>
  <c r="J24" i="32"/>
  <c r="J110" i="32"/>
  <c r="J49" i="32"/>
  <c r="J5" i="32"/>
  <c r="J75" i="32"/>
  <c r="J140" i="32"/>
  <c r="J101" i="32"/>
  <c r="J8" i="32"/>
  <c r="J41" i="32"/>
  <c r="J135" i="32"/>
  <c r="J106" i="32"/>
  <c r="J89" i="32"/>
  <c r="J55" i="32"/>
  <c r="J56" i="32"/>
  <c r="J153" i="32"/>
  <c r="J145" i="32"/>
  <c r="J16" i="32"/>
  <c r="J77" i="32"/>
  <c r="J96" i="32"/>
  <c r="J103" i="32"/>
  <c r="J37" i="32"/>
  <c r="J99" i="32"/>
  <c r="J84" i="32"/>
  <c r="J97" i="32"/>
  <c r="J34" i="32"/>
  <c r="J105" i="32"/>
  <c r="J118" i="32"/>
  <c r="J113" i="32"/>
  <c r="J26" i="32"/>
  <c r="J53" i="32" s="1"/>
  <c r="J95" i="32" s="1"/>
  <c r="J13" i="32"/>
  <c r="J48" i="32"/>
  <c r="J68" i="32"/>
  <c r="J146" i="32"/>
  <c r="J102" i="32"/>
  <c r="J123" i="32"/>
  <c r="J60" i="32"/>
  <c r="J58" i="32"/>
  <c r="J12" i="32"/>
  <c r="J65" i="32"/>
  <c r="J152" i="32"/>
  <c r="J142" i="32"/>
  <c r="J6" i="32"/>
  <c r="J109" i="32"/>
  <c r="J32" i="32"/>
  <c r="J92" i="32"/>
  <c r="J73" i="32"/>
  <c r="J50" i="32"/>
  <c r="J20" i="32"/>
  <c r="J69" i="32"/>
  <c r="J46" i="32"/>
  <c r="J31" i="32"/>
  <c r="J30" i="32"/>
  <c r="J90" i="32"/>
  <c r="J112" i="32"/>
  <c r="J116" i="32"/>
  <c r="J74" i="32"/>
  <c r="J88" i="32"/>
  <c r="J45" i="32"/>
  <c r="J54" i="32"/>
  <c r="J64" i="32"/>
  <c r="J35" i="32"/>
  <c r="J115" i="32"/>
  <c r="J36" i="32"/>
  <c r="J39" i="32"/>
  <c r="J33" i="32"/>
  <c r="J134" i="32"/>
  <c r="J40" i="32"/>
  <c r="J47" i="32"/>
  <c r="J67" i="32"/>
  <c r="J21" i="32"/>
  <c r="J122" i="32"/>
  <c r="J66" i="32"/>
  <c r="J11" i="32"/>
  <c r="J27" i="32"/>
  <c r="J10" i="32"/>
  <c r="J15" i="32"/>
  <c r="J98" i="32"/>
  <c r="J119" i="32"/>
  <c r="J19" i="32"/>
  <c r="J130" i="32"/>
  <c r="J28" i="32"/>
  <c r="J108" i="32"/>
  <c r="J85" i="32"/>
  <c r="J38" i="32"/>
  <c r="K4" i="32"/>
  <c r="J14" i="32"/>
  <c r="J128" i="32"/>
  <c r="J22" i="32"/>
  <c r="J71" i="32"/>
  <c r="J62" i="32"/>
  <c r="J129" i="32"/>
  <c r="J61" i="32"/>
  <c r="J139" i="32"/>
  <c r="J120" i="32"/>
  <c r="J100" i="32"/>
  <c r="J7" i="32"/>
  <c r="J114" i="32"/>
  <c r="J91" i="32"/>
  <c r="J57" i="32"/>
  <c r="J17" i="32"/>
  <c r="J59" i="32"/>
  <c r="J151" i="32"/>
  <c r="J87" i="32"/>
  <c r="J44" i="32"/>
  <c r="J132" i="32"/>
  <c r="J79" i="32"/>
  <c r="J121" i="32"/>
  <c r="J93" i="32"/>
  <c r="J136" i="32"/>
  <c r="J156" i="32"/>
  <c r="J125" i="32"/>
  <c r="J81" i="32"/>
  <c r="J124" i="32"/>
  <c r="J18" i="32"/>
  <c r="J104" i="32"/>
  <c r="J82" i="32"/>
  <c r="J43" i="32"/>
  <c r="J149" i="32"/>
  <c r="J83" i="32"/>
  <c r="J72" i="32"/>
  <c r="J23" i="32"/>
  <c r="J107" i="32"/>
  <c r="J127" i="32"/>
  <c r="J154" i="32"/>
  <c r="J131" i="32"/>
  <c r="J78" i="32"/>
  <c r="J42" i="32"/>
  <c r="J76" i="32"/>
  <c r="J63" i="32"/>
  <c r="J70" i="32"/>
  <c r="J29" i="32"/>
  <c r="J117" i="32"/>
  <c r="BF4" i="46"/>
  <c r="J126" i="32"/>
  <c r="J148" i="32"/>
  <c r="J133" i="32"/>
  <c r="J86" i="32"/>
  <c r="J141" i="32"/>
  <c r="J150" i="32"/>
  <c r="I137" i="32"/>
  <c r="BE9" i="46" s="1"/>
  <c r="I119" i="47" s="1"/>
  <c r="H138" i="32"/>
  <c r="BD10" i="46" s="1"/>
  <c r="BD8" i="46"/>
  <c r="H118" i="47" s="1"/>
  <c r="I94" i="32"/>
  <c r="I114" i="47"/>
  <c r="BE16" i="46"/>
  <c r="BB11" i="46"/>
  <c r="F121" i="47" s="1"/>
  <c r="F117" i="47"/>
  <c r="BB17" i="46"/>
  <c r="BC7" i="46"/>
  <c r="G157" i="32"/>
  <c r="BC11" i="46" s="1"/>
  <c r="G121" i="47" s="1"/>
  <c r="G75" i="47"/>
  <c r="S17" i="46"/>
  <c r="AM12" i="56"/>
  <c r="J23" i="28" l="1"/>
  <c r="J24" i="28"/>
  <c r="K22" i="57"/>
  <c r="K23" i="57"/>
  <c r="J21" i="28"/>
  <c r="J22" i="28"/>
  <c r="K20" i="57"/>
  <c r="K21" i="57"/>
  <c r="J19" i="28"/>
  <c r="J20" i="28"/>
  <c r="K18" i="57"/>
  <c r="K19" i="57"/>
  <c r="J17" i="28"/>
  <c r="J18" i="28"/>
  <c r="K16" i="57"/>
  <c r="K17" i="57"/>
  <c r="J14" i="28"/>
  <c r="J16" i="28"/>
  <c r="K13" i="57"/>
  <c r="K14" i="57"/>
  <c r="J12" i="28"/>
  <c r="J13" i="28"/>
  <c r="K11" i="57"/>
  <c r="K12" i="57"/>
  <c r="J10" i="28"/>
  <c r="J11" i="28"/>
  <c r="K9" i="57"/>
  <c r="K10" i="57"/>
  <c r="J8" i="28"/>
  <c r="J9" i="28"/>
  <c r="K7" i="57"/>
  <c r="K8" i="57"/>
  <c r="J71" i="28"/>
  <c r="J7" i="28"/>
  <c r="K56" i="57"/>
  <c r="K54" i="57"/>
  <c r="K55" i="57"/>
  <c r="K71" i="57"/>
  <c r="K118" i="57"/>
  <c r="K5" i="57"/>
  <c r="K15" i="57"/>
  <c r="K6" i="57"/>
  <c r="J56" i="28"/>
  <c r="J6" i="28"/>
  <c r="J54" i="28"/>
  <c r="J55" i="28"/>
  <c r="J15" i="28"/>
  <c r="J5" i="28"/>
  <c r="J126" i="28"/>
  <c r="L64" i="25"/>
  <c r="L37" i="25"/>
  <c r="L122" i="25"/>
  <c r="L81" i="25"/>
  <c r="L125" i="25"/>
  <c r="L71" i="25"/>
  <c r="L11" i="25"/>
  <c r="L16" i="25"/>
  <c r="L65" i="25"/>
  <c r="L26" i="25"/>
  <c r="L141" i="25"/>
  <c r="L129" i="25"/>
  <c r="L146" i="25"/>
  <c r="L140" i="25"/>
  <c r="L69" i="25"/>
  <c r="L24" i="25"/>
  <c r="L127" i="25"/>
  <c r="L42" i="25"/>
  <c r="L10" i="25"/>
  <c r="L60" i="25"/>
  <c r="L97" i="25"/>
  <c r="L8" i="25"/>
  <c r="L57" i="25"/>
  <c r="L40" i="25"/>
  <c r="L123" i="25"/>
  <c r="L56" i="25"/>
  <c r="L135" i="25"/>
  <c r="L17" i="25"/>
  <c r="L50" i="25"/>
  <c r="L38" i="25"/>
  <c r="L5" i="25"/>
  <c r="L63" i="25"/>
  <c r="L34" i="25"/>
  <c r="L126" i="25"/>
  <c r="L114" i="25"/>
  <c r="L83" i="25"/>
  <c r="L36" i="25"/>
  <c r="L142" i="25"/>
  <c r="L68" i="25"/>
  <c r="L136" i="25"/>
  <c r="L19" i="25"/>
  <c r="L112" i="25"/>
  <c r="M4" i="25"/>
  <c r="M130" i="25" s="1"/>
  <c r="L89" i="25"/>
  <c r="L111" i="25"/>
  <c r="L27" i="25"/>
  <c r="L35" i="25"/>
  <c r="L59" i="25"/>
  <c r="L107" i="25"/>
  <c r="L23" i="25"/>
  <c r="L22" i="25"/>
  <c r="L153" i="25"/>
  <c r="L128" i="25"/>
  <c r="L54" i="25"/>
  <c r="L101" i="25"/>
  <c r="L108" i="25"/>
  <c r="L105" i="25"/>
  <c r="L134" i="25"/>
  <c r="L41" i="25"/>
  <c r="L80" i="25"/>
  <c r="L151" i="25"/>
  <c r="L154" i="25"/>
  <c r="L70" i="25"/>
  <c r="L44" i="25"/>
  <c r="L18" i="25"/>
  <c r="L132" i="25"/>
  <c r="L124" i="25"/>
  <c r="L148" i="25"/>
  <c r="L85" i="25"/>
  <c r="L58" i="25"/>
  <c r="L143" i="25"/>
  <c r="L90" i="25"/>
  <c r="L66" i="25"/>
  <c r="L48" i="25"/>
  <c r="L72" i="25"/>
  <c r="L28" i="25"/>
  <c r="L79" i="25"/>
  <c r="L67" i="25"/>
  <c r="L43" i="25"/>
  <c r="L115" i="25"/>
  <c r="L96" i="25"/>
  <c r="L88" i="25"/>
  <c r="L39" i="25"/>
  <c r="L87" i="25"/>
  <c r="L102" i="25"/>
  <c r="L121" i="25"/>
  <c r="L49" i="25"/>
  <c r="L76" i="25"/>
  <c r="L12" i="25"/>
  <c r="L9" i="25"/>
  <c r="L15" i="25"/>
  <c r="L78" i="25"/>
  <c r="L144" i="25"/>
  <c r="L14" i="25"/>
  <c r="L74" i="25"/>
  <c r="L118" i="25"/>
  <c r="L98" i="25"/>
  <c r="L100" i="25"/>
  <c r="L45" i="25"/>
  <c r="L30" i="25"/>
  <c r="L29" i="25"/>
  <c r="L21" i="25"/>
  <c r="L149" i="25"/>
  <c r="L145" i="25"/>
  <c r="L99" i="25"/>
  <c r="L139" i="25"/>
  <c r="L84" i="25"/>
  <c r="L120" i="25"/>
  <c r="L130" i="25"/>
  <c r="L119" i="25"/>
  <c r="L86" i="25"/>
  <c r="L109" i="25"/>
  <c r="L104" i="25"/>
  <c r="L91" i="25"/>
  <c r="L75" i="25"/>
  <c r="L116" i="25"/>
  <c r="L92" i="25"/>
  <c r="L46" i="25"/>
  <c r="L32" i="25"/>
  <c r="L53" i="25"/>
  <c r="L95" i="25" s="1"/>
  <c r="L106" i="25"/>
  <c r="L82" i="25"/>
  <c r="L31" i="25"/>
  <c r="L33" i="25"/>
  <c r="L133" i="25"/>
  <c r="L62" i="25"/>
  <c r="L6" i="25"/>
  <c r="L113" i="25"/>
  <c r="L103" i="25"/>
  <c r="L152" i="25"/>
  <c r="L47" i="25"/>
  <c r="L73" i="25"/>
  <c r="L7" i="25"/>
  <c r="L77" i="25"/>
  <c r="L93" i="25"/>
  <c r="L147" i="25"/>
  <c r="L20" i="25"/>
  <c r="K64" i="44"/>
  <c r="L55" i="25"/>
  <c r="L110" i="25"/>
  <c r="L131" i="25"/>
  <c r="L117" i="25"/>
  <c r="L61" i="25"/>
  <c r="L13" i="25"/>
  <c r="H156" i="25"/>
  <c r="H158" i="25" s="1"/>
  <c r="H159" i="25" s="1"/>
  <c r="F73" i="44"/>
  <c r="A30" i="40"/>
  <c r="B14" i="59" s="1"/>
  <c r="B13" i="59"/>
  <c r="J138" i="25"/>
  <c r="I70" i="44" s="1"/>
  <c r="J52" i="25"/>
  <c r="I67" i="44" s="1"/>
  <c r="K51" i="25"/>
  <c r="J66" i="44" s="1"/>
  <c r="K25" i="25"/>
  <c r="J65" i="44" s="1"/>
  <c r="I157" i="25"/>
  <c r="H72" i="44" s="1"/>
  <c r="K94" i="25"/>
  <c r="J68" i="44" s="1"/>
  <c r="K155" i="25"/>
  <c r="J71" i="44" s="1"/>
  <c r="K137" i="25"/>
  <c r="J69" i="44" s="1"/>
  <c r="G41" i="59"/>
  <c r="H41" i="59"/>
  <c r="J41" i="59"/>
  <c r="M41" i="59"/>
  <c r="K41" i="59"/>
  <c r="L41" i="59"/>
  <c r="N41" i="59"/>
  <c r="O41" i="59"/>
  <c r="F41" i="59"/>
  <c r="C41" i="59"/>
  <c r="S41" i="59"/>
  <c r="I41" i="59"/>
  <c r="R41" i="59" s="1"/>
  <c r="T41" i="59" s="1"/>
  <c r="D41" i="59"/>
  <c r="E41" i="59"/>
  <c r="U42" i="59"/>
  <c r="B42" i="59"/>
  <c r="Q42" i="59" s="1"/>
  <c r="P42" i="59" s="1"/>
  <c r="J102" i="28"/>
  <c r="J132" i="28"/>
  <c r="J26" i="28"/>
  <c r="J39" i="28"/>
  <c r="J110" i="28"/>
  <c r="J34" i="28"/>
  <c r="J131" i="28"/>
  <c r="J139" i="28"/>
  <c r="J119" i="28"/>
  <c r="J145" i="28"/>
  <c r="J41" i="28"/>
  <c r="J107" i="28"/>
  <c r="J146" i="28"/>
  <c r="J30" i="28"/>
  <c r="J103" i="28"/>
  <c r="J142" i="28"/>
  <c r="J133" i="28"/>
  <c r="J104" i="28"/>
  <c r="J28" i="28"/>
  <c r="J120" i="28"/>
  <c r="J29" i="28"/>
  <c r="J35" i="28"/>
  <c r="J50" i="28"/>
  <c r="J121" i="28"/>
  <c r="G7" i="46"/>
  <c r="G62" i="47" s="1"/>
  <c r="H93" i="47"/>
  <c r="J100" i="28"/>
  <c r="J42" i="28"/>
  <c r="J37" i="28"/>
  <c r="J108" i="28"/>
  <c r="J48" i="28"/>
  <c r="J136" i="28"/>
  <c r="J144" i="28"/>
  <c r="J135" i="28"/>
  <c r="J149" i="28"/>
  <c r="J115" i="28"/>
  <c r="J105" i="28"/>
  <c r="J27" i="28"/>
  <c r="J117" i="28"/>
  <c r="J36" i="28"/>
  <c r="J47" i="28"/>
  <c r="J154" i="28"/>
  <c r="J125" i="28"/>
  <c r="J114" i="28"/>
  <c r="J99" i="28"/>
  <c r="J40" i="28"/>
  <c r="J53" i="28"/>
  <c r="J151" i="28"/>
  <c r="J113" i="28"/>
  <c r="J96" i="28"/>
  <c r="J45" i="28"/>
  <c r="J128" i="28"/>
  <c r="J122" i="28"/>
  <c r="J140" i="28"/>
  <c r="J130" i="28"/>
  <c r="K4" i="28"/>
  <c r="J38" i="28"/>
  <c r="J109" i="28"/>
  <c r="J127" i="28"/>
  <c r="J134" i="28"/>
  <c r="J44" i="28"/>
  <c r="J112" i="28"/>
  <c r="J106" i="28"/>
  <c r="J152" i="28"/>
  <c r="J156" i="28"/>
  <c r="J129" i="28"/>
  <c r="J49" i="28"/>
  <c r="J123" i="28"/>
  <c r="J32" i="28"/>
  <c r="J97" i="28"/>
  <c r="J31" i="28"/>
  <c r="J124" i="28"/>
  <c r="J46" i="28"/>
  <c r="J141" i="28"/>
  <c r="J95" i="28"/>
  <c r="J98" i="28"/>
  <c r="J153" i="28"/>
  <c r="J150" i="28"/>
  <c r="J4" i="46"/>
  <c r="J59" i="47" s="1"/>
  <c r="J118" i="28"/>
  <c r="J111" i="28"/>
  <c r="J116" i="28"/>
  <c r="J43" i="28"/>
  <c r="J148" i="28"/>
  <c r="J101" i="28"/>
  <c r="J33" i="28"/>
  <c r="K88" i="30"/>
  <c r="H157" i="30"/>
  <c r="AF11" i="46" s="1"/>
  <c r="H94" i="47" s="1"/>
  <c r="I59" i="47"/>
  <c r="K107" i="30"/>
  <c r="K75" i="30"/>
  <c r="K55" i="30"/>
  <c r="K13" i="30"/>
  <c r="K111" i="30"/>
  <c r="K23" i="30"/>
  <c r="K98" i="30"/>
  <c r="I138" i="30"/>
  <c r="AG10" i="46" s="1"/>
  <c r="I93" i="47" s="1"/>
  <c r="I94" i="28"/>
  <c r="I8" i="46" s="1"/>
  <c r="I63" i="47" s="1"/>
  <c r="K89" i="30"/>
  <c r="K58" i="30"/>
  <c r="K86" i="30"/>
  <c r="K150" i="30"/>
  <c r="K148" i="30"/>
  <c r="AH16" i="46"/>
  <c r="K149" i="30"/>
  <c r="K100" i="30"/>
  <c r="K132" i="30"/>
  <c r="K32" i="30"/>
  <c r="K144" i="30"/>
  <c r="K116" i="30"/>
  <c r="K141" i="30"/>
  <c r="K136" i="30"/>
  <c r="K21" i="30"/>
  <c r="K60" i="30"/>
  <c r="K34" i="30"/>
  <c r="K8" i="30"/>
  <c r="K128" i="30"/>
  <c r="K127" i="30"/>
  <c r="I51" i="28"/>
  <c r="I6" i="46" s="1"/>
  <c r="I61" i="47" s="1"/>
  <c r="I25" i="28"/>
  <c r="I137" i="28"/>
  <c r="K46" i="30"/>
  <c r="K35" i="30"/>
  <c r="K66" i="30"/>
  <c r="K102" i="30"/>
  <c r="K49" i="30"/>
  <c r="K85" i="30"/>
  <c r="K64" i="30"/>
  <c r="K20" i="30"/>
  <c r="K109" i="30"/>
  <c r="K93" i="30"/>
  <c r="K31" i="30"/>
  <c r="K22" i="30"/>
  <c r="K99" i="30"/>
  <c r="K105" i="30"/>
  <c r="K78" i="30"/>
  <c r="K63" i="30"/>
  <c r="K129" i="30"/>
  <c r="K44" i="30"/>
  <c r="K81" i="30"/>
  <c r="K104" i="30"/>
  <c r="K97" i="30"/>
  <c r="K108" i="30"/>
  <c r="K140" i="30"/>
  <c r="K16" i="30"/>
  <c r="K36" i="30"/>
  <c r="K48" i="30"/>
  <c r="K47" i="30"/>
  <c r="K125" i="30"/>
  <c r="K145" i="30"/>
  <c r="K130" i="30"/>
  <c r="K90" i="30"/>
  <c r="K151" i="30"/>
  <c r="K122" i="30"/>
  <c r="K37" i="30"/>
  <c r="K57" i="30"/>
  <c r="K69" i="30"/>
  <c r="K119" i="30"/>
  <c r="K82" i="30"/>
  <c r="K101" i="30"/>
  <c r="K117" i="30"/>
  <c r="K123" i="30"/>
  <c r="K77" i="30"/>
  <c r="K121" i="30"/>
  <c r="K83" i="30"/>
  <c r="K74" i="30"/>
  <c r="K134" i="30"/>
  <c r="K17" i="30"/>
  <c r="K67" i="30"/>
  <c r="K27" i="30"/>
  <c r="K24" i="30"/>
  <c r="K115" i="30"/>
  <c r="K152" i="30"/>
  <c r="K45" i="30"/>
  <c r="K153" i="30"/>
  <c r="K87" i="30"/>
  <c r="K30" i="30"/>
  <c r="K103" i="30"/>
  <c r="K56" i="30"/>
  <c r="K73" i="30"/>
  <c r="K156" i="30"/>
  <c r="K10" i="30"/>
  <c r="K91" i="30"/>
  <c r="K50" i="30"/>
  <c r="K62" i="30"/>
  <c r="AI4" i="46"/>
  <c r="K87" i="47" s="1"/>
  <c r="K139" i="30"/>
  <c r="K40" i="30"/>
  <c r="K154" i="30"/>
  <c r="K14" i="30"/>
  <c r="K12" i="30"/>
  <c r="K15" i="30"/>
  <c r="K131" i="30"/>
  <c r="K76" i="30"/>
  <c r="K59" i="30"/>
  <c r="K9" i="30"/>
  <c r="K6" i="30"/>
  <c r="K19" i="30"/>
  <c r="K38" i="30"/>
  <c r="K11" i="30"/>
  <c r="K65" i="30"/>
  <c r="K146" i="30"/>
  <c r="K41" i="30"/>
  <c r="K114" i="30"/>
  <c r="K96" i="30"/>
  <c r="K124" i="30"/>
  <c r="K118" i="30"/>
  <c r="K142" i="30"/>
  <c r="K112" i="30"/>
  <c r="K70" i="30"/>
  <c r="K61" i="30"/>
  <c r="K39" i="30"/>
  <c r="K28" i="30"/>
  <c r="K135" i="30"/>
  <c r="K79" i="30"/>
  <c r="K120" i="30"/>
  <c r="K71" i="30"/>
  <c r="K29" i="30"/>
  <c r="K26" i="30"/>
  <c r="K53" i="30" s="1"/>
  <c r="K95" i="30" s="1"/>
  <c r="I52" i="30"/>
  <c r="AG7" i="46" s="1"/>
  <c r="J94" i="30"/>
  <c r="AH8" i="46" s="1"/>
  <c r="J91" i="47" s="1"/>
  <c r="J51" i="30"/>
  <c r="AH6" i="46" s="1"/>
  <c r="J89" i="47" s="1"/>
  <c r="J25" i="30"/>
  <c r="AH5" i="46" s="1"/>
  <c r="J88" i="47" s="1"/>
  <c r="K54" i="30"/>
  <c r="K42" i="30"/>
  <c r="K68" i="30"/>
  <c r="K80" i="30"/>
  <c r="K126" i="30"/>
  <c r="K84" i="30"/>
  <c r="K92" i="30"/>
  <c r="K72" i="30"/>
  <c r="L4" i="30"/>
  <c r="L57" i="30" s="1"/>
  <c r="K18" i="30"/>
  <c r="K106" i="30"/>
  <c r="K7" i="30"/>
  <c r="K113" i="30"/>
  <c r="K33" i="30"/>
  <c r="K133" i="30"/>
  <c r="K5" i="30"/>
  <c r="K110" i="30"/>
  <c r="J137" i="30"/>
  <c r="AH9" i="46" s="1"/>
  <c r="J92" i="47" s="1"/>
  <c r="AG6" i="46"/>
  <c r="I89" i="47" s="1"/>
  <c r="G157" i="28"/>
  <c r="G11" i="46" s="1"/>
  <c r="G66" i="47" s="1"/>
  <c r="H5" i="46"/>
  <c r="H60" i="47" s="1"/>
  <c r="H52" i="28"/>
  <c r="H9" i="46"/>
  <c r="H64" i="47" s="1"/>
  <c r="K62" i="29"/>
  <c r="K84" i="29"/>
  <c r="H138" i="28"/>
  <c r="K110" i="29"/>
  <c r="K13" i="29"/>
  <c r="F18" i="46"/>
  <c r="I52" i="29"/>
  <c r="U7" i="46" s="1"/>
  <c r="J72" i="47"/>
  <c r="U6" i="46"/>
  <c r="I74" i="47" s="1"/>
  <c r="D67" i="47"/>
  <c r="K11" i="29"/>
  <c r="K30" i="29"/>
  <c r="K83" i="29"/>
  <c r="K99" i="29"/>
  <c r="K130" i="29"/>
  <c r="K61" i="29"/>
  <c r="K78" i="29"/>
  <c r="K36" i="29"/>
  <c r="K126" i="29"/>
  <c r="K37" i="29"/>
  <c r="K6" i="29"/>
  <c r="K133" i="29"/>
  <c r="K154" i="29"/>
  <c r="K98" i="29"/>
  <c r="K131" i="29"/>
  <c r="K75" i="29"/>
  <c r="K69" i="29"/>
  <c r="K100" i="29"/>
  <c r="K10" i="29"/>
  <c r="K103" i="29"/>
  <c r="K134" i="29"/>
  <c r="K46" i="29"/>
  <c r="K66" i="29"/>
  <c r="K60" i="29"/>
  <c r="K82" i="29"/>
  <c r="K88" i="29"/>
  <c r="K139" i="29"/>
  <c r="K115" i="29"/>
  <c r="K124" i="29"/>
  <c r="K55" i="29"/>
  <c r="K14" i="29"/>
  <c r="K140" i="29"/>
  <c r="K156" i="29"/>
  <c r="K54" i="29"/>
  <c r="K101" i="29"/>
  <c r="K105" i="29"/>
  <c r="K48" i="29"/>
  <c r="K5" i="29"/>
  <c r="K109" i="29"/>
  <c r="K104" i="29"/>
  <c r="K26" i="29"/>
  <c r="K121" i="29"/>
  <c r="K116" i="29"/>
  <c r="K23" i="29"/>
  <c r="K125" i="29"/>
  <c r="K18" i="29"/>
  <c r="K68" i="29"/>
  <c r="K65" i="29"/>
  <c r="K8" i="29"/>
  <c r="K32" i="29"/>
  <c r="K49" i="29"/>
  <c r="K43" i="29"/>
  <c r="K20" i="29"/>
  <c r="K59" i="29"/>
  <c r="K129" i="29"/>
  <c r="K86" i="29"/>
  <c r="K90" i="29"/>
  <c r="K71" i="29"/>
  <c r="K89" i="29"/>
  <c r="K39" i="29"/>
  <c r="K34" i="29"/>
  <c r="K118" i="29"/>
  <c r="K81" i="29"/>
  <c r="K40" i="29"/>
  <c r="K150" i="29"/>
  <c r="K153" i="29"/>
  <c r="K67" i="29"/>
  <c r="K91" i="29"/>
  <c r="K108" i="29"/>
  <c r="K135" i="29"/>
  <c r="K41" i="29"/>
  <c r="K106" i="29"/>
  <c r="K38" i="29"/>
  <c r="K45" i="29"/>
  <c r="K57" i="29"/>
  <c r="K112" i="29"/>
  <c r="K64" i="29"/>
  <c r="K119" i="29"/>
  <c r="K24" i="29"/>
  <c r="K79" i="29"/>
  <c r="K96" i="29"/>
  <c r="K42" i="29"/>
  <c r="K12" i="29"/>
  <c r="K63" i="29"/>
  <c r="K29" i="29"/>
  <c r="K152" i="29"/>
  <c r="K87" i="29"/>
  <c r="K93" i="29"/>
  <c r="K16" i="29"/>
  <c r="K33" i="29"/>
  <c r="K35" i="29"/>
  <c r="K58" i="29"/>
  <c r="K111" i="29"/>
  <c r="K113" i="29"/>
  <c r="K146" i="29"/>
  <c r="K151" i="29"/>
  <c r="K145" i="29"/>
  <c r="K15" i="29"/>
  <c r="K53" i="29"/>
  <c r="K95" i="29" s="1"/>
  <c r="K74" i="29"/>
  <c r="K77" i="29"/>
  <c r="K141" i="29"/>
  <c r="K148" i="29"/>
  <c r="K17" i="29"/>
  <c r="K31" i="29"/>
  <c r="K27" i="29"/>
  <c r="K9" i="29"/>
  <c r="K50" i="29"/>
  <c r="K80" i="29"/>
  <c r="K21" i="29"/>
  <c r="K102" i="29"/>
  <c r="K149" i="29"/>
  <c r="E12" i="46"/>
  <c r="E19" i="46" s="1"/>
  <c r="K142" i="29"/>
  <c r="K128" i="29"/>
  <c r="K127" i="29"/>
  <c r="K7" i="29"/>
  <c r="K56" i="29"/>
  <c r="K72" i="29"/>
  <c r="W4" i="46"/>
  <c r="W16" i="46" s="1"/>
  <c r="K92" i="29"/>
  <c r="K47" i="29"/>
  <c r="K123" i="29"/>
  <c r="L4" i="29"/>
  <c r="L148" i="29" s="1"/>
  <c r="K28" i="29"/>
  <c r="K76" i="29"/>
  <c r="K73" i="29"/>
  <c r="K107" i="29"/>
  <c r="K136" i="29"/>
  <c r="K85" i="29"/>
  <c r="K117" i="29"/>
  <c r="K22" i="29"/>
  <c r="K19" i="29"/>
  <c r="K70" i="29"/>
  <c r="K97" i="29"/>
  <c r="K144" i="29"/>
  <c r="K132" i="29"/>
  <c r="K114" i="29"/>
  <c r="K122" i="29"/>
  <c r="K44" i="29"/>
  <c r="K146" i="31"/>
  <c r="I138" i="29"/>
  <c r="U10" i="46" s="1"/>
  <c r="U18" i="46" s="1"/>
  <c r="F17" i="46"/>
  <c r="F158" i="28"/>
  <c r="F11" i="46"/>
  <c r="F66" i="47" s="1"/>
  <c r="J94" i="29"/>
  <c r="V8" i="46" s="1"/>
  <c r="J76" i="47" s="1"/>
  <c r="J51" i="29"/>
  <c r="J25" i="29"/>
  <c r="V5" i="46" s="1"/>
  <c r="J73" i="47" s="1"/>
  <c r="J137" i="29"/>
  <c r="V9" i="46" s="1"/>
  <c r="J77" i="47" s="1"/>
  <c r="AT16" i="46"/>
  <c r="K101" i="31"/>
  <c r="K145" i="31"/>
  <c r="K59" i="31"/>
  <c r="K8" i="31"/>
  <c r="K139" i="31"/>
  <c r="K118" i="31"/>
  <c r="K16" i="31"/>
  <c r="K42" i="31"/>
  <c r="K126" i="31"/>
  <c r="K113" i="31"/>
  <c r="K109" i="31"/>
  <c r="K40" i="31"/>
  <c r="K61" i="31"/>
  <c r="K106" i="31"/>
  <c r="K121" i="31"/>
  <c r="K117" i="31"/>
  <c r="K70" i="31"/>
  <c r="K55" i="31"/>
  <c r="K125" i="31"/>
  <c r="K31" i="31"/>
  <c r="K153" i="31"/>
  <c r="K133" i="31"/>
  <c r="T18" i="46"/>
  <c r="H157" i="29"/>
  <c r="T11" i="46" s="1"/>
  <c r="H79" i="47" s="1"/>
  <c r="K82" i="31"/>
  <c r="K89" i="31"/>
  <c r="K27" i="31"/>
  <c r="K120" i="31"/>
  <c r="K43" i="57"/>
  <c r="K111" i="57"/>
  <c r="K132" i="57"/>
  <c r="K154" i="57"/>
  <c r="K114" i="57"/>
  <c r="K146" i="57"/>
  <c r="K95" i="57"/>
  <c r="K36" i="57"/>
  <c r="K98" i="57"/>
  <c r="K40" i="57"/>
  <c r="K129" i="57"/>
  <c r="K115" i="57"/>
  <c r="K49" i="57"/>
  <c r="K126" i="57"/>
  <c r="K46" i="57"/>
  <c r="K53" i="57"/>
  <c r="K27" i="57"/>
  <c r="K148" i="57"/>
  <c r="K30" i="57"/>
  <c r="K103" i="57"/>
  <c r="K96" i="57"/>
  <c r="K47" i="57"/>
  <c r="K29" i="57"/>
  <c r="K156" i="57"/>
  <c r="K151" i="57"/>
  <c r="L4" i="57"/>
  <c r="L24" i="57" s="1"/>
  <c r="K136" i="57"/>
  <c r="K150" i="57"/>
  <c r="K110" i="57"/>
  <c r="K124" i="57"/>
  <c r="K120" i="57"/>
  <c r="K99" i="57"/>
  <c r="K56" i="45"/>
  <c r="K139" i="57"/>
  <c r="K113" i="57"/>
  <c r="K142" i="57"/>
  <c r="K100" i="57"/>
  <c r="K97" i="57"/>
  <c r="K26" i="57"/>
  <c r="K28" i="57"/>
  <c r="K106" i="57"/>
  <c r="K108" i="57"/>
  <c r="K153" i="57"/>
  <c r="K39" i="57"/>
  <c r="K127" i="57"/>
  <c r="K141" i="57"/>
  <c r="K121" i="57"/>
  <c r="K42" i="57"/>
  <c r="K135" i="57"/>
  <c r="K152" i="57"/>
  <c r="K50" i="57"/>
  <c r="K133" i="57"/>
  <c r="K112" i="57"/>
  <c r="K41" i="57"/>
  <c r="K35" i="57"/>
  <c r="K130" i="57"/>
  <c r="K128" i="57"/>
  <c r="K44" i="57"/>
  <c r="K107" i="57"/>
  <c r="K134" i="57"/>
  <c r="K32" i="57"/>
  <c r="K145" i="57"/>
  <c r="K122" i="57"/>
  <c r="K119" i="57"/>
  <c r="K109" i="57"/>
  <c r="K131" i="57"/>
  <c r="K117" i="57"/>
  <c r="K116" i="57"/>
  <c r="K31" i="57"/>
  <c r="K38" i="57"/>
  <c r="K105" i="57"/>
  <c r="K140" i="57"/>
  <c r="K34" i="57"/>
  <c r="K144" i="57"/>
  <c r="K149" i="57"/>
  <c r="K123" i="57"/>
  <c r="K125" i="57"/>
  <c r="K33" i="57"/>
  <c r="K45" i="57"/>
  <c r="K104" i="57"/>
  <c r="K101" i="57"/>
  <c r="K37" i="57"/>
  <c r="K48" i="57"/>
  <c r="K102" i="57"/>
  <c r="J25" i="57"/>
  <c r="J57" i="45" s="1"/>
  <c r="J137" i="57"/>
  <c r="J61" i="45" s="1"/>
  <c r="J51" i="57"/>
  <c r="J58" i="45" s="1"/>
  <c r="J94" i="57"/>
  <c r="J60" i="45" s="1"/>
  <c r="I138" i="57"/>
  <c r="I62" i="45" s="1"/>
  <c r="K80" i="31"/>
  <c r="K99" i="31"/>
  <c r="K71" i="31"/>
  <c r="K23" i="31"/>
  <c r="K66" i="31"/>
  <c r="K67" i="31"/>
  <c r="K87" i="31"/>
  <c r="K18" i="31"/>
  <c r="K57" i="31"/>
  <c r="AR18" i="46"/>
  <c r="K150" i="31"/>
  <c r="K85" i="31"/>
  <c r="K56" i="31"/>
  <c r="K33" i="31"/>
  <c r="K62" i="31"/>
  <c r="K110" i="31"/>
  <c r="K26" i="31"/>
  <c r="K39" i="31"/>
  <c r="K142" i="31"/>
  <c r="K69" i="31"/>
  <c r="K10" i="31"/>
  <c r="K132" i="31"/>
  <c r="K96" i="31"/>
  <c r="K92" i="31"/>
  <c r="K116" i="31"/>
  <c r="K6" i="31"/>
  <c r="K12" i="31"/>
  <c r="K30" i="31"/>
  <c r="K41" i="31"/>
  <c r="K7" i="31"/>
  <c r="K152" i="31"/>
  <c r="K100" i="31"/>
  <c r="K98" i="31"/>
  <c r="K5" i="31"/>
  <c r="K49" i="31"/>
  <c r="K21" i="31"/>
  <c r="K103" i="31"/>
  <c r="K43" i="31"/>
  <c r="K130" i="31"/>
  <c r="K123" i="31"/>
  <c r="K65" i="31"/>
  <c r="K148" i="31"/>
  <c r="K35" i="31"/>
  <c r="K38" i="31"/>
  <c r="K54" i="31"/>
  <c r="K60" i="31"/>
  <c r="K88" i="31"/>
  <c r="K90" i="31"/>
  <c r="K73" i="31"/>
  <c r="K81" i="31"/>
  <c r="K45" i="31"/>
  <c r="K104" i="31"/>
  <c r="K144" i="31"/>
  <c r="K107" i="31"/>
  <c r="K136" i="31"/>
  <c r="K86" i="31"/>
  <c r="K79" i="31"/>
  <c r="K63" i="31"/>
  <c r="K13" i="31"/>
  <c r="K20" i="31"/>
  <c r="K19" i="31"/>
  <c r="K11" i="31"/>
  <c r="K156" i="31"/>
  <c r="K75" i="31"/>
  <c r="K58" i="31"/>
  <c r="K34" i="31"/>
  <c r="K77" i="31"/>
  <c r="K83" i="31"/>
  <c r="K154" i="31"/>
  <c r="K93" i="31"/>
  <c r="K97" i="31"/>
  <c r="K36" i="31"/>
  <c r="K28" i="31"/>
  <c r="AU4" i="46"/>
  <c r="K100" i="47" s="1"/>
  <c r="K14" i="31"/>
  <c r="K102" i="31"/>
  <c r="K131" i="31"/>
  <c r="K111" i="31"/>
  <c r="K32" i="31"/>
  <c r="K74" i="31"/>
  <c r="K48" i="31"/>
  <c r="L4" i="31"/>
  <c r="L83" i="31" s="1"/>
  <c r="K91" i="31"/>
  <c r="K47" i="31"/>
  <c r="K15" i="31"/>
  <c r="K22" i="31"/>
  <c r="H157" i="31"/>
  <c r="AR11" i="46" s="1"/>
  <c r="H107" i="47" s="1"/>
  <c r="K141" i="31"/>
  <c r="K29" i="31"/>
  <c r="K122" i="31"/>
  <c r="K53" i="31"/>
  <c r="K64" i="31"/>
  <c r="K84" i="31"/>
  <c r="K151" i="31"/>
  <c r="K127" i="31"/>
  <c r="K44" i="31"/>
  <c r="K134" i="31"/>
  <c r="K9" i="31"/>
  <c r="K95" i="31"/>
  <c r="K68" i="31"/>
  <c r="K105" i="31"/>
  <c r="K72" i="31"/>
  <c r="K114" i="31"/>
  <c r="K78" i="31"/>
  <c r="K17" i="31"/>
  <c r="K124" i="31"/>
  <c r="K129" i="31"/>
  <c r="K149" i="31"/>
  <c r="K135" i="31"/>
  <c r="K115" i="31"/>
  <c r="K112" i="31"/>
  <c r="K128" i="31"/>
  <c r="K108" i="31"/>
  <c r="K46" i="31"/>
  <c r="K50" i="31"/>
  <c r="K119" i="31"/>
  <c r="K37" i="31"/>
  <c r="K140" i="31"/>
  <c r="K76" i="31"/>
  <c r="G103" i="47"/>
  <c r="I52" i="57"/>
  <c r="I59" i="45" s="1"/>
  <c r="I138" i="31"/>
  <c r="AS10" i="46" s="1"/>
  <c r="AS18" i="46" s="1"/>
  <c r="J51" i="31"/>
  <c r="AT6" i="46" s="1"/>
  <c r="J102" i="47" s="1"/>
  <c r="J25" i="31"/>
  <c r="AT5" i="46" s="1"/>
  <c r="J101" i="47" s="1"/>
  <c r="J137" i="31"/>
  <c r="AT9" i="46" s="1"/>
  <c r="J105" i="47" s="1"/>
  <c r="J94" i="31"/>
  <c r="AT8" i="46" s="1"/>
  <c r="J104" i="47" s="1"/>
  <c r="I52" i="31"/>
  <c r="AS7" i="46" s="1"/>
  <c r="G158" i="57"/>
  <c r="H157" i="57"/>
  <c r="H64" i="45" s="1"/>
  <c r="F65" i="45"/>
  <c r="AK8" i="56"/>
  <c r="BF16" i="46"/>
  <c r="J114" i="47"/>
  <c r="K142" i="32"/>
  <c r="K38" i="32"/>
  <c r="K8" i="32"/>
  <c r="K17" i="32"/>
  <c r="K74" i="32"/>
  <c r="K90" i="32"/>
  <c r="K27" i="32"/>
  <c r="K76" i="32"/>
  <c r="K9" i="32"/>
  <c r="K130" i="32"/>
  <c r="K154" i="32"/>
  <c r="K124" i="32"/>
  <c r="K128" i="32"/>
  <c r="K16" i="32"/>
  <c r="K5" i="32"/>
  <c r="K65" i="32"/>
  <c r="K32" i="32"/>
  <c r="K56" i="32"/>
  <c r="K103" i="32"/>
  <c r="K72" i="32"/>
  <c r="K15" i="32"/>
  <c r="K106" i="32"/>
  <c r="K50" i="32"/>
  <c r="K42" i="32"/>
  <c r="K48" i="32"/>
  <c r="K55" i="32"/>
  <c r="K140" i="32"/>
  <c r="K134" i="32"/>
  <c r="K80" i="32"/>
  <c r="K60" i="32"/>
  <c r="K29" i="32"/>
  <c r="K82" i="32"/>
  <c r="K114" i="32"/>
  <c r="K31" i="32"/>
  <c r="K115" i="32"/>
  <c r="K101" i="32"/>
  <c r="K22" i="32"/>
  <c r="K26" i="32"/>
  <c r="K53" i="32" s="1"/>
  <c r="K95" i="32" s="1"/>
  <c r="K105" i="32"/>
  <c r="K30" i="32"/>
  <c r="K98" i="32"/>
  <c r="K20" i="32"/>
  <c r="K116" i="32"/>
  <c r="K121" i="32"/>
  <c r="K102" i="32"/>
  <c r="K44" i="32"/>
  <c r="L4" i="32"/>
  <c r="K64" i="32"/>
  <c r="K81" i="32"/>
  <c r="K43" i="32"/>
  <c r="K85" i="32"/>
  <c r="K78" i="32"/>
  <c r="K59" i="32"/>
  <c r="K63" i="32"/>
  <c r="K11" i="32"/>
  <c r="K92" i="32"/>
  <c r="K135" i="32"/>
  <c r="K39" i="32"/>
  <c r="K127" i="32"/>
  <c r="K23" i="32"/>
  <c r="K49" i="32"/>
  <c r="K131" i="32"/>
  <c r="K93" i="32"/>
  <c r="K122" i="32"/>
  <c r="K119" i="32"/>
  <c r="K117" i="32"/>
  <c r="K35" i="32"/>
  <c r="K136" i="32"/>
  <c r="K77" i="32"/>
  <c r="K68" i="32"/>
  <c r="K84" i="32"/>
  <c r="K40" i="32"/>
  <c r="K99" i="32"/>
  <c r="K139" i="32"/>
  <c r="K41" i="32"/>
  <c r="K12" i="32"/>
  <c r="K111" i="32"/>
  <c r="K28" i="32"/>
  <c r="K109" i="32"/>
  <c r="K24" i="32"/>
  <c r="K71" i="32"/>
  <c r="K18" i="32"/>
  <c r="K88" i="32"/>
  <c r="K19" i="32"/>
  <c r="K123" i="32"/>
  <c r="K62" i="32"/>
  <c r="K112" i="32"/>
  <c r="K100" i="32"/>
  <c r="K118" i="32"/>
  <c r="BG4" i="46"/>
  <c r="K66" i="32"/>
  <c r="K129" i="32"/>
  <c r="K69" i="32"/>
  <c r="K57" i="32"/>
  <c r="K36" i="32"/>
  <c r="K14" i="32"/>
  <c r="K75" i="32"/>
  <c r="K87" i="32"/>
  <c r="K96" i="32"/>
  <c r="K34" i="32"/>
  <c r="K21" i="32"/>
  <c r="K144" i="32"/>
  <c r="K47" i="32"/>
  <c r="K86" i="32"/>
  <c r="K83" i="32"/>
  <c r="K126" i="32"/>
  <c r="K46" i="32"/>
  <c r="K13" i="32"/>
  <c r="K120" i="32"/>
  <c r="K89" i="32"/>
  <c r="K67" i="32"/>
  <c r="K54" i="32"/>
  <c r="K146" i="32"/>
  <c r="K58" i="32"/>
  <c r="K6" i="32"/>
  <c r="K110" i="32"/>
  <c r="K79" i="32"/>
  <c r="K45" i="32"/>
  <c r="K133" i="32"/>
  <c r="K132" i="32"/>
  <c r="K104" i="32"/>
  <c r="K37" i="32"/>
  <c r="K125" i="32"/>
  <c r="K33" i="32"/>
  <c r="K70" i="32"/>
  <c r="K73" i="32"/>
  <c r="K145" i="32"/>
  <c r="K10" i="32"/>
  <c r="K107" i="32"/>
  <c r="K97" i="32"/>
  <c r="K113" i="32"/>
  <c r="K91" i="32"/>
  <c r="K7" i="32"/>
  <c r="K108" i="32"/>
  <c r="K61" i="32"/>
  <c r="K151" i="32"/>
  <c r="K148" i="32"/>
  <c r="K153" i="32"/>
  <c r="K149" i="32"/>
  <c r="K152" i="32"/>
  <c r="K156" i="32"/>
  <c r="K141" i="32"/>
  <c r="K150" i="32"/>
  <c r="BE8" i="46"/>
  <c r="I118" i="47" s="1"/>
  <c r="I138" i="32"/>
  <c r="BE10" i="46" s="1"/>
  <c r="J137" i="32"/>
  <c r="BF9" i="46" s="1"/>
  <c r="J119" i="47" s="1"/>
  <c r="J25" i="32"/>
  <c r="BF5" i="46" s="1"/>
  <c r="J115" i="47" s="1"/>
  <c r="G117" i="47"/>
  <c r="BC17" i="46"/>
  <c r="H120" i="47"/>
  <c r="BD18" i="46"/>
  <c r="AF17" i="46"/>
  <c r="H90" i="47"/>
  <c r="J94" i="32"/>
  <c r="H157" i="32"/>
  <c r="BD11" i="46" s="1"/>
  <c r="H121" i="47" s="1"/>
  <c r="BD7" i="46"/>
  <c r="J51" i="32"/>
  <c r="BE6" i="46"/>
  <c r="I116" i="47" s="1"/>
  <c r="I52" i="32"/>
  <c r="AR17" i="46"/>
  <c r="H103" i="47"/>
  <c r="T17" i="46"/>
  <c r="H75" i="47"/>
  <c r="AN12" i="56"/>
  <c r="G18" i="46"/>
  <c r="G65" i="47"/>
  <c r="A31" i="40" l="1"/>
  <c r="K23" i="28"/>
  <c r="K24" i="28"/>
  <c r="L22" i="57"/>
  <c r="L23" i="57"/>
  <c r="K21" i="28"/>
  <c r="K22" i="28"/>
  <c r="L20" i="57"/>
  <c r="L21" i="57"/>
  <c r="K19" i="28"/>
  <c r="K20" i="28"/>
  <c r="L18" i="57"/>
  <c r="L19" i="57"/>
  <c r="K17" i="28"/>
  <c r="K18" i="28"/>
  <c r="L16" i="57"/>
  <c r="L17" i="57"/>
  <c r="K14" i="28"/>
  <c r="K16" i="28"/>
  <c r="L13" i="57"/>
  <c r="L14" i="57"/>
  <c r="K12" i="28"/>
  <c r="K13" i="28"/>
  <c r="L11" i="57"/>
  <c r="L12" i="57"/>
  <c r="K10" i="28"/>
  <c r="K11" i="28"/>
  <c r="L9" i="57"/>
  <c r="L10" i="57"/>
  <c r="K8" i="28"/>
  <c r="K9" i="28"/>
  <c r="L7" i="57"/>
  <c r="L8" i="57"/>
  <c r="K71" i="28"/>
  <c r="K7" i="28"/>
  <c r="L56" i="57"/>
  <c r="L54" i="57"/>
  <c r="L71" i="57"/>
  <c r="L55" i="57"/>
  <c r="L102" i="57"/>
  <c r="L6" i="57"/>
  <c r="L5" i="57"/>
  <c r="L15" i="57"/>
  <c r="K56" i="28"/>
  <c r="K6" i="28"/>
  <c r="K54" i="28"/>
  <c r="K55" i="28"/>
  <c r="K5" i="28"/>
  <c r="K15" i="28"/>
  <c r="M12" i="25"/>
  <c r="M124" i="25"/>
  <c r="M96" i="25"/>
  <c r="M36" i="25"/>
  <c r="M64" i="25"/>
  <c r="M35" i="25"/>
  <c r="M85" i="25"/>
  <c r="M47" i="25"/>
  <c r="M146" i="25"/>
  <c r="M141" i="25"/>
  <c r="M111" i="25"/>
  <c r="M97" i="25"/>
  <c r="M107" i="25"/>
  <c r="L64" i="44"/>
  <c r="M5" i="25"/>
  <c r="M37" i="25"/>
  <c r="M14" i="25"/>
  <c r="M113" i="25"/>
  <c r="M66" i="25"/>
  <c r="M19" i="25"/>
  <c r="M144" i="25"/>
  <c r="M48" i="25"/>
  <c r="M84" i="25"/>
  <c r="M33" i="25"/>
  <c r="M22" i="25"/>
  <c r="M148" i="25"/>
  <c r="M82" i="25"/>
  <c r="M70" i="25"/>
  <c r="M132" i="25"/>
  <c r="M131" i="25"/>
  <c r="M129" i="25"/>
  <c r="M108" i="25"/>
  <c r="M20" i="25"/>
  <c r="M44" i="25"/>
  <c r="M55" i="25"/>
  <c r="M92" i="25"/>
  <c r="M29" i="25"/>
  <c r="M109" i="25"/>
  <c r="M125" i="25"/>
  <c r="M39" i="25"/>
  <c r="M68" i="25"/>
  <c r="M123" i="25"/>
  <c r="M100" i="25"/>
  <c r="M90" i="25"/>
  <c r="M50" i="25"/>
  <c r="M17" i="25"/>
  <c r="M59" i="25"/>
  <c r="N4" i="25"/>
  <c r="N99" i="25" s="1"/>
  <c r="M154" i="25"/>
  <c r="M8" i="25"/>
  <c r="M103" i="25"/>
  <c r="M65" i="25"/>
  <c r="M88" i="25"/>
  <c r="M150" i="25"/>
  <c r="M99" i="25"/>
  <c r="M140" i="25"/>
  <c r="M151" i="25"/>
  <c r="M53" i="25"/>
  <c r="M95" i="25" s="1"/>
  <c r="M41" i="25"/>
  <c r="M106" i="25"/>
  <c r="M11" i="25"/>
  <c r="M153" i="25"/>
  <c r="M117" i="25"/>
  <c r="M101" i="25"/>
  <c r="M57" i="25"/>
  <c r="M145" i="25"/>
  <c r="M7" i="25"/>
  <c r="M149" i="25"/>
  <c r="M6" i="25"/>
  <c r="M81" i="25"/>
  <c r="M13" i="25"/>
  <c r="M15" i="25"/>
  <c r="M69" i="25"/>
  <c r="M45" i="25"/>
  <c r="M54" i="25"/>
  <c r="M87" i="25"/>
  <c r="M79" i="25"/>
  <c r="M122" i="25"/>
  <c r="M71" i="25"/>
  <c r="M31" i="25"/>
  <c r="M16" i="25"/>
  <c r="M143" i="25"/>
  <c r="M152" i="25"/>
  <c r="M58" i="25"/>
  <c r="M34" i="25"/>
  <c r="M23" i="25"/>
  <c r="M46" i="25"/>
  <c r="M40" i="25"/>
  <c r="M43" i="25"/>
  <c r="M56" i="25"/>
  <c r="M76" i="25"/>
  <c r="M119" i="25"/>
  <c r="M127" i="25"/>
  <c r="M75" i="25"/>
  <c r="M83" i="25"/>
  <c r="M49" i="25"/>
  <c r="M42" i="25"/>
  <c r="M73" i="25"/>
  <c r="M30" i="25"/>
  <c r="M135" i="25"/>
  <c r="M74" i="25"/>
  <c r="M142" i="25"/>
  <c r="M89" i="25"/>
  <c r="M121" i="25"/>
  <c r="M9" i="25"/>
  <c r="M67" i="25"/>
  <c r="M72" i="25"/>
  <c r="M78" i="25"/>
  <c r="M63" i="25"/>
  <c r="M105" i="25"/>
  <c r="M114" i="25"/>
  <c r="M91" i="25"/>
  <c r="M98" i="25"/>
  <c r="M77" i="25"/>
  <c r="M136" i="25"/>
  <c r="M104" i="25"/>
  <c r="M26" i="25"/>
  <c r="M116" i="25"/>
  <c r="M139" i="25"/>
  <c r="M102" i="25"/>
  <c r="M21" i="25"/>
  <c r="M112" i="25"/>
  <c r="M126" i="25"/>
  <c r="M133" i="25"/>
  <c r="M27" i="25"/>
  <c r="M38" i="25"/>
  <c r="M80" i="25"/>
  <c r="M60" i="25"/>
  <c r="M10" i="25"/>
  <c r="M28" i="25"/>
  <c r="M24" i="25"/>
  <c r="M61" i="25"/>
  <c r="M86" i="25"/>
  <c r="M134" i="25"/>
  <c r="M118" i="25"/>
  <c r="M93" i="25"/>
  <c r="M110" i="25"/>
  <c r="M147" i="25"/>
  <c r="M18" i="25"/>
  <c r="M115" i="25"/>
  <c r="M62" i="25"/>
  <c r="M120" i="25"/>
  <c r="M128" i="25"/>
  <c r="M32" i="25"/>
  <c r="L155" i="25"/>
  <c r="K71" i="44" s="1"/>
  <c r="L25" i="25"/>
  <c r="K65" i="44" s="1"/>
  <c r="L51" i="25"/>
  <c r="K66" i="44" s="1"/>
  <c r="L94" i="25"/>
  <c r="K68" i="44" s="1"/>
  <c r="L137" i="25"/>
  <c r="K69" i="44" s="1"/>
  <c r="J157" i="25"/>
  <c r="I72" i="44" s="1"/>
  <c r="I156" i="25"/>
  <c r="I158" i="25" s="1"/>
  <c r="I159" i="25" s="1"/>
  <c r="K138" i="25"/>
  <c r="J70" i="44" s="1"/>
  <c r="G73" i="44"/>
  <c r="B43" i="59"/>
  <c r="Q43" i="59" s="1"/>
  <c r="P43" i="59" s="1"/>
  <c r="U43" i="59"/>
  <c r="K52" i="25"/>
  <c r="J67" i="44" s="1"/>
  <c r="U44" i="59"/>
  <c r="B44" i="59"/>
  <c r="Q44" i="59" s="1"/>
  <c r="P44" i="59" s="1"/>
  <c r="B15" i="59"/>
  <c r="A32" i="40"/>
  <c r="N42" i="59"/>
  <c r="O42" i="59"/>
  <c r="S42" i="59"/>
  <c r="D42" i="59"/>
  <c r="E42" i="59"/>
  <c r="F42" i="59"/>
  <c r="M42" i="59"/>
  <c r="G42" i="59"/>
  <c r="C42" i="59"/>
  <c r="I42" i="59"/>
  <c r="R42" i="59" s="1"/>
  <c r="T42" i="59" s="1"/>
  <c r="H42" i="59"/>
  <c r="J42" i="59"/>
  <c r="K42" i="59"/>
  <c r="L42" i="59"/>
  <c r="G17" i="46"/>
  <c r="J16" i="46"/>
  <c r="J137" i="28"/>
  <c r="J51" i="28"/>
  <c r="J6" i="46" s="1"/>
  <c r="J61" i="47" s="1"/>
  <c r="K45" i="28"/>
  <c r="K100" i="28"/>
  <c r="K104" i="28"/>
  <c r="K111" i="28"/>
  <c r="K35" i="28"/>
  <c r="K124" i="28"/>
  <c r="K149" i="28"/>
  <c r="K154" i="28"/>
  <c r="K123" i="28"/>
  <c r="K140" i="28"/>
  <c r="K102" i="28"/>
  <c r="K37" i="28"/>
  <c r="K121" i="28"/>
  <c r="K36" i="28"/>
  <c r="K105" i="28"/>
  <c r="K136" i="28"/>
  <c r="K141" i="28"/>
  <c r="K26" i="28"/>
  <c r="K128" i="28"/>
  <c r="K39" i="28"/>
  <c r="K112" i="28"/>
  <c r="K103" i="28"/>
  <c r="K115" i="28"/>
  <c r="K50" i="28"/>
  <c r="K127" i="28"/>
  <c r="K107" i="28"/>
  <c r="J25" i="28"/>
  <c r="J94" i="28"/>
  <c r="K122" i="28"/>
  <c r="K47" i="28"/>
  <c r="K131" i="28"/>
  <c r="K48" i="28"/>
  <c r="K142" i="28"/>
  <c r="K31" i="28"/>
  <c r="K130" i="28"/>
  <c r="K148" i="28"/>
  <c r="K150" i="28"/>
  <c r="K4" i="46"/>
  <c r="K59" i="47" s="1"/>
  <c r="K118" i="28"/>
  <c r="K120" i="28"/>
  <c r="K99" i="28"/>
  <c r="K95" i="28"/>
  <c r="K40" i="28"/>
  <c r="K49" i="28"/>
  <c r="K42" i="28"/>
  <c r="K145" i="28"/>
  <c r="K46" i="28"/>
  <c r="K101" i="28"/>
  <c r="K125" i="28"/>
  <c r="K119" i="28"/>
  <c r="K108" i="28"/>
  <c r="K132" i="28"/>
  <c r="K153" i="28"/>
  <c r="K129" i="28"/>
  <c r="K53" i="28"/>
  <c r="K152" i="28"/>
  <c r="K32" i="28"/>
  <c r="L4" i="28"/>
  <c r="K38" i="28"/>
  <c r="K43" i="28"/>
  <c r="K33" i="28"/>
  <c r="K133" i="28"/>
  <c r="K144" i="28"/>
  <c r="K28" i="28"/>
  <c r="K156" i="28"/>
  <c r="K146" i="28"/>
  <c r="K113" i="28"/>
  <c r="K44" i="28"/>
  <c r="K126" i="28"/>
  <c r="K27" i="28"/>
  <c r="K151" i="28"/>
  <c r="K29" i="28"/>
  <c r="K30" i="28"/>
  <c r="K135" i="28"/>
  <c r="K109" i="28"/>
  <c r="K41" i="28"/>
  <c r="K139" i="28"/>
  <c r="K98" i="28"/>
  <c r="K96" i="28"/>
  <c r="K116" i="28"/>
  <c r="K106" i="28"/>
  <c r="K114" i="28"/>
  <c r="K134" i="28"/>
  <c r="K110" i="28"/>
  <c r="K34" i="28"/>
  <c r="K97" i="28"/>
  <c r="K117" i="28"/>
  <c r="AG18" i="46"/>
  <c r="I157" i="30"/>
  <c r="AG11" i="46" s="1"/>
  <c r="I94" i="47" s="1"/>
  <c r="L91" i="30"/>
  <c r="L81" i="30"/>
  <c r="L82" i="30"/>
  <c r="L27" i="30"/>
  <c r="L101" i="30"/>
  <c r="L118" i="30"/>
  <c r="L54" i="30"/>
  <c r="L40" i="30"/>
  <c r="L98" i="30"/>
  <c r="L85" i="30"/>
  <c r="I138" i="28"/>
  <c r="L35" i="30"/>
  <c r="L33" i="30"/>
  <c r="L129" i="30"/>
  <c r="L80" i="30"/>
  <c r="L96" i="30"/>
  <c r="L65" i="30"/>
  <c r="L43" i="30"/>
  <c r="AJ4" i="46"/>
  <c r="L87" i="47" s="1"/>
  <c r="L117" i="30"/>
  <c r="L38" i="30"/>
  <c r="L22" i="30"/>
  <c r="L140" i="30"/>
  <c r="L156" i="30"/>
  <c r="I9" i="46"/>
  <c r="I64" i="47" s="1"/>
  <c r="L72" i="30"/>
  <c r="L6" i="30"/>
  <c r="L46" i="30"/>
  <c r="L145" i="30"/>
  <c r="L8" i="30"/>
  <c r="L125" i="30"/>
  <c r="L10" i="30"/>
  <c r="L21" i="30"/>
  <c r="L111" i="30"/>
  <c r="L92" i="30"/>
  <c r="L19" i="30"/>
  <c r="L79" i="30"/>
  <c r="L83" i="30"/>
  <c r="L55" i="30"/>
  <c r="L93" i="30"/>
  <c r="L144" i="30"/>
  <c r="L105" i="30"/>
  <c r="L49" i="30"/>
  <c r="L74" i="30"/>
  <c r="L152" i="30"/>
  <c r="L116" i="30"/>
  <c r="I5" i="46"/>
  <c r="I60" i="47" s="1"/>
  <c r="I52" i="28"/>
  <c r="L63" i="30"/>
  <c r="L150" i="30"/>
  <c r="L102" i="30"/>
  <c r="L15" i="30"/>
  <c r="L48" i="30"/>
  <c r="L123" i="30"/>
  <c r="L36" i="30"/>
  <c r="L70" i="30"/>
  <c r="L9" i="30"/>
  <c r="L100" i="30"/>
  <c r="L28" i="30"/>
  <c r="L154" i="30"/>
  <c r="J52" i="30"/>
  <c r="AH7" i="46" s="1"/>
  <c r="J138" i="30"/>
  <c r="AH10" i="46" s="1"/>
  <c r="AH18" i="46" s="1"/>
  <c r="K51" i="30"/>
  <c r="AI16" i="46"/>
  <c r="H10" i="46"/>
  <c r="H65" i="47" s="1"/>
  <c r="K25" i="30"/>
  <c r="AI5" i="46" s="1"/>
  <c r="K88" i="47" s="1"/>
  <c r="K94" i="30"/>
  <c r="AI8" i="46" s="1"/>
  <c r="K91" i="47" s="1"/>
  <c r="K137" i="30"/>
  <c r="AI9" i="46" s="1"/>
  <c r="K92" i="47" s="1"/>
  <c r="L68" i="30"/>
  <c r="L120" i="30"/>
  <c r="L66" i="30"/>
  <c r="L84" i="30"/>
  <c r="L139" i="30"/>
  <c r="L131" i="30"/>
  <c r="L106" i="30"/>
  <c r="L151" i="30"/>
  <c r="L78" i="30"/>
  <c r="L44" i="30"/>
  <c r="L136" i="30"/>
  <c r="L99" i="30"/>
  <c r="L18" i="30"/>
  <c r="L61" i="30"/>
  <c r="L130" i="30"/>
  <c r="L141" i="30"/>
  <c r="L86" i="30"/>
  <c r="M4" i="30"/>
  <c r="M8" i="30" s="1"/>
  <c r="L69" i="30"/>
  <c r="L60" i="30"/>
  <c r="L41" i="30"/>
  <c r="L59" i="30"/>
  <c r="L108" i="30"/>
  <c r="L24" i="30"/>
  <c r="L135" i="30"/>
  <c r="L11" i="30"/>
  <c r="L148" i="30"/>
  <c r="L122" i="30"/>
  <c r="L112" i="30"/>
  <c r="L62" i="30"/>
  <c r="L73" i="30"/>
  <c r="L121" i="30"/>
  <c r="L32" i="30"/>
  <c r="L87" i="30"/>
  <c r="L47" i="30"/>
  <c r="L31" i="30"/>
  <c r="L30" i="30"/>
  <c r="L126" i="30"/>
  <c r="L134" i="30"/>
  <c r="L104" i="30"/>
  <c r="L12" i="30"/>
  <c r="L42" i="30"/>
  <c r="L132" i="30"/>
  <c r="L77" i="30"/>
  <c r="L5" i="30"/>
  <c r="L124" i="30"/>
  <c r="L133" i="30"/>
  <c r="L88" i="30"/>
  <c r="L103" i="30"/>
  <c r="L128" i="30"/>
  <c r="L109" i="30"/>
  <c r="L13" i="30"/>
  <c r="L90" i="30"/>
  <c r="L114" i="30"/>
  <c r="L34" i="30"/>
  <c r="L45" i="30"/>
  <c r="L76" i="30"/>
  <c r="L7" i="30"/>
  <c r="L71" i="30"/>
  <c r="L110" i="30"/>
  <c r="L16" i="30"/>
  <c r="L39" i="30"/>
  <c r="L67" i="30"/>
  <c r="L149" i="30"/>
  <c r="L23" i="30"/>
  <c r="L113" i="30"/>
  <c r="L26" i="30"/>
  <c r="L53" i="30" s="1"/>
  <c r="L95" i="30" s="1"/>
  <c r="L50" i="30"/>
  <c r="L14" i="30"/>
  <c r="L115" i="30"/>
  <c r="L127" i="30"/>
  <c r="L89" i="30"/>
  <c r="L58" i="30"/>
  <c r="L37" i="30"/>
  <c r="L17" i="30"/>
  <c r="L107" i="30"/>
  <c r="L142" i="30"/>
  <c r="L56" i="30"/>
  <c r="L75" i="30"/>
  <c r="L20" i="30"/>
  <c r="L146" i="30"/>
  <c r="L119" i="30"/>
  <c r="L29" i="30"/>
  <c r="L153" i="30"/>
  <c r="L97" i="30"/>
  <c r="L64" i="30"/>
  <c r="G158" i="28"/>
  <c r="E67" i="47"/>
  <c r="J138" i="29"/>
  <c r="V10" i="46" s="1"/>
  <c r="V18" i="46" s="1"/>
  <c r="H7" i="46"/>
  <c r="H17" i="46" s="1"/>
  <c r="H157" i="28"/>
  <c r="J52" i="29"/>
  <c r="V6" i="46"/>
  <c r="J74" i="47" s="1"/>
  <c r="L123" i="29"/>
  <c r="L48" i="29"/>
  <c r="L125" i="29"/>
  <c r="L106" i="29"/>
  <c r="L40" i="29"/>
  <c r="L75" i="29"/>
  <c r="L136" i="29"/>
  <c r="L65" i="29"/>
  <c r="L77" i="29"/>
  <c r="L108" i="29"/>
  <c r="L42" i="29"/>
  <c r="L62" i="29"/>
  <c r="L63" i="29"/>
  <c r="L64" i="29"/>
  <c r="L58" i="29"/>
  <c r="L85" i="29"/>
  <c r="L131" i="29"/>
  <c r="L105" i="29"/>
  <c r="L102" i="31"/>
  <c r="L49" i="31"/>
  <c r="L40" i="31"/>
  <c r="L88" i="31"/>
  <c r="L96" i="31"/>
  <c r="I78" i="47"/>
  <c r="I157" i="29"/>
  <c r="U11" i="46" s="1"/>
  <c r="I79" i="47" s="1"/>
  <c r="L118" i="29"/>
  <c r="L35" i="29"/>
  <c r="L23" i="29"/>
  <c r="L78" i="29"/>
  <c r="L12" i="29"/>
  <c r="L56" i="29"/>
  <c r="L31" i="29"/>
  <c r="L110" i="29"/>
  <c r="L8" i="29"/>
  <c r="L84" i="29"/>
  <c r="L21" i="29"/>
  <c r="L29" i="29"/>
  <c r="L134" i="29"/>
  <c r="L33" i="29"/>
  <c r="L81" i="29"/>
  <c r="L46" i="29"/>
  <c r="L71" i="29"/>
  <c r="L16" i="29"/>
  <c r="L132" i="29"/>
  <c r="L80" i="29"/>
  <c r="L13" i="29"/>
  <c r="L15" i="29"/>
  <c r="L18" i="29"/>
  <c r="L73" i="29"/>
  <c r="L72" i="29"/>
  <c r="L114" i="29"/>
  <c r="L156" i="29"/>
  <c r="K25" i="29"/>
  <c r="W5" i="46" s="1"/>
  <c r="K73" i="47" s="1"/>
  <c r="L10" i="29"/>
  <c r="L104" i="29"/>
  <c r="L117" i="29"/>
  <c r="L7" i="29"/>
  <c r="L17" i="29"/>
  <c r="X4" i="46"/>
  <c r="X16" i="46" s="1"/>
  <c r="L44" i="29"/>
  <c r="K51" i="29"/>
  <c r="W6" i="46" s="1"/>
  <c r="K74" i="47" s="1"/>
  <c r="L87" i="29"/>
  <c r="L101" i="29"/>
  <c r="L145" i="29"/>
  <c r="L60" i="29"/>
  <c r="L9" i="29"/>
  <c r="L90" i="29"/>
  <c r="L24" i="29"/>
  <c r="L6" i="29"/>
  <c r="L14" i="29"/>
  <c r="L54" i="29"/>
  <c r="L149" i="29"/>
  <c r="L34" i="29"/>
  <c r="L109" i="31"/>
  <c r="L141" i="29"/>
  <c r="L57" i="29"/>
  <c r="L88" i="29"/>
  <c r="L32" i="29"/>
  <c r="L76" i="29"/>
  <c r="L91" i="29"/>
  <c r="L30" i="29"/>
  <c r="L109" i="29"/>
  <c r="L37" i="29"/>
  <c r="L82" i="29"/>
  <c r="L127" i="29"/>
  <c r="L119" i="29"/>
  <c r="L144" i="29"/>
  <c r="L59" i="29"/>
  <c r="K137" i="29"/>
  <c r="W9" i="46" s="1"/>
  <c r="K77" i="47" s="1"/>
  <c r="K94" i="29"/>
  <c r="L154" i="29"/>
  <c r="L139" i="29"/>
  <c r="L70" i="29"/>
  <c r="L135" i="29"/>
  <c r="L47" i="29"/>
  <c r="L128" i="29"/>
  <c r="L55" i="29"/>
  <c r="L116" i="29"/>
  <c r="L93" i="29"/>
  <c r="L69" i="29"/>
  <c r="L53" i="29"/>
  <c r="L95" i="29" s="1"/>
  <c r="L74" i="29"/>
  <c r="L86" i="29"/>
  <c r="L152" i="29"/>
  <c r="L38" i="29"/>
  <c r="L67" i="29"/>
  <c r="L98" i="29"/>
  <c r="L115" i="29"/>
  <c r="L19" i="29"/>
  <c r="L49" i="29"/>
  <c r="L79" i="29"/>
  <c r="L133" i="29"/>
  <c r="L99" i="29"/>
  <c r="L107" i="29"/>
  <c r="M4" i="29"/>
  <c r="M156" i="29" s="1"/>
  <c r="L45" i="29"/>
  <c r="L150" i="29"/>
  <c r="L130" i="29"/>
  <c r="L89" i="29"/>
  <c r="L111" i="29"/>
  <c r="L140" i="29"/>
  <c r="L151" i="29"/>
  <c r="L124" i="29"/>
  <c r="L142" i="29"/>
  <c r="L26" i="29"/>
  <c r="L20" i="29"/>
  <c r="L102" i="29"/>
  <c r="L66" i="29"/>
  <c r="L50" i="29"/>
  <c r="L100" i="29"/>
  <c r="L36" i="29"/>
  <c r="L97" i="29"/>
  <c r="L112" i="29"/>
  <c r="L61" i="29"/>
  <c r="L146" i="29"/>
  <c r="L43" i="29"/>
  <c r="F12" i="46"/>
  <c r="F19" i="46" s="1"/>
  <c r="L11" i="29"/>
  <c r="L39" i="29"/>
  <c r="L103" i="29"/>
  <c r="L27" i="29"/>
  <c r="L113" i="29"/>
  <c r="L28" i="29"/>
  <c r="L153" i="29"/>
  <c r="L22" i="29"/>
  <c r="L83" i="29"/>
  <c r="L120" i="29"/>
  <c r="L68" i="29"/>
  <c r="L5" i="29"/>
  <c r="L129" i="29"/>
  <c r="L92" i="29"/>
  <c r="L122" i="29"/>
  <c r="L126" i="29"/>
  <c r="L41" i="29"/>
  <c r="L96" i="29"/>
  <c r="L121" i="29"/>
  <c r="K72" i="47"/>
  <c r="L131" i="31"/>
  <c r="L12" i="31"/>
  <c r="L6" i="31"/>
  <c r="L64" i="31"/>
  <c r="L61" i="31"/>
  <c r="L132" i="31"/>
  <c r="L33" i="31"/>
  <c r="L107" i="31"/>
  <c r="L24" i="31"/>
  <c r="L16" i="31"/>
  <c r="L101" i="31"/>
  <c r="L36" i="31"/>
  <c r="L80" i="31"/>
  <c r="L144" i="31"/>
  <c r="L104" i="31"/>
  <c r="L75" i="31"/>
  <c r="L56" i="31"/>
  <c r="L55" i="31"/>
  <c r="L46" i="31"/>
  <c r="L151" i="31"/>
  <c r="L150" i="31"/>
  <c r="L78" i="31"/>
  <c r="L93" i="31"/>
  <c r="L23" i="31"/>
  <c r="L128" i="31"/>
  <c r="L48" i="31"/>
  <c r="L135" i="31"/>
  <c r="L21" i="31"/>
  <c r="L10" i="31"/>
  <c r="L60" i="31"/>
  <c r="L42" i="31"/>
  <c r="L77" i="31"/>
  <c r="L13" i="31"/>
  <c r="L57" i="31"/>
  <c r="L5" i="31"/>
  <c r="L19" i="31"/>
  <c r="L43" i="31"/>
  <c r="L82" i="31"/>
  <c r="L106" i="31"/>
  <c r="AV4" i="46"/>
  <c r="L100" i="47" s="1"/>
  <c r="L45" i="31"/>
  <c r="L39" i="31"/>
  <c r="L140" i="31"/>
  <c r="L136" i="31"/>
  <c r="L117" i="31"/>
  <c r="L58" i="31"/>
  <c r="L20" i="31"/>
  <c r="L154" i="31"/>
  <c r="L26" i="31"/>
  <c r="L125" i="31"/>
  <c r="L139" i="31"/>
  <c r="M4" i="31"/>
  <c r="M105" i="31" s="1"/>
  <c r="L76" i="31"/>
  <c r="L148" i="31"/>
  <c r="L142" i="31"/>
  <c r="L130" i="31"/>
  <c r="L127" i="31"/>
  <c r="L153" i="31"/>
  <c r="L29" i="31"/>
  <c r="L79" i="31"/>
  <c r="L70" i="31"/>
  <c r="L124" i="31"/>
  <c r="L89" i="31"/>
  <c r="L74" i="31"/>
  <c r="L118" i="31"/>
  <c r="L63" i="31"/>
  <c r="L59" i="31"/>
  <c r="L81" i="31"/>
  <c r="L111" i="31"/>
  <c r="L15" i="31"/>
  <c r="L156" i="31"/>
  <c r="L99" i="31"/>
  <c r="L87" i="31"/>
  <c r="L72" i="31"/>
  <c r="L145" i="31"/>
  <c r="L112" i="31"/>
  <c r="L17" i="31"/>
  <c r="L98" i="31"/>
  <c r="L115" i="31"/>
  <c r="L50" i="31"/>
  <c r="L27" i="31"/>
  <c r="L97" i="31"/>
  <c r="L110" i="31"/>
  <c r="L14" i="31"/>
  <c r="L152" i="31"/>
  <c r="L22" i="31"/>
  <c r="L69" i="31"/>
  <c r="L65" i="31"/>
  <c r="L114" i="31"/>
  <c r="L68" i="31"/>
  <c r="L146" i="31"/>
  <c r="L103" i="31"/>
  <c r="L116" i="31"/>
  <c r="L120" i="31"/>
  <c r="L71" i="31"/>
  <c r="L30" i="31"/>
  <c r="L105" i="31"/>
  <c r="L41" i="31"/>
  <c r="L123" i="31"/>
  <c r="L18" i="31"/>
  <c r="L108" i="31"/>
  <c r="L66" i="31"/>
  <c r="L62" i="31"/>
  <c r="L9" i="31"/>
  <c r="L86" i="31"/>
  <c r="L91" i="31"/>
  <c r="L134" i="31"/>
  <c r="L122" i="31"/>
  <c r="L35" i="31"/>
  <c r="L54" i="31"/>
  <c r="L28" i="31"/>
  <c r="L84" i="31"/>
  <c r="L119" i="31"/>
  <c r="L11" i="31"/>
  <c r="L37" i="31"/>
  <c r="L129" i="31"/>
  <c r="L90" i="31"/>
  <c r="L47" i="31"/>
  <c r="L92" i="31"/>
  <c r="L85" i="31"/>
  <c r="L39" i="57"/>
  <c r="L126" i="31"/>
  <c r="L113" i="31"/>
  <c r="L100" i="31"/>
  <c r="L149" i="31"/>
  <c r="L95" i="31"/>
  <c r="L73" i="31"/>
  <c r="L44" i="31"/>
  <c r="L38" i="31"/>
  <c r="L34" i="31"/>
  <c r="L133" i="31"/>
  <c r="L141" i="31"/>
  <c r="L121" i="31"/>
  <c r="L7" i="31"/>
  <c r="L53" i="31"/>
  <c r="L31" i="31"/>
  <c r="L32" i="31"/>
  <c r="L67" i="31"/>
  <c r="L8" i="31"/>
  <c r="L126" i="57"/>
  <c r="L32" i="57"/>
  <c r="L47" i="57"/>
  <c r="L40" i="57"/>
  <c r="I106" i="47"/>
  <c r="AU16" i="46"/>
  <c r="L124" i="57"/>
  <c r="L35" i="57"/>
  <c r="L120" i="57"/>
  <c r="L136" i="57"/>
  <c r="L110" i="57"/>
  <c r="L31" i="57"/>
  <c r="L113" i="57"/>
  <c r="L45" i="57"/>
  <c r="L130" i="57"/>
  <c r="L56" i="45"/>
  <c r="K25" i="57"/>
  <c r="K57" i="45" s="1"/>
  <c r="M4" i="57"/>
  <c r="M24" i="57" s="1"/>
  <c r="L33" i="57"/>
  <c r="L118" i="57"/>
  <c r="L117" i="57"/>
  <c r="L133" i="57"/>
  <c r="L100" i="57"/>
  <c r="L142" i="57"/>
  <c r="L156" i="57"/>
  <c r="L49" i="57"/>
  <c r="L96" i="57"/>
  <c r="L125" i="57"/>
  <c r="L27" i="57"/>
  <c r="L104" i="57"/>
  <c r="L29" i="57"/>
  <c r="L121" i="57"/>
  <c r="L119" i="57"/>
  <c r="L122" i="57"/>
  <c r="L146" i="57"/>
  <c r="L131" i="57"/>
  <c r="L53" i="57"/>
  <c r="L26" i="57"/>
  <c r="L107" i="57"/>
  <c r="L103" i="57"/>
  <c r="L44" i="57"/>
  <c r="L38" i="57"/>
  <c r="L144" i="57"/>
  <c r="L149" i="57"/>
  <c r="L109" i="57"/>
  <c r="L42" i="57"/>
  <c r="L148" i="57"/>
  <c r="L46" i="57"/>
  <c r="L43" i="57"/>
  <c r="L115" i="57"/>
  <c r="L154" i="57"/>
  <c r="L123" i="57"/>
  <c r="L151" i="57"/>
  <c r="L128" i="57"/>
  <c r="L150" i="57"/>
  <c r="L41" i="57"/>
  <c r="L153" i="57"/>
  <c r="L95" i="57"/>
  <c r="L28" i="57"/>
  <c r="L132" i="57"/>
  <c r="L34" i="57"/>
  <c r="L116" i="57"/>
  <c r="L152" i="57"/>
  <c r="L99" i="57"/>
  <c r="L140" i="57"/>
  <c r="L36" i="57"/>
  <c r="L50" i="57"/>
  <c r="L135" i="57"/>
  <c r="L111" i="57"/>
  <c r="L141" i="57"/>
  <c r="L98" i="57"/>
  <c r="L30" i="57"/>
  <c r="L127" i="57"/>
  <c r="L134" i="57"/>
  <c r="L139" i="57"/>
  <c r="L129" i="57"/>
  <c r="L48" i="57"/>
  <c r="J138" i="57"/>
  <c r="J62" i="45" s="1"/>
  <c r="L97" i="57"/>
  <c r="L106" i="57"/>
  <c r="L37" i="57"/>
  <c r="L108" i="57"/>
  <c r="L105" i="57"/>
  <c r="K51" i="57"/>
  <c r="K58" i="45" s="1"/>
  <c r="L145" i="57"/>
  <c r="K94" i="57"/>
  <c r="K60" i="45" s="1"/>
  <c r="K137" i="57"/>
  <c r="K61" i="45" s="1"/>
  <c r="L114" i="57"/>
  <c r="L112" i="57"/>
  <c r="L101" i="57"/>
  <c r="I157" i="57"/>
  <c r="I64" i="45" s="1"/>
  <c r="J52" i="57"/>
  <c r="K51" i="31"/>
  <c r="AU6" i="46" s="1"/>
  <c r="K102" i="47" s="1"/>
  <c r="K137" i="31"/>
  <c r="AU9" i="46" s="1"/>
  <c r="K105" i="47" s="1"/>
  <c r="K25" i="31"/>
  <c r="AU5" i="46" s="1"/>
  <c r="K101" i="47" s="1"/>
  <c r="K94" i="31"/>
  <c r="AU8" i="46" s="1"/>
  <c r="K104" i="47" s="1"/>
  <c r="J52" i="31"/>
  <c r="AT7" i="46" s="1"/>
  <c r="J138" i="31"/>
  <c r="AT10" i="46" s="1"/>
  <c r="AT18" i="46" s="1"/>
  <c r="I157" i="31"/>
  <c r="AS11" i="46" s="1"/>
  <c r="I107" i="47" s="1"/>
  <c r="H158" i="57"/>
  <c r="H65" i="45" s="1"/>
  <c r="G65" i="45"/>
  <c r="AL8" i="56"/>
  <c r="BG16" i="46"/>
  <c r="K114" i="47"/>
  <c r="BF8" i="46"/>
  <c r="J118" i="47" s="1"/>
  <c r="J138" i="32"/>
  <c r="BF10" i="46" s="1"/>
  <c r="K51" i="32"/>
  <c r="I120" i="47"/>
  <c r="BE18" i="46"/>
  <c r="I90" i="47"/>
  <c r="AG17" i="46"/>
  <c r="K137" i="32"/>
  <c r="BG9" i="46" s="1"/>
  <c r="K119" i="47" s="1"/>
  <c r="I157" i="32"/>
  <c r="BE11" i="46" s="1"/>
  <c r="I121" i="47" s="1"/>
  <c r="BE7" i="46"/>
  <c r="L107" i="32"/>
  <c r="L97" i="32"/>
  <c r="L83" i="32"/>
  <c r="L47" i="32"/>
  <c r="L128" i="32"/>
  <c r="L151" i="32"/>
  <c r="L115" i="32"/>
  <c r="L114" i="32"/>
  <c r="BH4" i="46"/>
  <c r="L30" i="32"/>
  <c r="L72" i="32"/>
  <c r="L79" i="32"/>
  <c r="L35" i="32"/>
  <c r="L17" i="32"/>
  <c r="L84" i="32"/>
  <c r="L149" i="32"/>
  <c r="L117" i="32"/>
  <c r="L126" i="32"/>
  <c r="L136" i="32"/>
  <c r="L36" i="32"/>
  <c r="L31" i="32"/>
  <c r="L39" i="32"/>
  <c r="L91" i="32"/>
  <c r="L78" i="32"/>
  <c r="L132" i="32"/>
  <c r="L148" i="32"/>
  <c r="L145" i="32"/>
  <c r="L38" i="32"/>
  <c r="L121" i="32"/>
  <c r="L118" i="32"/>
  <c r="L135" i="32"/>
  <c r="L49" i="32"/>
  <c r="L93" i="32"/>
  <c r="L105" i="32"/>
  <c r="L12" i="32"/>
  <c r="L22" i="32"/>
  <c r="L154" i="32"/>
  <c r="L110" i="32"/>
  <c r="L101" i="32"/>
  <c r="L32" i="32"/>
  <c r="L111" i="32"/>
  <c r="L19" i="32"/>
  <c r="L71" i="32"/>
  <c r="L82" i="32"/>
  <c r="L142" i="32"/>
  <c r="L45" i="32"/>
  <c r="L80" i="32"/>
  <c r="L103" i="32"/>
  <c r="L65" i="32"/>
  <c r="L146" i="32"/>
  <c r="L106" i="32"/>
  <c r="L70" i="32"/>
  <c r="L86" i="32"/>
  <c r="L75" i="32"/>
  <c r="L54" i="32"/>
  <c r="L130" i="32"/>
  <c r="L27" i="32"/>
  <c r="L8" i="32"/>
  <c r="L102" i="32"/>
  <c r="L24" i="32"/>
  <c r="L46" i="32"/>
  <c r="L34" i="32"/>
  <c r="L131" i="32"/>
  <c r="L48" i="32"/>
  <c r="L59" i="32"/>
  <c r="L56" i="32"/>
  <c r="L69" i="32"/>
  <c r="L74" i="32"/>
  <c r="L76" i="32"/>
  <c r="L113" i="32"/>
  <c r="L13" i="32"/>
  <c r="L43" i="32"/>
  <c r="L129" i="32"/>
  <c r="L125" i="32"/>
  <c r="L9" i="32"/>
  <c r="L20" i="32"/>
  <c r="L5" i="32"/>
  <c r="L104" i="32"/>
  <c r="L58" i="32"/>
  <c r="L66" i="32"/>
  <c r="L98" i="32"/>
  <c r="L89" i="32"/>
  <c r="L15" i="32"/>
  <c r="L64" i="32"/>
  <c r="L57" i="32"/>
  <c r="L122" i="32"/>
  <c r="L42" i="32"/>
  <c r="L127" i="32"/>
  <c r="L16" i="32"/>
  <c r="L134" i="32"/>
  <c r="L108" i="32"/>
  <c r="L60" i="32"/>
  <c r="L50" i="32"/>
  <c r="L10" i="32"/>
  <c r="L119" i="32"/>
  <c r="L81" i="32"/>
  <c r="L67" i="32"/>
  <c r="M4" i="32"/>
  <c r="L99" i="32"/>
  <c r="L68" i="32"/>
  <c r="L156" i="32"/>
  <c r="L26" i="32"/>
  <c r="L53" i="32" s="1"/>
  <c r="L95" i="32" s="1"/>
  <c r="L23" i="32"/>
  <c r="L29" i="32"/>
  <c r="L139" i="32"/>
  <c r="L124" i="32"/>
  <c r="L21" i="32"/>
  <c r="L77" i="32"/>
  <c r="L116" i="32"/>
  <c r="L152" i="32"/>
  <c r="L6" i="32"/>
  <c r="L33" i="32"/>
  <c r="L88" i="32"/>
  <c r="L55" i="32"/>
  <c r="L96" i="32"/>
  <c r="L73" i="32"/>
  <c r="L28" i="32"/>
  <c r="L140" i="32"/>
  <c r="L62" i="32"/>
  <c r="L120" i="32"/>
  <c r="L87" i="32"/>
  <c r="L85" i="32"/>
  <c r="L40" i="32"/>
  <c r="L133" i="32"/>
  <c r="L61" i="32"/>
  <c r="L11" i="32"/>
  <c r="L100" i="32"/>
  <c r="L44" i="32"/>
  <c r="L41" i="32"/>
  <c r="L63" i="32"/>
  <c r="L112" i="32"/>
  <c r="L37" i="32"/>
  <c r="L90" i="32"/>
  <c r="L144" i="32"/>
  <c r="L153" i="32"/>
  <c r="L92" i="32"/>
  <c r="L18" i="32"/>
  <c r="L123" i="32"/>
  <c r="L7" i="32"/>
  <c r="L14" i="32"/>
  <c r="L109" i="32"/>
  <c r="L141" i="32"/>
  <c r="L150" i="32"/>
  <c r="K25" i="32"/>
  <c r="BG5" i="46" s="1"/>
  <c r="K115" i="47" s="1"/>
  <c r="K94" i="32"/>
  <c r="BF6" i="46"/>
  <c r="J116" i="47" s="1"/>
  <c r="J52" i="32"/>
  <c r="BD17" i="46"/>
  <c r="H117" i="47"/>
  <c r="I103" i="47"/>
  <c r="AS17" i="46"/>
  <c r="I75" i="47"/>
  <c r="U17" i="46"/>
  <c r="AO12" i="56"/>
  <c r="AP12" i="56" s="1"/>
  <c r="AQ12" i="56" s="1"/>
  <c r="AR12" i="56" s="1"/>
  <c r="AS12" i="56" s="1"/>
  <c r="AT12" i="56" s="1"/>
  <c r="AU12" i="56" s="1"/>
  <c r="AV12" i="56" s="1"/>
  <c r="AW12" i="56" s="1"/>
  <c r="AX12" i="56" s="1"/>
  <c r="AY12" i="56" s="1"/>
  <c r="AZ12" i="56" s="1"/>
  <c r="BA12" i="56" s="1"/>
  <c r="BB12" i="56" s="1"/>
  <c r="BC12" i="56" s="1"/>
  <c r="BD12" i="56" s="1"/>
  <c r="BE12" i="56" s="1"/>
  <c r="BF12" i="56" s="1"/>
  <c r="BG12" i="56" s="1"/>
  <c r="BH12" i="56" s="1"/>
  <c r="BI12" i="56" s="1"/>
  <c r="BJ12" i="56" s="1"/>
  <c r="BK12" i="56" s="1"/>
  <c r="BL12" i="56" s="1"/>
  <c r="BM12" i="56" s="1"/>
  <c r="BN12" i="56" s="1"/>
  <c r="BO12" i="56" s="1"/>
  <c r="BP12" i="56" s="1"/>
  <c r="BQ12" i="56" s="1"/>
  <c r="BR12" i="56" s="1"/>
  <c r="BS12" i="56" s="1"/>
  <c r="BT12" i="56" s="1"/>
  <c r="BU12" i="56" s="1"/>
  <c r="BV12" i="56" s="1"/>
  <c r="BW12" i="56" s="1"/>
  <c r="BX12" i="56" s="1"/>
  <c r="BY12" i="56" s="1"/>
  <c r="BZ12" i="56" s="1"/>
  <c r="CA12" i="56" s="1"/>
  <c r="CB12" i="56" s="1"/>
  <c r="CC12" i="56" s="1"/>
  <c r="CD12" i="56" s="1"/>
  <c r="CE12" i="56" s="1"/>
  <c r="CF12" i="56" s="1"/>
  <c r="CG12" i="56" s="1"/>
  <c r="CH12" i="56" s="1"/>
  <c r="CI12" i="56" s="1"/>
  <c r="CJ12" i="56" s="1"/>
  <c r="D147" i="28" l="1"/>
  <c r="B147" i="57"/>
  <c r="L23" i="28"/>
  <c r="L24" i="28"/>
  <c r="M22" i="57"/>
  <c r="N22" i="57" s="1"/>
  <c r="M23" i="57"/>
  <c r="N23" i="57" s="1"/>
  <c r="L21" i="28"/>
  <c r="L22" i="28"/>
  <c r="M20" i="57"/>
  <c r="N20" i="57" s="1"/>
  <c r="M21" i="57"/>
  <c r="N21" i="57" s="1"/>
  <c r="L19" i="28"/>
  <c r="L20" i="28"/>
  <c r="M18" i="57"/>
  <c r="N18" i="57" s="1"/>
  <c r="M19" i="57"/>
  <c r="N19" i="57" s="1"/>
  <c r="L17" i="28"/>
  <c r="L18" i="28"/>
  <c r="M16" i="57"/>
  <c r="N16" i="57" s="1"/>
  <c r="M17" i="57"/>
  <c r="N17" i="57" s="1"/>
  <c r="L14" i="28"/>
  <c r="L16" i="28"/>
  <c r="M13" i="57"/>
  <c r="N13" i="57" s="1"/>
  <c r="M14" i="57"/>
  <c r="N14" i="57" s="1"/>
  <c r="L12" i="28"/>
  <c r="L13" i="28"/>
  <c r="M11" i="57"/>
  <c r="N11" i="57" s="1"/>
  <c r="M12" i="57"/>
  <c r="N12" i="57" s="1"/>
  <c r="L10" i="28"/>
  <c r="L11" i="28"/>
  <c r="M9" i="57"/>
  <c r="N9" i="57" s="1"/>
  <c r="M10" i="57"/>
  <c r="N10" i="57" s="1"/>
  <c r="L8" i="28"/>
  <c r="L9" i="28"/>
  <c r="M7" i="57"/>
  <c r="N7" i="57" s="1"/>
  <c r="M8" i="57"/>
  <c r="N8" i="57" s="1"/>
  <c r="L71" i="28"/>
  <c r="L7" i="28"/>
  <c r="M56" i="57"/>
  <c r="N56" i="57" s="1"/>
  <c r="M54" i="57"/>
  <c r="N54" i="57" s="1"/>
  <c r="M55" i="57"/>
  <c r="N55" i="57" s="1"/>
  <c r="M71" i="57"/>
  <c r="N71" i="57" s="1"/>
  <c r="M6" i="57"/>
  <c r="N6" i="57" s="1"/>
  <c r="M5" i="57"/>
  <c r="N5" i="57" s="1"/>
  <c r="M15" i="57"/>
  <c r="N15" i="57" s="1"/>
  <c r="L56" i="28"/>
  <c r="L6" i="28"/>
  <c r="L54" i="28"/>
  <c r="L55" i="28"/>
  <c r="L15" i="28"/>
  <c r="L5" i="28"/>
  <c r="L42" i="28"/>
  <c r="L52" i="25"/>
  <c r="K67" i="44" s="1"/>
  <c r="M155" i="25"/>
  <c r="L71" i="44" s="1"/>
  <c r="M51" i="25"/>
  <c r="L66" i="44" s="1"/>
  <c r="M25" i="25"/>
  <c r="L65" i="44" s="1"/>
  <c r="M137" i="25"/>
  <c r="L69" i="44" s="1"/>
  <c r="M94" i="25"/>
  <c r="L68" i="44" s="1"/>
  <c r="N125" i="25"/>
  <c r="N147" i="25"/>
  <c r="N66" i="25"/>
  <c r="N110" i="25"/>
  <c r="N101" i="25"/>
  <c r="N89" i="25"/>
  <c r="N145" i="25"/>
  <c r="N121" i="25"/>
  <c r="N73" i="25"/>
  <c r="N21" i="25"/>
  <c r="N47" i="25"/>
  <c r="N62" i="25"/>
  <c r="N55" i="25"/>
  <c r="N9" i="25"/>
  <c r="N69" i="25"/>
  <c r="N123" i="25"/>
  <c r="N152" i="25"/>
  <c r="N128" i="25"/>
  <c r="N134" i="25"/>
  <c r="N105" i="25"/>
  <c r="N130" i="25"/>
  <c r="N74" i="25"/>
  <c r="N118" i="25"/>
  <c r="N141" i="25"/>
  <c r="N142" i="25"/>
  <c r="N54" i="25"/>
  <c r="N100" i="25"/>
  <c r="N114" i="25"/>
  <c r="N8" i="25"/>
  <c r="N98" i="25"/>
  <c r="N81" i="25"/>
  <c r="N151" i="25"/>
  <c r="N97" i="25"/>
  <c r="N12" i="25"/>
  <c r="N23" i="25"/>
  <c r="N22" i="25"/>
  <c r="O4" i="25"/>
  <c r="O101" i="25" s="1"/>
  <c r="N139" i="25"/>
  <c r="N91" i="25"/>
  <c r="N104" i="25"/>
  <c r="N140" i="25"/>
  <c r="N107" i="25"/>
  <c r="N42" i="25"/>
  <c r="N17" i="25"/>
  <c r="N15" i="25"/>
  <c r="N84" i="25"/>
  <c r="N5" i="25"/>
  <c r="N67" i="25"/>
  <c r="N117" i="25"/>
  <c r="N126" i="25"/>
  <c r="N39" i="25"/>
  <c r="N86" i="25"/>
  <c r="N36" i="25"/>
  <c r="N119" i="25"/>
  <c r="N76" i="25"/>
  <c r="N20" i="25"/>
  <c r="N6" i="25"/>
  <c r="N58" i="25"/>
  <c r="N82" i="25"/>
  <c r="N29" i="25"/>
  <c r="N144" i="25"/>
  <c r="N133" i="25"/>
  <c r="N153" i="25"/>
  <c r="N135" i="25"/>
  <c r="N32" i="25"/>
  <c r="N129" i="25"/>
  <c r="N93" i="25"/>
  <c r="N13" i="25"/>
  <c r="N57" i="25"/>
  <c r="N27" i="25"/>
  <c r="N90" i="25"/>
  <c r="N113" i="25"/>
  <c r="N44" i="25"/>
  <c r="N70" i="25"/>
  <c r="N75" i="25"/>
  <c r="N30" i="25"/>
  <c r="N19" i="25"/>
  <c r="N149" i="25"/>
  <c r="N63" i="25"/>
  <c r="N80" i="25"/>
  <c r="N150" i="25"/>
  <c r="N124" i="25"/>
  <c r="N77" i="25"/>
  <c r="N34" i="25"/>
  <c r="N37" i="25"/>
  <c r="N143" i="25"/>
  <c r="N61" i="25"/>
  <c r="N102" i="25"/>
  <c r="N18" i="25"/>
  <c r="N112" i="25"/>
  <c r="N50" i="25"/>
  <c r="N106" i="25"/>
  <c r="N96" i="25"/>
  <c r="N38" i="25"/>
  <c r="N79" i="25"/>
  <c r="N56" i="25"/>
  <c r="N46" i="25"/>
  <c r="N49" i="25"/>
  <c r="N92" i="25"/>
  <c r="N127" i="25"/>
  <c r="N115" i="25"/>
  <c r="N59" i="25"/>
  <c r="N83" i="25"/>
  <c r="N136" i="25"/>
  <c r="N53" i="25"/>
  <c r="N95" i="25" s="1"/>
  <c r="N65" i="25"/>
  <c r="N132" i="25"/>
  <c r="N109" i="25"/>
  <c r="N41" i="25"/>
  <c r="N11" i="25"/>
  <c r="N48" i="25"/>
  <c r="N87" i="25"/>
  <c r="N88" i="25"/>
  <c r="N24" i="25"/>
  <c r="N78" i="25"/>
  <c r="N16" i="25"/>
  <c r="N108" i="25"/>
  <c r="N10" i="25"/>
  <c r="N7" i="25"/>
  <c r="N146" i="25"/>
  <c r="N154" i="25"/>
  <c r="N111" i="25"/>
  <c r="N103" i="25"/>
  <c r="N148" i="25"/>
  <c r="N33" i="25"/>
  <c r="N35" i="25"/>
  <c r="N14" i="25"/>
  <c r="N120" i="25"/>
  <c r="N43" i="25"/>
  <c r="N31" i="25"/>
  <c r="N72" i="25"/>
  <c r="N60" i="25"/>
  <c r="N122" i="25"/>
  <c r="N64" i="25"/>
  <c r="M64" i="44"/>
  <c r="N26" i="25"/>
  <c r="N71" i="25"/>
  <c r="N68" i="25"/>
  <c r="N85" i="25"/>
  <c r="N116" i="25"/>
  <c r="N28" i="25"/>
  <c r="N131" i="25"/>
  <c r="N40" i="25"/>
  <c r="N45" i="25"/>
  <c r="H73" i="44"/>
  <c r="L138" i="25"/>
  <c r="K70" i="44" s="1"/>
  <c r="K157" i="25"/>
  <c r="J72" i="44" s="1"/>
  <c r="J156" i="25"/>
  <c r="J158" i="25" s="1"/>
  <c r="I73" i="44" s="1"/>
  <c r="J9" i="46"/>
  <c r="J64" i="47" s="1"/>
  <c r="M43" i="59"/>
  <c r="L43" i="59"/>
  <c r="I43" i="59"/>
  <c r="R43" i="59" s="1"/>
  <c r="T43" i="59" s="1"/>
  <c r="F43" i="59"/>
  <c r="D43" i="59"/>
  <c r="G43" i="59"/>
  <c r="H43" i="59"/>
  <c r="S43" i="59"/>
  <c r="K43" i="59"/>
  <c r="E43" i="59"/>
  <c r="J43" i="59"/>
  <c r="N43" i="59"/>
  <c r="C43" i="59"/>
  <c r="O43" i="59"/>
  <c r="J8" i="46"/>
  <c r="J63" i="47" s="1"/>
  <c r="J138" i="28"/>
  <c r="J10" i="46" s="1"/>
  <c r="L113" i="28"/>
  <c r="L111" i="28"/>
  <c r="L47" i="28"/>
  <c r="L41" i="28"/>
  <c r="L118" i="28"/>
  <c r="L102" i="28"/>
  <c r="L148" i="28"/>
  <c r="L142" i="28"/>
  <c r="L26" i="28"/>
  <c r="L122" i="28"/>
  <c r="L43" i="28"/>
  <c r="L127" i="28"/>
  <c r="L134" i="28"/>
  <c r="L4" i="46"/>
  <c r="L59" i="47" s="1"/>
  <c r="L119" i="28"/>
  <c r="L152" i="28"/>
  <c r="L151" i="28"/>
  <c r="L146" i="28"/>
  <c r="L141" i="28"/>
  <c r="L48" i="28"/>
  <c r="L34" i="28"/>
  <c r="L128" i="28"/>
  <c r="L99" i="28"/>
  <c r="L105" i="28"/>
  <c r="L38" i="28"/>
  <c r="L53" i="28"/>
  <c r="L149" i="28"/>
  <c r="L153" i="28"/>
  <c r="L45" i="28"/>
  <c r="L30" i="28"/>
  <c r="L109" i="28"/>
  <c r="L108" i="28"/>
  <c r="L126" i="28"/>
  <c r="L106" i="28"/>
  <c r="L36" i="28"/>
  <c r="L150" i="28"/>
  <c r="L96" i="28"/>
  <c r="L121" i="28"/>
  <c r="L112" i="28"/>
  <c r="L98" i="28"/>
  <c r="L115" i="28"/>
  <c r="L44" i="28"/>
  <c r="L101" i="28"/>
  <c r="L114" i="28"/>
  <c r="L107" i="28"/>
  <c r="L156" i="28"/>
  <c r="L145" i="28"/>
  <c r="L129" i="28"/>
  <c r="L154" i="28"/>
  <c r="L123" i="28"/>
  <c r="M4" i="28"/>
  <c r="B16" i="59"/>
  <c r="A33" i="40"/>
  <c r="L133" i="28"/>
  <c r="L124" i="28"/>
  <c r="L110" i="28"/>
  <c r="L28" i="28"/>
  <c r="U45" i="59"/>
  <c r="B45" i="59"/>
  <c r="Q45" i="59" s="1"/>
  <c r="P45" i="59" s="1"/>
  <c r="L135" i="28"/>
  <c r="L33" i="28"/>
  <c r="F44" i="59"/>
  <c r="G44" i="59"/>
  <c r="H44" i="59"/>
  <c r="J44" i="59"/>
  <c r="I44" i="59"/>
  <c r="R44" i="59" s="1"/>
  <c r="T44" i="59" s="1"/>
  <c r="K44" i="59"/>
  <c r="L44" i="59"/>
  <c r="E44" i="59"/>
  <c r="M44" i="59"/>
  <c r="N44" i="59"/>
  <c r="D44" i="59"/>
  <c r="O44" i="59"/>
  <c r="C44" i="59"/>
  <c r="S44" i="59"/>
  <c r="L35" i="28"/>
  <c r="L37" i="28"/>
  <c r="L120" i="28"/>
  <c r="L27" i="28"/>
  <c r="L97" i="28"/>
  <c r="L49" i="28"/>
  <c r="L131" i="28"/>
  <c r="L144" i="28"/>
  <c r="L39" i="28"/>
  <c r="L104" i="28"/>
  <c r="L46" i="28"/>
  <c r="L50" i="28"/>
  <c r="L29" i="28"/>
  <c r="L117" i="28"/>
  <c r="L140" i="28"/>
  <c r="L40" i="28"/>
  <c r="L136" i="28"/>
  <c r="L100" i="28"/>
  <c r="L139" i="28"/>
  <c r="L116" i="28"/>
  <c r="L125" i="28"/>
  <c r="L32" i="28"/>
  <c r="L95" i="28"/>
  <c r="L103" i="28"/>
  <c r="L132" i="28"/>
  <c r="L130" i="28"/>
  <c r="L31" i="28"/>
  <c r="K16" i="46"/>
  <c r="M129" i="30"/>
  <c r="N129" i="30" s="1"/>
  <c r="M61" i="30"/>
  <c r="N61" i="30" s="1"/>
  <c r="J5" i="46"/>
  <c r="J60" i="47" s="1"/>
  <c r="J52" i="28"/>
  <c r="K25" i="28"/>
  <c r="M50" i="30"/>
  <c r="N50" i="30" s="1"/>
  <c r="K51" i="28"/>
  <c r="K6" i="46" s="1"/>
  <c r="K61" i="47" s="1"/>
  <c r="K94" i="28"/>
  <c r="K8" i="46" s="1"/>
  <c r="K63" i="47" s="1"/>
  <c r="K137" i="28"/>
  <c r="M145" i="30"/>
  <c r="M139" i="30"/>
  <c r="G12" i="46"/>
  <c r="G19" i="46" s="1"/>
  <c r="I10" i="46"/>
  <c r="I65" i="47" s="1"/>
  <c r="M14" i="30"/>
  <c r="N14" i="30" s="1"/>
  <c r="M9" i="30"/>
  <c r="N9" i="30" s="1"/>
  <c r="M36" i="30"/>
  <c r="N36" i="30" s="1"/>
  <c r="M24" i="30"/>
  <c r="N24" i="30" s="1"/>
  <c r="M55" i="30"/>
  <c r="N55" i="30" s="1"/>
  <c r="M124" i="30"/>
  <c r="N124" i="30" s="1"/>
  <c r="M49" i="30"/>
  <c r="N49" i="30" s="1"/>
  <c r="M29" i="30"/>
  <c r="N29" i="30" s="1"/>
  <c r="M117" i="30"/>
  <c r="N117" i="30" s="1"/>
  <c r="M91" i="30"/>
  <c r="N91" i="30" s="1"/>
  <c r="M150" i="30"/>
  <c r="M13" i="30"/>
  <c r="N13" i="30" s="1"/>
  <c r="M125" i="30"/>
  <c r="N125" i="30" s="1"/>
  <c r="M87" i="30"/>
  <c r="N87" i="30" s="1"/>
  <c r="M106" i="30"/>
  <c r="N106" i="30" s="1"/>
  <c r="M98" i="30"/>
  <c r="N98" i="30" s="1"/>
  <c r="N8" i="30"/>
  <c r="I7" i="46"/>
  <c r="I17" i="46" s="1"/>
  <c r="I157" i="28"/>
  <c r="H18" i="46"/>
  <c r="AJ16" i="46"/>
  <c r="K52" i="30"/>
  <c r="AI7" i="46" s="1"/>
  <c r="AI6" i="46"/>
  <c r="K89" i="47" s="1"/>
  <c r="J78" i="47"/>
  <c r="J93" i="47"/>
  <c r="J157" i="30"/>
  <c r="AH11" i="46" s="1"/>
  <c r="J94" i="47" s="1"/>
  <c r="M136" i="30"/>
  <c r="N136" i="30" s="1"/>
  <c r="M119" i="30"/>
  <c r="N119" i="30" s="1"/>
  <c r="M114" i="30"/>
  <c r="N114" i="30" s="1"/>
  <c r="M142" i="30"/>
  <c r="M133" i="30"/>
  <c r="N133" i="30" s="1"/>
  <c r="M123" i="30"/>
  <c r="N123" i="30" s="1"/>
  <c r="M131" i="30"/>
  <c r="N131" i="30" s="1"/>
  <c r="M109" i="30"/>
  <c r="N109" i="30" s="1"/>
  <c r="M120" i="30"/>
  <c r="N120" i="30" s="1"/>
  <c r="M105" i="30"/>
  <c r="N105" i="30" s="1"/>
  <c r="M37" i="30"/>
  <c r="N37" i="30" s="1"/>
  <c r="M151" i="30"/>
  <c r="M10" i="30"/>
  <c r="N10" i="30" s="1"/>
  <c r="M89" i="30"/>
  <c r="N89" i="30" s="1"/>
  <c r="M107" i="30"/>
  <c r="N107" i="30" s="1"/>
  <c r="M132" i="30"/>
  <c r="N132" i="30" s="1"/>
  <c r="M86" i="30"/>
  <c r="N86" i="30" s="1"/>
  <c r="M26" i="30"/>
  <c r="M53" i="30" s="1"/>
  <c r="M95" i="30" s="1"/>
  <c r="M80" i="30"/>
  <c r="N80" i="30" s="1"/>
  <c r="M81" i="30"/>
  <c r="N81" i="30" s="1"/>
  <c r="M71" i="30"/>
  <c r="N71" i="30" s="1"/>
  <c r="M88" i="30"/>
  <c r="N88" i="30" s="1"/>
  <c r="M38" i="30"/>
  <c r="N38" i="30" s="1"/>
  <c r="M153" i="30"/>
  <c r="M115" i="30"/>
  <c r="N115" i="30" s="1"/>
  <c r="M18" i="30"/>
  <c r="N18" i="30" s="1"/>
  <c r="M39" i="30"/>
  <c r="N39" i="30" s="1"/>
  <c r="M113" i="30"/>
  <c r="N113" i="30" s="1"/>
  <c r="M126" i="30"/>
  <c r="N126" i="30" s="1"/>
  <c r="M59" i="30"/>
  <c r="N59" i="30" s="1"/>
  <c r="M17" i="30"/>
  <c r="N17" i="30" s="1"/>
  <c r="M118" i="30"/>
  <c r="N118" i="30" s="1"/>
  <c r="M20" i="30"/>
  <c r="N20" i="30" s="1"/>
  <c r="M156" i="30"/>
  <c r="M102" i="30"/>
  <c r="N102" i="30" s="1"/>
  <c r="M54" i="30"/>
  <c r="N54" i="30" s="1"/>
  <c r="M84" i="30"/>
  <c r="N84" i="30" s="1"/>
  <c r="M22" i="30"/>
  <c r="N22" i="30" s="1"/>
  <c r="M130" i="30"/>
  <c r="N130" i="30" s="1"/>
  <c r="M15" i="30"/>
  <c r="N15" i="30" s="1"/>
  <c r="M135" i="30"/>
  <c r="N135" i="30" s="1"/>
  <c r="M111" i="30"/>
  <c r="N111" i="30" s="1"/>
  <c r="M93" i="30"/>
  <c r="N93" i="30" s="1"/>
  <c r="M78" i="30"/>
  <c r="N78" i="30" s="1"/>
  <c r="AK4" i="46"/>
  <c r="AK16" i="46" s="1"/>
  <c r="M99" i="30"/>
  <c r="N99" i="30" s="1"/>
  <c r="M77" i="30"/>
  <c r="N77" i="30" s="1"/>
  <c r="M56" i="30"/>
  <c r="N56" i="30" s="1"/>
  <c r="M33" i="30"/>
  <c r="N33" i="30" s="1"/>
  <c r="M21" i="30"/>
  <c r="N21" i="30" s="1"/>
  <c r="M47" i="30"/>
  <c r="N47" i="30" s="1"/>
  <c r="M62" i="30"/>
  <c r="N62" i="30" s="1"/>
  <c r="M42" i="30"/>
  <c r="N42" i="30" s="1"/>
  <c r="M127" i="30"/>
  <c r="N127" i="30" s="1"/>
  <c r="M72" i="30"/>
  <c r="N72" i="30" s="1"/>
  <c r="M28" i="30"/>
  <c r="N28" i="30" s="1"/>
  <c r="M60" i="30"/>
  <c r="N60" i="30" s="1"/>
  <c r="M7" i="30"/>
  <c r="N7" i="30" s="1"/>
  <c r="M79" i="30"/>
  <c r="N79" i="30" s="1"/>
  <c r="M121" i="30"/>
  <c r="N121" i="30" s="1"/>
  <c r="M40" i="30"/>
  <c r="N40" i="30" s="1"/>
  <c r="M104" i="30"/>
  <c r="N104" i="30" s="1"/>
  <c r="M66" i="30"/>
  <c r="N66" i="30" s="1"/>
  <c r="M149" i="30"/>
  <c r="M69" i="30"/>
  <c r="N69" i="30" s="1"/>
  <c r="M58" i="30"/>
  <c r="N58" i="30" s="1"/>
  <c r="M101" i="30"/>
  <c r="N101" i="30" s="1"/>
  <c r="M146" i="30"/>
  <c r="M19" i="30"/>
  <c r="N19" i="30" s="1"/>
  <c r="M41" i="30"/>
  <c r="N41" i="30" s="1"/>
  <c r="M148" i="30"/>
  <c r="M70" i="30"/>
  <c r="N70" i="30" s="1"/>
  <c r="M82" i="30"/>
  <c r="N82" i="30" s="1"/>
  <c r="M74" i="30"/>
  <c r="N74" i="30" s="1"/>
  <c r="M73" i="30"/>
  <c r="N73" i="30" s="1"/>
  <c r="M108" i="30"/>
  <c r="N108" i="30" s="1"/>
  <c r="M97" i="30"/>
  <c r="N97" i="30" s="1"/>
  <c r="M103" i="30"/>
  <c r="N103" i="30" s="1"/>
  <c r="M46" i="30"/>
  <c r="N46" i="30" s="1"/>
  <c r="M68" i="30"/>
  <c r="N68" i="30" s="1"/>
  <c r="M65" i="30"/>
  <c r="N65" i="30" s="1"/>
  <c r="M75" i="30"/>
  <c r="N75" i="30" s="1"/>
  <c r="M110" i="30"/>
  <c r="N110" i="30" s="1"/>
  <c r="M112" i="30"/>
  <c r="N112" i="30" s="1"/>
  <c r="M27" i="30"/>
  <c r="N27" i="30" s="1"/>
  <c r="M76" i="30"/>
  <c r="N76" i="30" s="1"/>
  <c r="M85" i="30"/>
  <c r="N85" i="30" s="1"/>
  <c r="M45" i="30"/>
  <c r="N45" i="30" s="1"/>
  <c r="M6" i="30"/>
  <c r="N6" i="30" s="1"/>
  <c r="M43" i="30"/>
  <c r="N43" i="30" s="1"/>
  <c r="M90" i="30"/>
  <c r="N90" i="30" s="1"/>
  <c r="M83" i="30"/>
  <c r="N83" i="30" s="1"/>
  <c r="M5" i="30"/>
  <c r="N5" i="30" s="1"/>
  <c r="M34" i="30"/>
  <c r="N34" i="30" s="1"/>
  <c r="H158" i="28"/>
  <c r="H12" i="46" s="1"/>
  <c r="L137" i="30"/>
  <c r="AJ9" i="46" s="1"/>
  <c r="L92" i="47" s="1"/>
  <c r="H11" i="46"/>
  <c r="H66" i="47" s="1"/>
  <c r="K138" i="30"/>
  <c r="AI10" i="46" s="1"/>
  <c r="AI18" i="46" s="1"/>
  <c r="M92" i="30"/>
  <c r="N92" i="30" s="1"/>
  <c r="M67" i="30"/>
  <c r="N67" i="30" s="1"/>
  <c r="M134" i="30"/>
  <c r="N134" i="30" s="1"/>
  <c r="M11" i="30"/>
  <c r="N11" i="30" s="1"/>
  <c r="M154" i="30"/>
  <c r="M23" i="30"/>
  <c r="N23" i="30" s="1"/>
  <c r="M32" i="30"/>
  <c r="N32" i="30" s="1"/>
  <c r="M31" i="30"/>
  <c r="N31" i="30" s="1"/>
  <c r="M44" i="30"/>
  <c r="N44" i="30" s="1"/>
  <c r="L25" i="30"/>
  <c r="AJ5" i="46" s="1"/>
  <c r="L88" i="47" s="1"/>
  <c r="M100" i="30"/>
  <c r="N100" i="30" s="1"/>
  <c r="M48" i="30"/>
  <c r="N48" i="30" s="1"/>
  <c r="M35" i="30"/>
  <c r="N35" i="30" s="1"/>
  <c r="M152" i="30"/>
  <c r="M122" i="30"/>
  <c r="M128" i="30"/>
  <c r="N128" i="30" s="1"/>
  <c r="M63" i="30"/>
  <c r="N63" i="30" s="1"/>
  <c r="M141" i="30"/>
  <c r="M16" i="30"/>
  <c r="N16" i="30" s="1"/>
  <c r="M30" i="30"/>
  <c r="N30" i="30" s="1"/>
  <c r="M144" i="30"/>
  <c r="M116" i="30"/>
  <c r="N116" i="30" s="1"/>
  <c r="M140" i="30"/>
  <c r="M96" i="30"/>
  <c r="N96" i="30" s="1"/>
  <c r="M64" i="30"/>
  <c r="N64" i="30" s="1"/>
  <c r="M57" i="30"/>
  <c r="N57" i="30" s="1"/>
  <c r="M12" i="30"/>
  <c r="N12" i="30" s="1"/>
  <c r="L94" i="30"/>
  <c r="AJ8" i="46" s="1"/>
  <c r="L91" i="47" s="1"/>
  <c r="L51" i="30"/>
  <c r="AJ6" i="46" s="1"/>
  <c r="L89" i="47" s="1"/>
  <c r="AV16" i="46"/>
  <c r="L72" i="47"/>
  <c r="F67" i="47"/>
  <c r="J157" i="29"/>
  <c r="V11" i="46" s="1"/>
  <c r="J79" i="47" s="1"/>
  <c r="V7" i="46"/>
  <c r="J75" i="47" s="1"/>
  <c r="H62" i="47"/>
  <c r="M81" i="31"/>
  <c r="N81" i="31" s="1"/>
  <c r="M136" i="29"/>
  <c r="N136" i="29" s="1"/>
  <c r="M47" i="29"/>
  <c r="N47" i="29" s="1"/>
  <c r="M67" i="29"/>
  <c r="N67" i="29" s="1"/>
  <c r="M87" i="29"/>
  <c r="N87" i="29" s="1"/>
  <c r="M48" i="29"/>
  <c r="N48" i="29" s="1"/>
  <c r="M110" i="29"/>
  <c r="N110" i="29" s="1"/>
  <c r="M32" i="29"/>
  <c r="N32" i="29" s="1"/>
  <c r="M76" i="29"/>
  <c r="N76" i="29" s="1"/>
  <c r="M29" i="29"/>
  <c r="N29" i="29" s="1"/>
  <c r="M22" i="29"/>
  <c r="N22" i="29" s="1"/>
  <c r="M59" i="29"/>
  <c r="N59" i="29" s="1"/>
  <c r="M151" i="29"/>
  <c r="M140" i="29"/>
  <c r="M141" i="29"/>
  <c r="M30" i="29"/>
  <c r="N30" i="29" s="1"/>
  <c r="M66" i="29"/>
  <c r="N66" i="29" s="1"/>
  <c r="M26" i="29"/>
  <c r="M12" i="29"/>
  <c r="N12" i="29" s="1"/>
  <c r="M40" i="29"/>
  <c r="N40" i="29" s="1"/>
  <c r="M115" i="29"/>
  <c r="N115" i="29" s="1"/>
  <c r="M90" i="29"/>
  <c r="N90" i="29" s="1"/>
  <c r="M18" i="29"/>
  <c r="N18" i="29" s="1"/>
  <c r="M38" i="29"/>
  <c r="N38" i="29" s="1"/>
  <c r="M62" i="29"/>
  <c r="N62" i="29" s="1"/>
  <c r="M58" i="29"/>
  <c r="N58" i="29" s="1"/>
  <c r="M63" i="29"/>
  <c r="N63" i="29" s="1"/>
  <c r="M64" i="29"/>
  <c r="N64" i="29" s="1"/>
  <c r="M144" i="29"/>
  <c r="M127" i="29"/>
  <c r="N127" i="29" s="1"/>
  <c r="M14" i="29"/>
  <c r="N14" i="29" s="1"/>
  <c r="M114" i="31"/>
  <c r="N114" i="31" s="1"/>
  <c r="M149" i="31"/>
  <c r="K138" i="29"/>
  <c r="W10" i="46" s="1"/>
  <c r="W18" i="46" s="1"/>
  <c r="M92" i="29"/>
  <c r="N92" i="29" s="1"/>
  <c r="M6" i="29"/>
  <c r="N6" i="29" s="1"/>
  <c r="M45" i="29"/>
  <c r="N45" i="29" s="1"/>
  <c r="M101" i="29"/>
  <c r="N101" i="29" s="1"/>
  <c r="M103" i="29"/>
  <c r="N103" i="29" s="1"/>
  <c r="M5" i="29"/>
  <c r="N5" i="29" s="1"/>
  <c r="M42" i="29"/>
  <c r="N42" i="29" s="1"/>
  <c r="M9" i="29"/>
  <c r="N9" i="29" s="1"/>
  <c r="M86" i="29"/>
  <c r="N86" i="29" s="1"/>
  <c r="M108" i="29"/>
  <c r="N108" i="29" s="1"/>
  <c r="M149" i="29"/>
  <c r="M80" i="29"/>
  <c r="N80" i="29" s="1"/>
  <c r="M152" i="29"/>
  <c r="M65" i="29"/>
  <c r="N65" i="29" s="1"/>
  <c r="M135" i="29"/>
  <c r="N135" i="29" s="1"/>
  <c r="M79" i="29"/>
  <c r="N79" i="29" s="1"/>
  <c r="M7" i="29"/>
  <c r="N7" i="29" s="1"/>
  <c r="M128" i="29"/>
  <c r="N128" i="29" s="1"/>
  <c r="M142" i="29"/>
  <c r="M131" i="29"/>
  <c r="N131" i="29" s="1"/>
  <c r="M96" i="29"/>
  <c r="N96" i="29" s="1"/>
  <c r="M120" i="29"/>
  <c r="N120" i="29" s="1"/>
  <c r="M60" i="29"/>
  <c r="N60" i="29" s="1"/>
  <c r="M35" i="29"/>
  <c r="N35" i="29" s="1"/>
  <c r="M44" i="29"/>
  <c r="N44" i="29" s="1"/>
  <c r="M17" i="29"/>
  <c r="N17" i="29" s="1"/>
  <c r="M75" i="29"/>
  <c r="N75" i="29" s="1"/>
  <c r="M111" i="29"/>
  <c r="N111" i="29" s="1"/>
  <c r="M54" i="29"/>
  <c r="N54" i="29" s="1"/>
  <c r="M71" i="29"/>
  <c r="N71" i="29" s="1"/>
  <c r="M126" i="29"/>
  <c r="N126" i="29" s="1"/>
  <c r="M77" i="29"/>
  <c r="N77" i="29" s="1"/>
  <c r="M105" i="29"/>
  <c r="N105" i="29" s="1"/>
  <c r="M56" i="29"/>
  <c r="N56" i="29" s="1"/>
  <c r="M100" i="29"/>
  <c r="N100" i="29" s="1"/>
  <c r="M78" i="29"/>
  <c r="N78" i="29" s="1"/>
  <c r="M145" i="29"/>
  <c r="M84" i="29"/>
  <c r="N84" i="29" s="1"/>
  <c r="M97" i="29"/>
  <c r="N97" i="29" s="1"/>
  <c r="M104" i="29"/>
  <c r="N104" i="29" s="1"/>
  <c r="M125" i="29"/>
  <c r="N125" i="29" s="1"/>
  <c r="M89" i="29"/>
  <c r="N89" i="29" s="1"/>
  <c r="M46" i="29"/>
  <c r="N46" i="29" s="1"/>
  <c r="M20" i="29"/>
  <c r="N20" i="29" s="1"/>
  <c r="M74" i="29"/>
  <c r="N74" i="29" s="1"/>
  <c r="M28" i="29"/>
  <c r="N28" i="29" s="1"/>
  <c r="M55" i="29"/>
  <c r="N55" i="29" s="1"/>
  <c r="M114" i="29"/>
  <c r="N114" i="29" s="1"/>
  <c r="M16" i="29"/>
  <c r="N16" i="29" s="1"/>
  <c r="M130" i="29"/>
  <c r="N130" i="29" s="1"/>
  <c r="M43" i="29"/>
  <c r="N43" i="29" s="1"/>
  <c r="M146" i="29"/>
  <c r="M118" i="29"/>
  <c r="N118" i="29" s="1"/>
  <c r="M10" i="29"/>
  <c r="N10" i="29" s="1"/>
  <c r="M81" i="29"/>
  <c r="N81" i="29" s="1"/>
  <c r="M57" i="29"/>
  <c r="N57" i="29" s="1"/>
  <c r="M107" i="29"/>
  <c r="N107" i="29" s="1"/>
  <c r="M139" i="29"/>
  <c r="M73" i="29"/>
  <c r="N73" i="29" s="1"/>
  <c r="M83" i="29"/>
  <c r="N83" i="29" s="1"/>
  <c r="M99" i="29"/>
  <c r="N99" i="29" s="1"/>
  <c r="M109" i="29"/>
  <c r="M37" i="29"/>
  <c r="N37" i="29" s="1"/>
  <c r="M50" i="29"/>
  <c r="N50" i="29" s="1"/>
  <c r="M49" i="29"/>
  <c r="N49" i="29" s="1"/>
  <c r="M133" i="29"/>
  <c r="N133" i="29" s="1"/>
  <c r="M153" i="29"/>
  <c r="M117" i="29"/>
  <c r="N117" i="29" s="1"/>
  <c r="Y4" i="46"/>
  <c r="Y16" i="46" s="1"/>
  <c r="M121" i="29"/>
  <c r="N121" i="29" s="1"/>
  <c r="M134" i="29"/>
  <c r="N134" i="29" s="1"/>
  <c r="M82" i="29"/>
  <c r="N82" i="29" s="1"/>
  <c r="M129" i="29"/>
  <c r="N129" i="29" s="1"/>
  <c r="M21" i="29"/>
  <c r="N21" i="29" s="1"/>
  <c r="M123" i="29"/>
  <c r="N123" i="29" s="1"/>
  <c r="M85" i="29"/>
  <c r="N85" i="29" s="1"/>
  <c r="M31" i="29"/>
  <c r="N31" i="29" s="1"/>
  <c r="M11" i="29"/>
  <c r="N11" i="29" s="1"/>
  <c r="M98" i="29"/>
  <c r="N98" i="29" s="1"/>
  <c r="M15" i="29"/>
  <c r="N15" i="29" s="1"/>
  <c r="M19" i="29"/>
  <c r="N19" i="29" s="1"/>
  <c r="M39" i="29"/>
  <c r="N39" i="29" s="1"/>
  <c r="M33" i="29"/>
  <c r="N33" i="29" s="1"/>
  <c r="M112" i="29"/>
  <c r="N112" i="29" s="1"/>
  <c r="M27" i="29"/>
  <c r="N27" i="29" s="1"/>
  <c r="M132" i="29"/>
  <c r="N132" i="29" s="1"/>
  <c r="M23" i="29"/>
  <c r="N23" i="29" s="1"/>
  <c r="M124" i="29"/>
  <c r="N124" i="29" s="1"/>
  <c r="M116" i="29"/>
  <c r="N116" i="29" s="1"/>
  <c r="M106" i="29"/>
  <c r="N106" i="29" s="1"/>
  <c r="M70" i="29"/>
  <c r="N70" i="29" s="1"/>
  <c r="M91" i="29"/>
  <c r="N91" i="29" s="1"/>
  <c r="M61" i="29"/>
  <c r="N61" i="29" s="1"/>
  <c r="M119" i="29"/>
  <c r="N119" i="29" s="1"/>
  <c r="M8" i="29"/>
  <c r="N8" i="29" s="1"/>
  <c r="M113" i="29"/>
  <c r="N113" i="29" s="1"/>
  <c r="M148" i="29"/>
  <c r="M69" i="29"/>
  <c r="N69" i="29" s="1"/>
  <c r="M13" i="29"/>
  <c r="N13" i="29" s="1"/>
  <c r="M53" i="29"/>
  <c r="M95" i="29" s="1"/>
  <c r="M150" i="29"/>
  <c r="M122" i="29"/>
  <c r="N122" i="29" s="1"/>
  <c r="M24" i="29"/>
  <c r="N24" i="29" s="1"/>
  <c r="M34" i="29"/>
  <c r="N34" i="29" s="1"/>
  <c r="M72" i="29"/>
  <c r="N72" i="29" s="1"/>
  <c r="M41" i="29"/>
  <c r="N41" i="29" s="1"/>
  <c r="M102" i="29"/>
  <c r="N102" i="29" s="1"/>
  <c r="M36" i="29"/>
  <c r="N36" i="29" s="1"/>
  <c r="M154" i="29"/>
  <c r="M93" i="29"/>
  <c r="N93" i="29" s="1"/>
  <c r="M88" i="29"/>
  <c r="N88" i="29" s="1"/>
  <c r="M68" i="29"/>
  <c r="N68" i="29" s="1"/>
  <c r="W8" i="46"/>
  <c r="K76" i="47" s="1"/>
  <c r="M78" i="31"/>
  <c r="N78" i="31" s="1"/>
  <c r="M148" i="31"/>
  <c r="M66" i="31"/>
  <c r="N66" i="31" s="1"/>
  <c r="M113" i="31"/>
  <c r="N113" i="31" s="1"/>
  <c r="M80" i="31"/>
  <c r="N80" i="31" s="1"/>
  <c r="L25" i="29"/>
  <c r="X5" i="46" s="1"/>
  <c r="L73" i="47" s="1"/>
  <c r="L137" i="29"/>
  <c r="X9" i="46" s="1"/>
  <c r="L77" i="47" s="1"/>
  <c r="L51" i="29"/>
  <c r="X6" i="46" s="1"/>
  <c r="L74" i="47" s="1"/>
  <c r="L94" i="29"/>
  <c r="X8" i="46" s="1"/>
  <c r="L76" i="47" s="1"/>
  <c r="K52" i="29"/>
  <c r="W7" i="46" s="1"/>
  <c r="M47" i="31"/>
  <c r="N47" i="31" s="1"/>
  <c r="M72" i="31"/>
  <c r="N72" i="31" s="1"/>
  <c r="M151" i="31"/>
  <c r="M126" i="31"/>
  <c r="N126" i="31" s="1"/>
  <c r="M89" i="31"/>
  <c r="N89" i="31" s="1"/>
  <c r="M122" i="31"/>
  <c r="N122" i="31" s="1"/>
  <c r="M20" i="31"/>
  <c r="N20" i="31" s="1"/>
  <c r="M30" i="31"/>
  <c r="N30" i="31" s="1"/>
  <c r="M67" i="31"/>
  <c r="N67" i="31" s="1"/>
  <c r="M79" i="31"/>
  <c r="N79" i="31" s="1"/>
  <c r="M130" i="31"/>
  <c r="N130" i="31" s="1"/>
  <c r="M48" i="31"/>
  <c r="N48" i="31" s="1"/>
  <c r="M82" i="31"/>
  <c r="N82" i="31" s="1"/>
  <c r="M109" i="31"/>
  <c r="N109" i="31" s="1"/>
  <c r="M23" i="31"/>
  <c r="N23" i="31" s="1"/>
  <c r="M133" i="31"/>
  <c r="N133" i="31" s="1"/>
  <c r="M107" i="31"/>
  <c r="N107" i="31" s="1"/>
  <c r="M101" i="31"/>
  <c r="N101" i="31" s="1"/>
  <c r="M41" i="31"/>
  <c r="N41" i="31" s="1"/>
  <c r="M95" i="31"/>
  <c r="M19" i="31"/>
  <c r="N19" i="31" s="1"/>
  <c r="M7" i="31"/>
  <c r="N7" i="31" s="1"/>
  <c r="M74" i="31"/>
  <c r="N74" i="31" s="1"/>
  <c r="M91" i="31"/>
  <c r="N91" i="31" s="1"/>
  <c r="M68" i="31"/>
  <c r="N68" i="31" s="1"/>
  <c r="M42" i="31"/>
  <c r="N42" i="31" s="1"/>
  <c r="M145" i="31"/>
  <c r="M39" i="31"/>
  <c r="N39" i="31" s="1"/>
  <c r="M97" i="31"/>
  <c r="N97" i="31" s="1"/>
  <c r="M65" i="31"/>
  <c r="N65" i="31" s="1"/>
  <c r="M86" i="31"/>
  <c r="N86" i="31" s="1"/>
  <c r="M29" i="31"/>
  <c r="N29" i="31" s="1"/>
  <c r="M88" i="31"/>
  <c r="N88" i="31" s="1"/>
  <c r="M103" i="31"/>
  <c r="N103" i="31" s="1"/>
  <c r="M8" i="31"/>
  <c r="N8" i="31" s="1"/>
  <c r="M10" i="31"/>
  <c r="N10" i="31" s="1"/>
  <c r="AW4" i="46"/>
  <c r="M100" i="47" s="1"/>
  <c r="M5" i="31"/>
  <c r="N5" i="31" s="1"/>
  <c r="M100" i="31"/>
  <c r="N100" i="31" s="1"/>
  <c r="M111" i="31"/>
  <c r="N111" i="31" s="1"/>
  <c r="M6" i="31"/>
  <c r="N6" i="31" s="1"/>
  <c r="M135" i="31"/>
  <c r="N135" i="31" s="1"/>
  <c r="M35" i="31"/>
  <c r="N35" i="31" s="1"/>
  <c r="M125" i="31"/>
  <c r="N125" i="31" s="1"/>
  <c r="M57" i="31"/>
  <c r="N57" i="31" s="1"/>
  <c r="M49" i="31"/>
  <c r="N49" i="31" s="1"/>
  <c r="M104" i="31"/>
  <c r="N104" i="31" s="1"/>
  <c r="M44" i="31"/>
  <c r="N44" i="31" s="1"/>
  <c r="M106" i="31"/>
  <c r="N106" i="31" s="1"/>
  <c r="M99" i="31"/>
  <c r="N99" i="31" s="1"/>
  <c r="M58" i="31"/>
  <c r="N58" i="31" s="1"/>
  <c r="M12" i="31"/>
  <c r="N12" i="31" s="1"/>
  <c r="M62" i="31"/>
  <c r="N62" i="31" s="1"/>
  <c r="M15" i="31"/>
  <c r="N15" i="31" s="1"/>
  <c r="M22" i="31"/>
  <c r="N22" i="31" s="1"/>
  <c r="M11" i="31"/>
  <c r="N11" i="31" s="1"/>
  <c r="M31" i="31"/>
  <c r="N31" i="31" s="1"/>
  <c r="M96" i="31"/>
  <c r="N96" i="31" s="1"/>
  <c r="M24" i="31"/>
  <c r="N24" i="31" s="1"/>
  <c r="M108" i="31"/>
  <c r="N108" i="31" s="1"/>
  <c r="M124" i="31"/>
  <c r="N124" i="31" s="1"/>
  <c r="M139" i="31"/>
  <c r="M152" i="31"/>
  <c r="M60" i="31"/>
  <c r="N60" i="31" s="1"/>
  <c r="M37" i="31"/>
  <c r="N37" i="31" s="1"/>
  <c r="M28" i="31"/>
  <c r="N28" i="31" s="1"/>
  <c r="M115" i="31"/>
  <c r="N115" i="31" s="1"/>
  <c r="M156" i="31"/>
  <c r="M54" i="31"/>
  <c r="N54" i="31" s="1"/>
  <c r="M154" i="31"/>
  <c r="M16" i="31"/>
  <c r="N16" i="31" s="1"/>
  <c r="M38" i="31"/>
  <c r="N38" i="31" s="1"/>
  <c r="M71" i="31"/>
  <c r="N71" i="31" s="1"/>
  <c r="M70" i="31"/>
  <c r="N70" i="31" s="1"/>
  <c r="M64" i="31"/>
  <c r="N64" i="31" s="1"/>
  <c r="M144" i="31"/>
  <c r="M87" i="31"/>
  <c r="N87" i="31" s="1"/>
  <c r="M119" i="31"/>
  <c r="N119" i="31" s="1"/>
  <c r="M110" i="31"/>
  <c r="N110" i="31" s="1"/>
  <c r="M129" i="31"/>
  <c r="N129" i="31" s="1"/>
  <c r="M33" i="31"/>
  <c r="N33" i="31" s="1"/>
  <c r="M9" i="31"/>
  <c r="N9" i="31" s="1"/>
  <c r="M21" i="31"/>
  <c r="N21" i="31" s="1"/>
  <c r="M153" i="31"/>
  <c r="M123" i="31"/>
  <c r="N123" i="31" s="1"/>
  <c r="M112" i="31"/>
  <c r="N112" i="31" s="1"/>
  <c r="M18" i="31"/>
  <c r="N18" i="31" s="1"/>
  <c r="M26" i="31"/>
  <c r="M84" i="31"/>
  <c r="N84" i="31" s="1"/>
  <c r="M136" i="31"/>
  <c r="N136" i="31" s="1"/>
  <c r="M36" i="31"/>
  <c r="N36" i="31" s="1"/>
  <c r="M120" i="31"/>
  <c r="N120" i="31" s="1"/>
  <c r="M53" i="31"/>
  <c r="M77" i="31"/>
  <c r="N77" i="31" s="1"/>
  <c r="M118" i="31"/>
  <c r="M40" i="31"/>
  <c r="N40" i="31" s="1"/>
  <c r="M131" i="31"/>
  <c r="N131" i="31" s="1"/>
  <c r="M55" i="31"/>
  <c r="N55" i="31" s="1"/>
  <c r="M45" i="31"/>
  <c r="N45" i="31" s="1"/>
  <c r="M61" i="31"/>
  <c r="N61" i="31" s="1"/>
  <c r="M93" i="31"/>
  <c r="N93" i="31" s="1"/>
  <c r="M13" i="31"/>
  <c r="N13" i="31" s="1"/>
  <c r="M98" i="31"/>
  <c r="N98" i="31" s="1"/>
  <c r="M59" i="31"/>
  <c r="N59" i="31" s="1"/>
  <c r="M63" i="31"/>
  <c r="N63" i="31" s="1"/>
  <c r="M127" i="31"/>
  <c r="N127" i="31" s="1"/>
  <c r="M132" i="31"/>
  <c r="N132" i="31" s="1"/>
  <c r="M146" i="31"/>
  <c r="M69" i="31"/>
  <c r="N69" i="31" s="1"/>
  <c r="M14" i="31"/>
  <c r="N14" i="31" s="1"/>
  <c r="M85" i="31"/>
  <c r="N85" i="31" s="1"/>
  <c r="M32" i="31"/>
  <c r="N32" i="31" s="1"/>
  <c r="M121" i="31"/>
  <c r="N121" i="31" s="1"/>
  <c r="M56" i="31"/>
  <c r="N56" i="31" s="1"/>
  <c r="M134" i="31"/>
  <c r="N134" i="31" s="1"/>
  <c r="M142" i="31"/>
  <c r="M46" i="31"/>
  <c r="N46" i="31" s="1"/>
  <c r="M140" i="31"/>
  <c r="M90" i="31"/>
  <c r="N90" i="31" s="1"/>
  <c r="M141" i="31"/>
  <c r="M117" i="31"/>
  <c r="N117" i="31" s="1"/>
  <c r="M27" i="31"/>
  <c r="N27" i="31" s="1"/>
  <c r="M83" i="31"/>
  <c r="N83" i="31" s="1"/>
  <c r="M17" i="31"/>
  <c r="N17" i="31" s="1"/>
  <c r="M73" i="31"/>
  <c r="N73" i="31" s="1"/>
  <c r="M76" i="31"/>
  <c r="M150" i="31"/>
  <c r="M128" i="31"/>
  <c r="N128" i="31" s="1"/>
  <c r="M102" i="31"/>
  <c r="N102" i="31" s="1"/>
  <c r="M34" i="31"/>
  <c r="N34" i="31" s="1"/>
  <c r="M92" i="31"/>
  <c r="N92" i="31" s="1"/>
  <c r="M43" i="31"/>
  <c r="N43" i="31" s="1"/>
  <c r="M116" i="31"/>
  <c r="N116" i="31" s="1"/>
  <c r="M50" i="31"/>
  <c r="N50" i="31" s="1"/>
  <c r="M75" i="31"/>
  <c r="N75" i="31" s="1"/>
  <c r="N105" i="31"/>
  <c r="L137" i="31"/>
  <c r="AV9" i="46" s="1"/>
  <c r="L105" i="47" s="1"/>
  <c r="L25" i="31"/>
  <c r="AV5" i="46" s="1"/>
  <c r="L101" i="47" s="1"/>
  <c r="L94" i="31"/>
  <c r="AV8" i="46" s="1"/>
  <c r="L104" i="47" s="1"/>
  <c r="L51" i="31"/>
  <c r="AV6" i="46" s="1"/>
  <c r="L102" i="47" s="1"/>
  <c r="N76" i="57"/>
  <c r="M144" i="57"/>
  <c r="N75" i="57"/>
  <c r="N85" i="57"/>
  <c r="M124" i="57"/>
  <c r="N124" i="57" s="1"/>
  <c r="M38" i="57"/>
  <c r="N38" i="57" s="1"/>
  <c r="M156" i="57"/>
  <c r="N78" i="57"/>
  <c r="M125" i="57"/>
  <c r="N125" i="57" s="1"/>
  <c r="M48" i="57"/>
  <c r="N48" i="57" s="1"/>
  <c r="N61" i="57"/>
  <c r="N91" i="57"/>
  <c r="M29" i="57"/>
  <c r="N29" i="57" s="1"/>
  <c r="M103" i="57"/>
  <c r="N103" i="57" s="1"/>
  <c r="M121" i="57"/>
  <c r="N121" i="57" s="1"/>
  <c r="M131" i="57"/>
  <c r="N131" i="57" s="1"/>
  <c r="N64" i="57"/>
  <c r="N93" i="57"/>
  <c r="N88" i="57"/>
  <c r="M142" i="57"/>
  <c r="N63" i="57"/>
  <c r="M37" i="57"/>
  <c r="N37" i="57" s="1"/>
  <c r="M145" i="57"/>
  <c r="N86" i="57"/>
  <c r="M47" i="57"/>
  <c r="N47" i="57" s="1"/>
  <c r="M151" i="57"/>
  <c r="M122" i="57"/>
  <c r="N122" i="57" s="1"/>
  <c r="M97" i="57"/>
  <c r="N97" i="57" s="1"/>
  <c r="N67" i="57"/>
  <c r="M146" i="57"/>
  <c r="M42" i="57"/>
  <c r="N42" i="57" s="1"/>
  <c r="M129" i="57"/>
  <c r="N129" i="57" s="1"/>
  <c r="M128" i="57"/>
  <c r="N128" i="57" s="1"/>
  <c r="M149" i="57"/>
  <c r="M109" i="57"/>
  <c r="N109" i="57" s="1"/>
  <c r="M110" i="57"/>
  <c r="N110" i="57" s="1"/>
  <c r="M136" i="57"/>
  <c r="N136" i="57" s="1"/>
  <c r="N90" i="57"/>
  <c r="N70" i="57"/>
  <c r="M31" i="57"/>
  <c r="N31" i="57" s="1"/>
  <c r="M119" i="57"/>
  <c r="N119" i="57" s="1"/>
  <c r="N59" i="57"/>
  <c r="N84" i="57"/>
  <c r="M126" i="57"/>
  <c r="N126" i="57" s="1"/>
  <c r="M34" i="57"/>
  <c r="N34" i="57" s="1"/>
  <c r="M28" i="57"/>
  <c r="N28" i="57" s="1"/>
  <c r="M153" i="57"/>
  <c r="M101" i="57"/>
  <c r="N101" i="57" s="1"/>
  <c r="M115" i="57"/>
  <c r="N115" i="57" s="1"/>
  <c r="M113" i="57"/>
  <c r="N113" i="57" s="1"/>
  <c r="N66" i="57"/>
  <c r="N65" i="57"/>
  <c r="M56" i="45"/>
  <c r="J1" i="45" s="1"/>
  <c r="M50" i="57"/>
  <c r="N50" i="57" s="1"/>
  <c r="M116" i="57"/>
  <c r="N116" i="57" s="1"/>
  <c r="M150" i="57"/>
  <c r="M39" i="57"/>
  <c r="N39" i="57" s="1"/>
  <c r="M100" i="57"/>
  <c r="N100" i="57" s="1"/>
  <c r="M46" i="57"/>
  <c r="N46" i="57" s="1"/>
  <c r="N92" i="57"/>
  <c r="M111" i="57"/>
  <c r="N111" i="57" s="1"/>
  <c r="M40" i="57"/>
  <c r="N40" i="57" s="1"/>
  <c r="M112" i="57"/>
  <c r="N112" i="57" s="1"/>
  <c r="M32" i="57"/>
  <c r="N32" i="57" s="1"/>
  <c r="M135" i="57"/>
  <c r="N135" i="57" s="1"/>
  <c r="N89" i="57"/>
  <c r="M96" i="57"/>
  <c r="N96" i="57" s="1"/>
  <c r="M133" i="57"/>
  <c r="N133" i="57" s="1"/>
  <c r="M102" i="57"/>
  <c r="N102" i="57" s="1"/>
  <c r="M105" i="57"/>
  <c r="N105" i="57" s="1"/>
  <c r="N60" i="57"/>
  <c r="M95" i="57"/>
  <c r="M43" i="57"/>
  <c r="N43" i="57" s="1"/>
  <c r="N87" i="57"/>
  <c r="N74" i="57"/>
  <c r="N24" i="57"/>
  <c r="N69" i="57"/>
  <c r="M148" i="57"/>
  <c r="M152" i="57"/>
  <c r="M114" i="57"/>
  <c r="N114" i="57" s="1"/>
  <c r="M154" i="57"/>
  <c r="M45" i="57"/>
  <c r="N45" i="57" s="1"/>
  <c r="M141" i="57"/>
  <c r="M140" i="57"/>
  <c r="N82" i="57"/>
  <c r="M35" i="57"/>
  <c r="N35" i="57" s="1"/>
  <c r="N57" i="57"/>
  <c r="N72" i="57"/>
  <c r="N77" i="57"/>
  <c r="M134" i="57"/>
  <c r="N134" i="57" s="1"/>
  <c r="M49" i="57"/>
  <c r="N49" i="57" s="1"/>
  <c r="M44" i="57"/>
  <c r="N44" i="57" s="1"/>
  <c r="M107" i="57"/>
  <c r="N107" i="57" s="1"/>
  <c r="M104" i="57"/>
  <c r="N104" i="57" s="1"/>
  <c r="M139" i="57"/>
  <c r="M99" i="57"/>
  <c r="N99" i="57" s="1"/>
  <c r="N68" i="57"/>
  <c r="M108" i="57"/>
  <c r="N108" i="57" s="1"/>
  <c r="M41" i="57"/>
  <c r="N41" i="57" s="1"/>
  <c r="M123" i="57"/>
  <c r="N123" i="57" s="1"/>
  <c r="M27" i="57"/>
  <c r="N27" i="57" s="1"/>
  <c r="M30" i="57"/>
  <c r="N30" i="57" s="1"/>
  <c r="M33" i="57"/>
  <c r="N33" i="57" s="1"/>
  <c r="N62" i="57"/>
  <c r="N80" i="57"/>
  <c r="M118" i="57"/>
  <c r="N118" i="57" s="1"/>
  <c r="M98" i="57"/>
  <c r="N98" i="57" s="1"/>
  <c r="M53" i="57"/>
  <c r="M26" i="57"/>
  <c r="M130" i="57"/>
  <c r="N130" i="57" s="1"/>
  <c r="N83" i="57"/>
  <c r="M120" i="57"/>
  <c r="N120" i="57" s="1"/>
  <c r="M132" i="57"/>
  <c r="N132" i="57" s="1"/>
  <c r="M127" i="57"/>
  <c r="N127" i="57" s="1"/>
  <c r="M36" i="57"/>
  <c r="N36" i="57" s="1"/>
  <c r="N79" i="57"/>
  <c r="M117" i="57"/>
  <c r="N117" i="57" s="1"/>
  <c r="N81" i="57"/>
  <c r="J157" i="57"/>
  <c r="J64" i="45" s="1"/>
  <c r="L137" i="57"/>
  <c r="L61" i="45" s="1"/>
  <c r="L94" i="57"/>
  <c r="L60" i="45" s="1"/>
  <c r="N73" i="57"/>
  <c r="J106" i="47"/>
  <c r="J59" i="45"/>
  <c r="L25" i="57"/>
  <c r="L57" i="45" s="1"/>
  <c r="M106" i="57"/>
  <c r="N106" i="57" s="1"/>
  <c r="N58" i="57"/>
  <c r="L51" i="57"/>
  <c r="L58" i="45" s="1"/>
  <c r="K138" i="57"/>
  <c r="K62" i="45" s="1"/>
  <c r="K52" i="57"/>
  <c r="K59" i="45" s="1"/>
  <c r="K52" i="31"/>
  <c r="AU7" i="46" s="1"/>
  <c r="K138" i="31"/>
  <c r="AU10" i="46" s="1"/>
  <c r="AU18" i="46" s="1"/>
  <c r="J157" i="31"/>
  <c r="AT11" i="46" s="1"/>
  <c r="J107" i="47" s="1"/>
  <c r="AM8" i="56"/>
  <c r="I158" i="57"/>
  <c r="K147" i="28"/>
  <c r="H147" i="57"/>
  <c r="C147" i="57"/>
  <c r="D147" i="57"/>
  <c r="E147" i="28"/>
  <c r="G147" i="28"/>
  <c r="E147" i="57"/>
  <c r="F147" i="28"/>
  <c r="F147" i="57"/>
  <c r="K147" i="57"/>
  <c r="G147" i="57"/>
  <c r="H147" i="28"/>
  <c r="J147" i="57"/>
  <c r="L147" i="57"/>
  <c r="L147" i="28"/>
  <c r="I147" i="28"/>
  <c r="I147" i="57"/>
  <c r="M147" i="57"/>
  <c r="J147" i="28"/>
  <c r="K147" i="29"/>
  <c r="J147" i="30"/>
  <c r="I117" i="47"/>
  <c r="BE17" i="46"/>
  <c r="H147" i="29"/>
  <c r="M147" i="30"/>
  <c r="M142" i="32"/>
  <c r="M48" i="32"/>
  <c r="N48" i="32" s="1"/>
  <c r="M89" i="32"/>
  <c r="N89" i="32" s="1"/>
  <c r="M125" i="32"/>
  <c r="N125" i="32" s="1"/>
  <c r="M75" i="32"/>
  <c r="N75" i="32" s="1"/>
  <c r="M31" i="32"/>
  <c r="N31" i="32" s="1"/>
  <c r="M65" i="32"/>
  <c r="N65" i="32" s="1"/>
  <c r="M156" i="32"/>
  <c r="M132" i="32"/>
  <c r="N132" i="32" s="1"/>
  <c r="M37" i="32"/>
  <c r="N37" i="32" s="1"/>
  <c r="M56" i="32"/>
  <c r="N56" i="32" s="1"/>
  <c r="M5" i="32"/>
  <c r="N5" i="32" s="1"/>
  <c r="M130" i="32"/>
  <c r="N130" i="32" s="1"/>
  <c r="M40" i="32"/>
  <c r="N40" i="32" s="1"/>
  <c r="M15" i="32"/>
  <c r="N15" i="32" s="1"/>
  <c r="M139" i="32"/>
  <c r="M28" i="32"/>
  <c r="N28" i="32" s="1"/>
  <c r="M9" i="32"/>
  <c r="M118" i="32"/>
  <c r="N118" i="32" s="1"/>
  <c r="M152" i="32"/>
  <c r="M122" i="32"/>
  <c r="N122" i="32" s="1"/>
  <c r="M96" i="32"/>
  <c r="M127" i="32"/>
  <c r="N127" i="32" s="1"/>
  <c r="M126" i="32"/>
  <c r="N126" i="32" s="1"/>
  <c r="M63" i="32"/>
  <c r="N63" i="32" s="1"/>
  <c r="M49" i="32"/>
  <c r="N49" i="32" s="1"/>
  <c r="M110" i="32"/>
  <c r="N110" i="32" s="1"/>
  <c r="M121" i="32"/>
  <c r="N121" i="32" s="1"/>
  <c r="M35" i="32"/>
  <c r="N35" i="32" s="1"/>
  <c r="M76" i="32"/>
  <c r="N76" i="32" s="1"/>
  <c r="M85" i="32"/>
  <c r="N85" i="32" s="1"/>
  <c r="M12" i="32"/>
  <c r="N12" i="32" s="1"/>
  <c r="M148" i="32"/>
  <c r="M115" i="32"/>
  <c r="N115" i="32" s="1"/>
  <c r="M74" i="32"/>
  <c r="N74" i="32" s="1"/>
  <c r="M42" i="32"/>
  <c r="N42" i="32" s="1"/>
  <c r="M135" i="32"/>
  <c r="N135" i="32" s="1"/>
  <c r="M64" i="32"/>
  <c r="N64" i="32" s="1"/>
  <c r="M111" i="32"/>
  <c r="N111" i="32" s="1"/>
  <c r="M46" i="32"/>
  <c r="N46" i="32" s="1"/>
  <c r="M41" i="32"/>
  <c r="N41" i="32" s="1"/>
  <c r="M27" i="32"/>
  <c r="M140" i="32"/>
  <c r="M45" i="32"/>
  <c r="N45" i="32" s="1"/>
  <c r="M69" i="32"/>
  <c r="N69" i="32" s="1"/>
  <c r="M39" i="32"/>
  <c r="N39" i="32" s="1"/>
  <c r="M20" i="32"/>
  <c r="N20" i="32" s="1"/>
  <c r="M10" i="32"/>
  <c r="N10" i="32" s="1"/>
  <c r="M144" i="32"/>
  <c r="M55" i="32"/>
  <c r="N55" i="32" s="1"/>
  <c r="M117" i="32"/>
  <c r="N117" i="32" s="1"/>
  <c r="M102" i="32"/>
  <c r="N102" i="32" s="1"/>
  <c r="M58" i="32"/>
  <c r="N58" i="32" s="1"/>
  <c r="M124" i="32"/>
  <c r="N124" i="32" s="1"/>
  <c r="M109" i="32"/>
  <c r="N109" i="32" s="1"/>
  <c r="M21" i="32"/>
  <c r="N21" i="32" s="1"/>
  <c r="M47" i="32"/>
  <c r="N47" i="32" s="1"/>
  <c r="M153" i="32"/>
  <c r="M123" i="32"/>
  <c r="N123" i="32" s="1"/>
  <c r="M29" i="32"/>
  <c r="N29" i="32" s="1"/>
  <c r="M131" i="32"/>
  <c r="N131" i="32" s="1"/>
  <c r="M86" i="32"/>
  <c r="N86" i="32" s="1"/>
  <c r="M104" i="32"/>
  <c r="N104" i="32" s="1"/>
  <c r="M91" i="32"/>
  <c r="N91" i="32" s="1"/>
  <c r="M72" i="32"/>
  <c r="N72" i="32" s="1"/>
  <c r="M83" i="32"/>
  <c r="N83" i="32" s="1"/>
  <c r="M80" i="32"/>
  <c r="N80" i="32" s="1"/>
  <c r="M92" i="32"/>
  <c r="N92" i="32" s="1"/>
  <c r="M54" i="32"/>
  <c r="M149" i="32"/>
  <c r="M33" i="32"/>
  <c r="N33" i="32" s="1"/>
  <c r="M30" i="32"/>
  <c r="N30" i="32" s="1"/>
  <c r="M44" i="32"/>
  <c r="N44" i="32" s="1"/>
  <c r="M77" i="32"/>
  <c r="N77" i="32" s="1"/>
  <c r="M57" i="32"/>
  <c r="N57" i="32" s="1"/>
  <c r="M116" i="32"/>
  <c r="N116" i="32" s="1"/>
  <c r="M17" i="32"/>
  <c r="N17" i="32" s="1"/>
  <c r="M13" i="32"/>
  <c r="N13" i="32" s="1"/>
  <c r="M120" i="32"/>
  <c r="N120" i="32" s="1"/>
  <c r="M145" i="32"/>
  <c r="M88" i="32"/>
  <c r="N88" i="32" s="1"/>
  <c r="M7" i="32"/>
  <c r="N7" i="32" s="1"/>
  <c r="M60" i="32"/>
  <c r="N60" i="32" s="1"/>
  <c r="M97" i="32"/>
  <c r="N97" i="32" s="1"/>
  <c r="M71" i="32"/>
  <c r="N71" i="32" s="1"/>
  <c r="M154" i="32"/>
  <c r="M146" i="32"/>
  <c r="M43" i="32"/>
  <c r="N43" i="32" s="1"/>
  <c r="M78" i="32"/>
  <c r="N78" i="32" s="1"/>
  <c r="M22" i="32"/>
  <c r="N22" i="32" s="1"/>
  <c r="M38" i="32"/>
  <c r="N38" i="32" s="1"/>
  <c r="M59" i="32"/>
  <c r="N59" i="32" s="1"/>
  <c r="M99" i="32"/>
  <c r="N99" i="32" s="1"/>
  <c r="M23" i="32"/>
  <c r="N23" i="32" s="1"/>
  <c r="M34" i="32"/>
  <c r="N34" i="32" s="1"/>
  <c r="M70" i="32"/>
  <c r="N70" i="32" s="1"/>
  <c r="M151" i="32"/>
  <c r="M114" i="32"/>
  <c r="N114" i="32" s="1"/>
  <c r="M81" i="32"/>
  <c r="N81" i="32" s="1"/>
  <c r="M119" i="32"/>
  <c r="N119" i="32" s="1"/>
  <c r="M19" i="32"/>
  <c r="N19" i="32" s="1"/>
  <c r="M107" i="32"/>
  <c r="N107" i="32" s="1"/>
  <c r="M50" i="32"/>
  <c r="N50" i="32" s="1"/>
  <c r="M82" i="32"/>
  <c r="N82" i="32" s="1"/>
  <c r="M105" i="32"/>
  <c r="N105" i="32" s="1"/>
  <c r="M133" i="32"/>
  <c r="N133" i="32" s="1"/>
  <c r="M6" i="32"/>
  <c r="N6" i="32" s="1"/>
  <c r="M18" i="32"/>
  <c r="N18" i="32" s="1"/>
  <c r="M103" i="32"/>
  <c r="N103" i="32" s="1"/>
  <c r="M24" i="32"/>
  <c r="N24" i="32" s="1"/>
  <c r="M66" i="32"/>
  <c r="N66" i="32" s="1"/>
  <c r="M100" i="32"/>
  <c r="N100" i="32" s="1"/>
  <c r="M14" i="32"/>
  <c r="N14" i="32" s="1"/>
  <c r="M108" i="32"/>
  <c r="N108" i="32" s="1"/>
  <c r="M68" i="32"/>
  <c r="N68" i="32" s="1"/>
  <c r="M129" i="32"/>
  <c r="N129" i="32" s="1"/>
  <c r="BI4" i="46"/>
  <c r="M134" i="32"/>
  <c r="N134" i="32" s="1"/>
  <c r="M136" i="32"/>
  <c r="N136" i="32" s="1"/>
  <c r="M128" i="32"/>
  <c r="N128" i="32" s="1"/>
  <c r="M16" i="32"/>
  <c r="N16" i="32" s="1"/>
  <c r="M93" i="32"/>
  <c r="N93" i="32" s="1"/>
  <c r="M90" i="32"/>
  <c r="N90" i="32" s="1"/>
  <c r="M36" i="32"/>
  <c r="N36" i="32" s="1"/>
  <c r="M32" i="32"/>
  <c r="N32" i="32" s="1"/>
  <c r="M79" i="32"/>
  <c r="N79" i="32" s="1"/>
  <c r="M11" i="32"/>
  <c r="N11" i="32" s="1"/>
  <c r="M61" i="32"/>
  <c r="N61" i="32" s="1"/>
  <c r="M106" i="32"/>
  <c r="N106" i="32" s="1"/>
  <c r="M8" i="32"/>
  <c r="N8" i="32" s="1"/>
  <c r="M98" i="32"/>
  <c r="N98" i="32" s="1"/>
  <c r="M26" i="32"/>
  <c r="M53" i="32" s="1"/>
  <c r="M95" i="32" s="1"/>
  <c r="M112" i="32"/>
  <c r="N112" i="32" s="1"/>
  <c r="M67" i="32"/>
  <c r="N67" i="32" s="1"/>
  <c r="M62" i="32"/>
  <c r="N62" i="32" s="1"/>
  <c r="M101" i="32"/>
  <c r="N101" i="32" s="1"/>
  <c r="M113" i="32"/>
  <c r="N113" i="32" s="1"/>
  <c r="M87" i="32"/>
  <c r="N87" i="32" s="1"/>
  <c r="M73" i="32"/>
  <c r="N73" i="32" s="1"/>
  <c r="M84" i="32"/>
  <c r="N84" i="32" s="1"/>
  <c r="M141" i="32"/>
  <c r="M150" i="32"/>
  <c r="M147" i="29"/>
  <c r="BG8" i="46"/>
  <c r="K118" i="47" s="1"/>
  <c r="K138" i="32"/>
  <c r="BG10" i="46" s="1"/>
  <c r="J147" i="29"/>
  <c r="AH17" i="46"/>
  <c r="J90" i="47"/>
  <c r="G147" i="31"/>
  <c r="K52" i="32"/>
  <c r="BG6" i="46"/>
  <c r="K116" i="47" s="1"/>
  <c r="H147" i="31"/>
  <c r="L25" i="32"/>
  <c r="BH5" i="46" s="1"/>
  <c r="L115" i="47" s="1"/>
  <c r="J157" i="32"/>
  <c r="BF11" i="46" s="1"/>
  <c r="J121" i="47" s="1"/>
  <c r="BF7" i="46"/>
  <c r="L51" i="32"/>
  <c r="L114" i="47"/>
  <c r="BH16" i="46"/>
  <c r="L137" i="32"/>
  <c r="BH9" i="46" s="1"/>
  <c r="L119" i="47" s="1"/>
  <c r="J120" i="47"/>
  <c r="BF18" i="46"/>
  <c r="L94" i="32"/>
  <c r="M147" i="31"/>
  <c r="L147" i="29"/>
  <c r="I147" i="30"/>
  <c r="I147" i="31"/>
  <c r="AT17" i="46"/>
  <c r="J103" i="47"/>
  <c r="L147" i="30"/>
  <c r="K147" i="30"/>
  <c r="L147" i="31"/>
  <c r="K147" i="31"/>
  <c r="B147" i="32"/>
  <c r="L147" i="32"/>
  <c r="F147" i="32"/>
  <c r="C147" i="30"/>
  <c r="G147" i="32"/>
  <c r="C147" i="31"/>
  <c r="J147" i="32"/>
  <c r="E147" i="32"/>
  <c r="H147" i="32"/>
  <c r="K147" i="32"/>
  <c r="D147" i="32"/>
  <c r="B147" i="30"/>
  <c r="C147" i="32"/>
  <c r="D147" i="29"/>
  <c r="I147" i="32"/>
  <c r="C147" i="29"/>
  <c r="B147" i="31"/>
  <c r="M147" i="32"/>
  <c r="B147" i="29"/>
  <c r="E147" i="30"/>
  <c r="D147" i="30"/>
  <c r="F147" i="30"/>
  <c r="C147" i="28"/>
  <c r="B147" i="28"/>
  <c r="F147" i="31"/>
  <c r="D147" i="31"/>
  <c r="G147" i="30"/>
  <c r="H147" i="30"/>
  <c r="E147" i="31"/>
  <c r="E147" i="29"/>
  <c r="F147" i="29"/>
  <c r="G147" i="29"/>
  <c r="I147" i="29"/>
  <c r="J147" i="31"/>
  <c r="M23" i="28" l="1"/>
  <c r="N23" i="28" s="1"/>
  <c r="M24" i="28"/>
  <c r="N24" i="28" s="1"/>
  <c r="M21" i="28"/>
  <c r="N21" i="28" s="1"/>
  <c r="M22" i="28"/>
  <c r="N22" i="28" s="1"/>
  <c r="M19" i="28"/>
  <c r="N19" i="28" s="1"/>
  <c r="M20" i="28"/>
  <c r="N20" i="28" s="1"/>
  <c r="M17" i="28"/>
  <c r="N17" i="28" s="1"/>
  <c r="M18" i="28"/>
  <c r="N18" i="28" s="1"/>
  <c r="M14" i="28"/>
  <c r="N14" i="28" s="1"/>
  <c r="M16" i="28"/>
  <c r="N16" i="28" s="1"/>
  <c r="M12" i="28"/>
  <c r="N12" i="28" s="1"/>
  <c r="M13" i="28"/>
  <c r="N13" i="28" s="1"/>
  <c r="M10" i="28"/>
  <c r="N10" i="28" s="1"/>
  <c r="M11" i="28"/>
  <c r="N11" i="28" s="1"/>
  <c r="M8" i="28"/>
  <c r="N8" i="28" s="1"/>
  <c r="M9" i="28"/>
  <c r="N9" i="28" s="1"/>
  <c r="M71" i="28"/>
  <c r="N71" i="28" s="1"/>
  <c r="M7" i="28"/>
  <c r="N7" i="28" s="1"/>
  <c r="M56" i="28"/>
  <c r="N56" i="28" s="1"/>
  <c r="M6" i="28"/>
  <c r="N6" i="28" s="1"/>
  <c r="M52" i="25"/>
  <c r="L67" i="44" s="1"/>
  <c r="M54" i="28"/>
  <c r="N54" i="28" s="1"/>
  <c r="M55" i="28"/>
  <c r="N55" i="28" s="1"/>
  <c r="M5" i="28"/>
  <c r="N5" i="28" s="1"/>
  <c r="M15" i="28"/>
  <c r="N15" i="28" s="1"/>
  <c r="L157" i="25"/>
  <c r="K72" i="44" s="1"/>
  <c r="O50" i="25"/>
  <c r="O124" i="25"/>
  <c r="O141" i="25"/>
  <c r="O66" i="25"/>
  <c r="O41" i="25"/>
  <c r="O58" i="25"/>
  <c r="O114" i="25"/>
  <c r="O57" i="25"/>
  <c r="O62" i="25"/>
  <c r="O145" i="25"/>
  <c r="O43" i="25"/>
  <c r="O147" i="25"/>
  <c r="O18" i="25"/>
  <c r="O111" i="25"/>
  <c r="O6" i="25"/>
  <c r="O73" i="25"/>
  <c r="O130" i="25"/>
  <c r="O110" i="25"/>
  <c r="O81" i="25"/>
  <c r="O9" i="25"/>
  <c r="O133" i="25"/>
  <c r="O139" i="25"/>
  <c r="O8" i="25"/>
  <c r="O30" i="25"/>
  <c r="O22" i="25"/>
  <c r="O143" i="25"/>
  <c r="O79" i="25"/>
  <c r="O54" i="25"/>
  <c r="O106" i="25"/>
  <c r="O23" i="25"/>
  <c r="O88" i="25"/>
  <c r="O122" i="25"/>
  <c r="O7" i="25"/>
  <c r="O126" i="25"/>
  <c r="O67" i="25"/>
  <c r="O135" i="25"/>
  <c r="N64" i="44"/>
  <c r="O119" i="25"/>
  <c r="O149" i="25"/>
  <c r="O107" i="25"/>
  <c r="O33" i="25"/>
  <c r="O131" i="25"/>
  <c r="O116" i="25"/>
  <c r="O121" i="25"/>
  <c r="O77" i="25"/>
  <c r="O98" i="25"/>
  <c r="O99" i="25"/>
  <c r="O65" i="25"/>
  <c r="O39" i="25"/>
  <c r="O92" i="25"/>
  <c r="O74" i="25"/>
  <c r="O63" i="25"/>
  <c r="O26" i="25"/>
  <c r="O100" i="25"/>
  <c r="O13" i="25"/>
  <c r="O84" i="25"/>
  <c r="O154" i="25"/>
  <c r="J159" i="25"/>
  <c r="K156" i="25"/>
  <c r="K158" i="25" s="1"/>
  <c r="L156" i="25" s="1"/>
  <c r="M138" i="25"/>
  <c r="L70" i="44" s="1"/>
  <c r="N155" i="25"/>
  <c r="M71" i="44" s="1"/>
  <c r="O69" i="25"/>
  <c r="O16" i="25"/>
  <c r="O82" i="25"/>
  <c r="O12" i="25"/>
  <c r="O142" i="25"/>
  <c r="O47" i="25"/>
  <c r="O20" i="25"/>
  <c r="P4" i="25"/>
  <c r="P50" i="25" s="1"/>
  <c r="O27" i="25"/>
  <c r="O56" i="25"/>
  <c r="O150" i="25"/>
  <c r="O40" i="25"/>
  <c r="O45" i="25"/>
  <c r="O14" i="25"/>
  <c r="O109" i="25"/>
  <c r="O42" i="25"/>
  <c r="O118" i="25"/>
  <c r="O148" i="25"/>
  <c r="O113" i="25"/>
  <c r="O127" i="25"/>
  <c r="O64" i="25"/>
  <c r="O120" i="25"/>
  <c r="O24" i="25"/>
  <c r="O53" i="25"/>
  <c r="O95" i="25" s="1"/>
  <c r="O15" i="25"/>
  <c r="O128" i="25"/>
  <c r="O10" i="25"/>
  <c r="O72" i="25"/>
  <c r="O38" i="25"/>
  <c r="O144" i="25"/>
  <c r="O104" i="25"/>
  <c r="O134" i="25"/>
  <c r="O61" i="25"/>
  <c r="O151" i="25"/>
  <c r="O97" i="25"/>
  <c r="O103" i="25"/>
  <c r="O44" i="25"/>
  <c r="O35" i="25"/>
  <c r="O153" i="25"/>
  <c r="O71" i="25"/>
  <c r="O32" i="25"/>
  <c r="O86" i="25"/>
  <c r="O75" i="25"/>
  <c r="O129" i="25"/>
  <c r="O28" i="25"/>
  <c r="O90" i="25"/>
  <c r="O60" i="25"/>
  <c r="O11" i="25"/>
  <c r="O117" i="25"/>
  <c r="O140" i="25"/>
  <c r="O102" i="25"/>
  <c r="O31" i="25"/>
  <c r="O46" i="25"/>
  <c r="O76" i="25"/>
  <c r="O93" i="25"/>
  <c r="O29" i="25"/>
  <c r="O105" i="25"/>
  <c r="O70" i="25"/>
  <c r="O83" i="25"/>
  <c r="O19" i="25"/>
  <c r="O78" i="25"/>
  <c r="O85" i="25"/>
  <c r="O91" i="25"/>
  <c r="O68" i="25"/>
  <c r="O112" i="25"/>
  <c r="O123" i="25"/>
  <c r="O152" i="25"/>
  <c r="O36" i="25"/>
  <c r="O115" i="25"/>
  <c r="O49" i="25"/>
  <c r="O125" i="25"/>
  <c r="O96" i="25"/>
  <c r="O87" i="25"/>
  <c r="O89" i="25"/>
  <c r="O17" i="25"/>
  <c r="O34" i="25"/>
  <c r="O132" i="25"/>
  <c r="O21" i="25"/>
  <c r="O146" i="25"/>
  <c r="O48" i="25"/>
  <c r="O55" i="25"/>
  <c r="O136" i="25"/>
  <c r="O59" i="25"/>
  <c r="O37" i="25"/>
  <c r="O5" i="25"/>
  <c r="O80" i="25"/>
  <c r="O108" i="25"/>
  <c r="N137" i="25"/>
  <c r="M69" i="44" s="1"/>
  <c r="N94" i="25"/>
  <c r="M68" i="44" s="1"/>
  <c r="N25" i="25"/>
  <c r="M65" i="44" s="1"/>
  <c r="N51" i="25"/>
  <c r="M66" i="44" s="1"/>
  <c r="K5" i="46"/>
  <c r="K60" i="47" s="1"/>
  <c r="L16" i="46"/>
  <c r="J157" i="28"/>
  <c r="J11" i="46" s="1"/>
  <c r="J66" i="47" s="1"/>
  <c r="M140" i="28"/>
  <c r="N69" i="28"/>
  <c r="M149" i="28"/>
  <c r="M123" i="28"/>
  <c r="N123" i="28" s="1"/>
  <c r="M98" i="28"/>
  <c r="N98" i="28" s="1"/>
  <c r="M134" i="28"/>
  <c r="N134" i="28" s="1"/>
  <c r="M102" i="28"/>
  <c r="N102" i="28" s="1"/>
  <c r="M131" i="28"/>
  <c r="N131" i="28" s="1"/>
  <c r="M114" i="28"/>
  <c r="N114" i="28" s="1"/>
  <c r="M99" i="28"/>
  <c r="N99" i="28" s="1"/>
  <c r="M96" i="28"/>
  <c r="N96" i="28" s="1"/>
  <c r="M135" i="28"/>
  <c r="N135" i="28" s="1"/>
  <c r="M112" i="28"/>
  <c r="N112" i="28" s="1"/>
  <c r="M139" i="28"/>
  <c r="M29" i="28"/>
  <c r="N29" i="28" s="1"/>
  <c r="N61" i="28"/>
  <c r="M53" i="28"/>
  <c r="M118" i="28"/>
  <c r="N118" i="28" s="1"/>
  <c r="M154" i="28"/>
  <c r="M111" i="28"/>
  <c r="N111" i="28" s="1"/>
  <c r="M113" i="28"/>
  <c r="N113" i="28" s="1"/>
  <c r="N57" i="28"/>
  <c r="N76" i="28"/>
  <c r="M100" i="28"/>
  <c r="N100" i="28" s="1"/>
  <c r="N59" i="28"/>
  <c r="M50" i="28"/>
  <c r="N50" i="28" s="1"/>
  <c r="N92" i="28"/>
  <c r="N67" i="28"/>
  <c r="M109" i="28"/>
  <c r="N109" i="28" s="1"/>
  <c r="M136" i="28"/>
  <c r="N136" i="28" s="1"/>
  <c r="M121" i="28"/>
  <c r="N121" i="28" s="1"/>
  <c r="M132" i="28"/>
  <c r="N132" i="28" s="1"/>
  <c r="M141" i="28"/>
  <c r="M95" i="28"/>
  <c r="M101" i="28"/>
  <c r="N101" i="28" s="1"/>
  <c r="N90" i="28"/>
  <c r="M142" i="28"/>
  <c r="N84" i="28"/>
  <c r="M144" i="28"/>
  <c r="M152" i="28"/>
  <c r="M39" i="28"/>
  <c r="N39" i="28" s="1"/>
  <c r="N62" i="28"/>
  <c r="M4" i="46"/>
  <c r="M16" i="46" s="1"/>
  <c r="N87" i="28"/>
  <c r="M31" i="28"/>
  <c r="N31" i="28" s="1"/>
  <c r="B17" i="59"/>
  <c r="A34" i="40"/>
  <c r="M41" i="28"/>
  <c r="N41" i="28" s="1"/>
  <c r="M133" i="28"/>
  <c r="N133" i="28" s="1"/>
  <c r="M105" i="28"/>
  <c r="N105" i="28" s="1"/>
  <c r="M156" i="28"/>
  <c r="M33" i="28"/>
  <c r="N33" i="28" s="1"/>
  <c r="M119" i="28"/>
  <c r="N119" i="28" s="1"/>
  <c r="N85" i="28"/>
  <c r="N74" i="28"/>
  <c r="M125" i="28"/>
  <c r="N125" i="28" s="1"/>
  <c r="N66" i="28"/>
  <c r="U46" i="59"/>
  <c r="B46" i="59"/>
  <c r="Q46" i="59" s="1"/>
  <c r="P46" i="59" s="1"/>
  <c r="N89" i="28"/>
  <c r="M124" i="28"/>
  <c r="N124" i="28" s="1"/>
  <c r="N86" i="28"/>
  <c r="N88" i="28"/>
  <c r="N79" i="28"/>
  <c r="M44" i="28"/>
  <c r="N44" i="28" s="1"/>
  <c r="M103" i="28"/>
  <c r="N103" i="28" s="1"/>
  <c r="M127" i="28"/>
  <c r="N127" i="28" s="1"/>
  <c r="M148" i="28"/>
  <c r="M116" i="28"/>
  <c r="N116" i="28" s="1"/>
  <c r="N91" i="28"/>
  <c r="M32" i="28"/>
  <c r="N32" i="28" s="1"/>
  <c r="M37" i="28"/>
  <c r="N37" i="28" s="1"/>
  <c r="N80" i="28"/>
  <c r="M117" i="28"/>
  <c r="N117" i="28" s="1"/>
  <c r="N83" i="28"/>
  <c r="M146" i="28"/>
  <c r="M106" i="28"/>
  <c r="N106" i="28" s="1"/>
  <c r="M128" i="28"/>
  <c r="N128" i="28" s="1"/>
  <c r="M30" i="28"/>
  <c r="N30" i="28" s="1"/>
  <c r="M49" i="28"/>
  <c r="N49" i="28" s="1"/>
  <c r="N78" i="28"/>
  <c r="N60" i="28"/>
  <c r="M104" i="28"/>
  <c r="N104" i="28" s="1"/>
  <c r="M108" i="28"/>
  <c r="N108" i="28" s="1"/>
  <c r="M122" i="28"/>
  <c r="N122" i="28" s="1"/>
  <c r="M145" i="28"/>
  <c r="M40" i="28"/>
  <c r="N40" i="28" s="1"/>
  <c r="H45" i="59"/>
  <c r="K45" i="59"/>
  <c r="J45" i="59"/>
  <c r="L45" i="59"/>
  <c r="S45" i="59"/>
  <c r="M45" i="59"/>
  <c r="N45" i="59"/>
  <c r="I45" i="59"/>
  <c r="R45" i="59" s="1"/>
  <c r="T45" i="59" s="1"/>
  <c r="O45" i="59"/>
  <c r="D45" i="59"/>
  <c r="G45" i="59"/>
  <c r="E45" i="59"/>
  <c r="F45" i="59"/>
  <c r="C45" i="59"/>
  <c r="M126" i="28"/>
  <c r="N126" i="28" s="1"/>
  <c r="N58" i="28"/>
  <c r="M147" i="28"/>
  <c r="M26" i="28"/>
  <c r="N63" i="28"/>
  <c r="M47" i="28"/>
  <c r="N47" i="28" s="1"/>
  <c r="N70" i="28"/>
  <c r="N72" i="28"/>
  <c r="M46" i="28"/>
  <c r="N46" i="28" s="1"/>
  <c r="M35" i="28"/>
  <c r="N35" i="28" s="1"/>
  <c r="M97" i="28"/>
  <c r="N97" i="28" s="1"/>
  <c r="N93" i="28"/>
  <c r="N68" i="28"/>
  <c r="M42" i="28"/>
  <c r="N42" i="28" s="1"/>
  <c r="M110" i="28"/>
  <c r="N110" i="28" s="1"/>
  <c r="M43" i="28"/>
  <c r="N43" i="28" s="1"/>
  <c r="M129" i="28"/>
  <c r="N129" i="28" s="1"/>
  <c r="N65" i="28"/>
  <c r="M107" i="28"/>
  <c r="N107" i="28" s="1"/>
  <c r="M27" i="28"/>
  <c r="N27" i="28" s="1"/>
  <c r="M130" i="28"/>
  <c r="N130" i="28" s="1"/>
  <c r="M38" i="28"/>
  <c r="N38" i="28" s="1"/>
  <c r="M28" i="28"/>
  <c r="N28" i="28" s="1"/>
  <c r="N64" i="28"/>
  <c r="M120" i="28"/>
  <c r="N120" i="28" s="1"/>
  <c r="M34" i="28"/>
  <c r="N34" i="28" s="1"/>
  <c r="N77" i="28"/>
  <c r="N81" i="28"/>
  <c r="M36" i="28"/>
  <c r="N36" i="28" s="1"/>
  <c r="N82" i="28"/>
  <c r="M45" i="28"/>
  <c r="N45" i="28" s="1"/>
  <c r="M151" i="28"/>
  <c r="M48" i="28"/>
  <c r="N48" i="28" s="1"/>
  <c r="M150" i="28"/>
  <c r="N73" i="28"/>
  <c r="M115" i="28"/>
  <c r="N115" i="28" s="1"/>
  <c r="M153" i="28"/>
  <c r="N75" i="28"/>
  <c r="J7" i="46"/>
  <c r="J17" i="46" s="1"/>
  <c r="L137" i="28"/>
  <c r="L51" i="28"/>
  <c r="L6" i="46" s="1"/>
  <c r="L61" i="47" s="1"/>
  <c r="L94" i="28"/>
  <c r="L8" i="46" s="1"/>
  <c r="L63" i="47" s="1"/>
  <c r="L25" i="28"/>
  <c r="K138" i="28"/>
  <c r="K9" i="46"/>
  <c r="K64" i="47" s="1"/>
  <c r="K52" i="28"/>
  <c r="I18" i="46"/>
  <c r="G67" i="47"/>
  <c r="I62" i="47"/>
  <c r="I11" i="46"/>
  <c r="I66" i="47" s="1"/>
  <c r="M87" i="47"/>
  <c r="L138" i="30"/>
  <c r="AJ10" i="46" s="1"/>
  <c r="L93" i="47" s="1"/>
  <c r="L52" i="30"/>
  <c r="AJ7" i="46" s="1"/>
  <c r="K93" i="47"/>
  <c r="V17" i="46"/>
  <c r="M94" i="30"/>
  <c r="AK8" i="46" s="1"/>
  <c r="M91" i="47" s="1"/>
  <c r="I158" i="28"/>
  <c r="I12" i="46" s="1"/>
  <c r="K157" i="30"/>
  <c r="AI11" i="46" s="1"/>
  <c r="K94" i="47" s="1"/>
  <c r="N25" i="30"/>
  <c r="M25" i="30"/>
  <c r="AK5" i="46" s="1"/>
  <c r="M88" i="47" s="1"/>
  <c r="M137" i="30"/>
  <c r="AK9" i="46" s="1"/>
  <c r="M92" i="47" s="1"/>
  <c r="N51" i="30"/>
  <c r="N94" i="30"/>
  <c r="M51" i="30"/>
  <c r="AK6" i="46" s="1"/>
  <c r="M89" i="47" s="1"/>
  <c r="N122" i="30"/>
  <c r="N137" i="30" s="1"/>
  <c r="M72" i="47"/>
  <c r="L52" i="29"/>
  <c r="X7" i="46" s="1"/>
  <c r="K78" i="47"/>
  <c r="K157" i="29"/>
  <c r="W11" i="46" s="1"/>
  <c r="K79" i="47" s="1"/>
  <c r="AW16" i="46"/>
  <c r="M25" i="29"/>
  <c r="Y5" i="46" s="1"/>
  <c r="M73" i="47" s="1"/>
  <c r="M51" i="29"/>
  <c r="Y6" i="46" s="1"/>
  <c r="M74" i="47" s="1"/>
  <c r="M137" i="29"/>
  <c r="Y9" i="46" s="1"/>
  <c r="M77" i="47" s="1"/>
  <c r="N109" i="29"/>
  <c r="N137" i="29" s="1"/>
  <c r="N94" i="29"/>
  <c r="M94" i="29"/>
  <c r="Y8" i="46" s="1"/>
  <c r="M76" i="47" s="1"/>
  <c r="N25" i="29"/>
  <c r="N51" i="29"/>
  <c r="L138" i="29"/>
  <c r="X10" i="46" s="1"/>
  <c r="L78" i="47" s="1"/>
  <c r="M51" i="31"/>
  <c r="AW6" i="46" s="1"/>
  <c r="M102" i="47" s="1"/>
  <c r="L52" i="31"/>
  <c r="AV7" i="46" s="1"/>
  <c r="M94" i="31"/>
  <c r="AW8" i="46" s="1"/>
  <c r="M104" i="47" s="1"/>
  <c r="M137" i="31"/>
  <c r="AW9" i="46" s="1"/>
  <c r="M105" i="47" s="1"/>
  <c r="N118" i="31"/>
  <c r="N137" i="31" s="1"/>
  <c r="N76" i="31"/>
  <c r="N94" i="31" s="1"/>
  <c r="M25" i="31"/>
  <c r="AW5" i="46" s="1"/>
  <c r="M101" i="47" s="1"/>
  <c r="N25" i="31"/>
  <c r="L138" i="31"/>
  <c r="AV10" i="46" s="1"/>
  <c r="AV18" i="46" s="1"/>
  <c r="N51" i="31"/>
  <c r="M25" i="57"/>
  <c r="M57" i="45" s="1"/>
  <c r="M51" i="57"/>
  <c r="N51" i="57" s="1"/>
  <c r="N58" i="45" s="1"/>
  <c r="L138" i="57"/>
  <c r="L62" i="45" s="1"/>
  <c r="N94" i="57"/>
  <c r="N60" i="45" s="1"/>
  <c r="N137" i="57"/>
  <c r="N61" i="45" s="1"/>
  <c r="N25" i="57"/>
  <c r="N57" i="45" s="1"/>
  <c r="K106" i="47"/>
  <c r="K157" i="31"/>
  <c r="AU11" i="46" s="1"/>
  <c r="K107" i="47" s="1"/>
  <c r="M137" i="57"/>
  <c r="M61" i="45" s="1"/>
  <c r="K157" i="57"/>
  <c r="K64" i="45" s="1"/>
  <c r="L52" i="57"/>
  <c r="L59" i="45" s="1"/>
  <c r="M94" i="57"/>
  <c r="M60" i="45" s="1"/>
  <c r="AN8" i="56"/>
  <c r="I65" i="45"/>
  <c r="J158" i="57"/>
  <c r="M137" i="32"/>
  <c r="BI9" i="46" s="1"/>
  <c r="M119" i="47" s="1"/>
  <c r="N96" i="32"/>
  <c r="N137" i="32" s="1"/>
  <c r="L138" i="32"/>
  <c r="BH10" i="46" s="1"/>
  <c r="BH8" i="46"/>
  <c r="L118" i="47" s="1"/>
  <c r="BH6" i="46"/>
  <c r="L116" i="47" s="1"/>
  <c r="L52" i="32"/>
  <c r="BI16" i="46"/>
  <c r="M114" i="47"/>
  <c r="M94" i="32"/>
  <c r="N54" i="32"/>
  <c r="N94" i="32" s="1"/>
  <c r="BG7" i="46"/>
  <c r="K157" i="32"/>
  <c r="BG11" i="46" s="1"/>
  <c r="K121" i="47" s="1"/>
  <c r="K120" i="47"/>
  <c r="BG18" i="46"/>
  <c r="M25" i="32"/>
  <c r="BI5" i="46" s="1"/>
  <c r="M115" i="47" s="1"/>
  <c r="N9" i="32"/>
  <c r="N25" i="32" s="1"/>
  <c r="K90" i="47"/>
  <c r="AI17" i="46"/>
  <c r="BF17" i="46"/>
  <c r="J117" i="47"/>
  <c r="M51" i="32"/>
  <c r="N27" i="32"/>
  <c r="N51" i="32" s="1"/>
  <c r="AU17" i="46"/>
  <c r="K103" i="47"/>
  <c r="H19" i="46"/>
  <c r="H67" i="47"/>
  <c r="J18" i="46"/>
  <c r="J65" i="47"/>
  <c r="W17" i="46"/>
  <c r="K75" i="47"/>
  <c r="L158" i="25" l="1"/>
  <c r="K73" i="44" s="1"/>
  <c r="J73" i="44"/>
  <c r="K159" i="25"/>
  <c r="P96" i="25"/>
  <c r="P74" i="25"/>
  <c r="P21" i="25"/>
  <c r="P85" i="25"/>
  <c r="P121" i="25"/>
  <c r="P76" i="25"/>
  <c r="P29" i="25"/>
  <c r="P145" i="25"/>
  <c r="P131" i="25"/>
  <c r="P124" i="25"/>
  <c r="P144" i="25"/>
  <c r="P100" i="25"/>
  <c r="P56" i="25"/>
  <c r="P61" i="25"/>
  <c r="P42" i="25"/>
  <c r="P65" i="25"/>
  <c r="P69" i="25"/>
  <c r="P105" i="25"/>
  <c r="P154" i="25"/>
  <c r="P126" i="25"/>
  <c r="P27" i="25"/>
  <c r="P79" i="25"/>
  <c r="P6" i="25"/>
  <c r="P49" i="25"/>
  <c r="P36" i="25"/>
  <c r="P90" i="25"/>
  <c r="P141" i="25"/>
  <c r="P13" i="25"/>
  <c r="P82" i="25"/>
  <c r="P57" i="25"/>
  <c r="P44" i="25"/>
  <c r="M157" i="25"/>
  <c r="L72" i="44" s="1"/>
  <c r="P63" i="25"/>
  <c r="P116" i="25"/>
  <c r="P102" i="25"/>
  <c r="P93" i="25"/>
  <c r="P84" i="25"/>
  <c r="P149" i="25"/>
  <c r="P86" i="25"/>
  <c r="P39" i="25"/>
  <c r="P83" i="25"/>
  <c r="P17" i="25"/>
  <c r="P41" i="25"/>
  <c r="P136" i="25"/>
  <c r="P128" i="25"/>
  <c r="P34" i="25"/>
  <c r="P122" i="25"/>
  <c r="P64" i="25"/>
  <c r="P88" i="25"/>
  <c r="Q4" i="25"/>
  <c r="Q20" i="25" s="1"/>
  <c r="P54" i="25"/>
  <c r="P98" i="25"/>
  <c r="P107" i="25"/>
  <c r="P111" i="25"/>
  <c r="P125" i="25"/>
  <c r="P92" i="25"/>
  <c r="P127" i="25"/>
  <c r="P142" i="25"/>
  <c r="P35" i="25"/>
  <c r="P89" i="25"/>
  <c r="P153" i="25"/>
  <c r="P148" i="25"/>
  <c r="P40" i="25"/>
  <c r="P66" i="25"/>
  <c r="P7" i="25"/>
  <c r="P78" i="25"/>
  <c r="P20" i="25"/>
  <c r="P59" i="25"/>
  <c r="P115" i="25"/>
  <c r="P58" i="25"/>
  <c r="P30" i="25"/>
  <c r="P81" i="25"/>
  <c r="P143" i="25"/>
  <c r="P139" i="25"/>
  <c r="P101" i="25"/>
  <c r="P134" i="25"/>
  <c r="N52" i="25"/>
  <c r="M67" i="44" s="1"/>
  <c r="P43" i="25"/>
  <c r="P10" i="25"/>
  <c r="P19" i="25"/>
  <c r="P120" i="25"/>
  <c r="P130" i="25"/>
  <c r="P15" i="25"/>
  <c r="P22" i="25"/>
  <c r="P80" i="25"/>
  <c r="P32" i="25"/>
  <c r="O137" i="25"/>
  <c r="N69" i="44" s="1"/>
  <c r="P8" i="25"/>
  <c r="P48" i="25"/>
  <c r="P104" i="25"/>
  <c r="P146" i="25"/>
  <c r="P108" i="25"/>
  <c r="P75" i="25"/>
  <c r="P114" i="25"/>
  <c r="P11" i="25"/>
  <c r="P46" i="25"/>
  <c r="P109" i="25"/>
  <c r="P68" i="25"/>
  <c r="P62" i="25"/>
  <c r="P67" i="25"/>
  <c r="P71" i="25"/>
  <c r="P72" i="25"/>
  <c r="P55" i="25"/>
  <c r="P5" i="25"/>
  <c r="P23" i="25"/>
  <c r="P135" i="25"/>
  <c r="P60" i="25"/>
  <c r="P106" i="25"/>
  <c r="P129" i="25"/>
  <c r="P110" i="25"/>
  <c r="P14" i="25"/>
  <c r="P53" i="25"/>
  <c r="P95" i="25" s="1"/>
  <c r="P112" i="25"/>
  <c r="P31" i="25"/>
  <c r="P24" i="25"/>
  <c r="P147" i="25"/>
  <c r="P26" i="25"/>
  <c r="P28" i="25"/>
  <c r="P91" i="25"/>
  <c r="P73" i="25"/>
  <c r="P70" i="25"/>
  <c r="P87" i="25"/>
  <c r="P33" i="25"/>
  <c r="P123" i="25"/>
  <c r="P97" i="25"/>
  <c r="P18" i="25"/>
  <c r="P133" i="25"/>
  <c r="P118" i="25"/>
  <c r="P150" i="25"/>
  <c r="P132" i="25"/>
  <c r="P12" i="25"/>
  <c r="P37" i="25"/>
  <c r="P103" i="25"/>
  <c r="P113" i="25"/>
  <c r="P119" i="25"/>
  <c r="P99" i="25"/>
  <c r="O64" i="44"/>
  <c r="P140" i="25"/>
  <c r="N138" i="25"/>
  <c r="M70" i="44" s="1"/>
  <c r="P45" i="25"/>
  <c r="P47" i="25"/>
  <c r="P117" i="25"/>
  <c r="P9" i="25"/>
  <c r="P38" i="25"/>
  <c r="P152" i="25"/>
  <c r="P77" i="25"/>
  <c r="P16" i="25"/>
  <c r="P151" i="25"/>
  <c r="O155" i="25"/>
  <c r="N71" i="44" s="1"/>
  <c r="O25" i="25"/>
  <c r="N65" i="44" s="1"/>
  <c r="O51" i="25"/>
  <c r="N66" i="44" s="1"/>
  <c r="O94" i="25"/>
  <c r="N68" i="44" s="1"/>
  <c r="M59" i="47"/>
  <c r="M94" i="28"/>
  <c r="M8" i="46" s="1"/>
  <c r="M63" i="47" s="1"/>
  <c r="M51" i="28"/>
  <c r="M6" i="46" s="1"/>
  <c r="M61" i="47" s="1"/>
  <c r="M46" i="59"/>
  <c r="F46" i="59"/>
  <c r="C46" i="59"/>
  <c r="N46" i="59"/>
  <c r="S46" i="59"/>
  <c r="I46" i="59"/>
  <c r="R46" i="59" s="1"/>
  <c r="T46" i="59" s="1"/>
  <c r="D46" i="59"/>
  <c r="E46" i="59"/>
  <c r="G46" i="59"/>
  <c r="H46" i="59"/>
  <c r="J46" i="59"/>
  <c r="L46" i="59"/>
  <c r="K46" i="59"/>
  <c r="O46" i="59"/>
  <c r="B18" i="59"/>
  <c r="A35" i="40"/>
  <c r="M25" i="28"/>
  <c r="M137" i="28"/>
  <c r="U47" i="59"/>
  <c r="B47" i="59"/>
  <c r="Q47" i="59" s="1"/>
  <c r="P47" i="59" s="1"/>
  <c r="J62" i="47"/>
  <c r="N137" i="28"/>
  <c r="L9" i="46"/>
  <c r="L64" i="47" s="1"/>
  <c r="L138" i="28"/>
  <c r="L10" i="46" s="1"/>
  <c r="L5" i="46"/>
  <c r="L60" i="47" s="1"/>
  <c r="N25" i="28"/>
  <c r="L52" i="28"/>
  <c r="L7" i="46" s="1"/>
  <c r="N94" i="28"/>
  <c r="K10" i="46"/>
  <c r="K65" i="47" s="1"/>
  <c r="K157" i="28"/>
  <c r="K11" i="46" s="1"/>
  <c r="K66" i="47" s="1"/>
  <c r="K7" i="46"/>
  <c r="K17" i="46" s="1"/>
  <c r="AJ18" i="46"/>
  <c r="L157" i="30"/>
  <c r="AJ11" i="46" s="1"/>
  <c r="L94" i="47" s="1"/>
  <c r="J158" i="28"/>
  <c r="N52" i="30"/>
  <c r="M52" i="30"/>
  <c r="M138" i="30"/>
  <c r="AK10" i="46" s="1"/>
  <c r="M93" i="47" s="1"/>
  <c r="N138" i="30"/>
  <c r="M138" i="29"/>
  <c r="Y10" i="46" s="1"/>
  <c r="M78" i="47" s="1"/>
  <c r="M52" i="29"/>
  <c r="Y7" i="46" s="1"/>
  <c r="X18" i="46"/>
  <c r="N138" i="29"/>
  <c r="N52" i="29"/>
  <c r="L157" i="29"/>
  <c r="X11" i="46" s="1"/>
  <c r="L79" i="47" s="1"/>
  <c r="M138" i="31"/>
  <c r="AW10" i="46" s="1"/>
  <c r="AW18" i="46" s="1"/>
  <c r="M52" i="31"/>
  <c r="AW7" i="46" s="1"/>
  <c r="N52" i="31"/>
  <c r="N138" i="31"/>
  <c r="L106" i="47"/>
  <c r="L157" i="31"/>
  <c r="AV11" i="46" s="1"/>
  <c r="L107" i="47" s="1"/>
  <c r="M58" i="45"/>
  <c r="M52" i="57"/>
  <c r="M59" i="45" s="1"/>
  <c r="N52" i="57"/>
  <c r="N59" i="45" s="1"/>
  <c r="L157" i="57"/>
  <c r="L64" i="45" s="1"/>
  <c r="N138" i="57"/>
  <c r="N62" i="45" s="1"/>
  <c r="M138" i="57"/>
  <c r="M62" i="45" s="1"/>
  <c r="AO8" i="56"/>
  <c r="K158" i="57"/>
  <c r="J65" i="45"/>
  <c r="N52" i="32"/>
  <c r="N138" i="32"/>
  <c r="M52" i="32"/>
  <c r="BI6" i="46"/>
  <c r="M116" i="47" s="1"/>
  <c r="AJ17" i="46"/>
  <c r="L90" i="47"/>
  <c r="M138" i="32"/>
  <c r="BI10" i="46" s="1"/>
  <c r="BI8" i="46"/>
  <c r="M118" i="47" s="1"/>
  <c r="K117" i="47"/>
  <c r="BG17" i="46"/>
  <c r="BH7" i="46"/>
  <c r="L157" i="32"/>
  <c r="BH11" i="46" s="1"/>
  <c r="L121" i="47" s="1"/>
  <c r="BH18" i="46"/>
  <c r="L120" i="47"/>
  <c r="X17" i="46"/>
  <c r="L75" i="47"/>
  <c r="AV17" i="46"/>
  <c r="L103" i="47"/>
  <c r="I19" i="46"/>
  <c r="I67" i="47"/>
  <c r="L159" i="25" l="1"/>
  <c r="M156" i="25"/>
  <c r="M158" i="25" s="1"/>
  <c r="L73" i="44" s="1"/>
  <c r="Q74" i="25"/>
  <c r="Q107" i="25"/>
  <c r="Q99" i="25"/>
  <c r="Q151" i="25"/>
  <c r="Q102" i="25"/>
  <c r="Q65" i="25"/>
  <c r="Q76" i="25"/>
  <c r="Q84" i="25"/>
  <c r="Q125" i="25"/>
  <c r="Q133" i="25"/>
  <c r="Q14" i="25"/>
  <c r="Q89" i="25"/>
  <c r="Q9" i="25"/>
  <c r="Q47" i="25"/>
  <c r="Q105" i="25"/>
  <c r="Q128" i="25"/>
  <c r="Q77" i="25"/>
  <c r="Q59" i="25"/>
  <c r="Q85" i="25"/>
  <c r="Q104" i="25"/>
  <c r="Q149" i="25"/>
  <c r="Q61" i="25"/>
  <c r="Q62" i="25"/>
  <c r="Q144" i="25"/>
  <c r="Q113" i="25"/>
  <c r="Q90" i="25"/>
  <c r="Q141" i="25"/>
  <c r="Q49" i="25"/>
  <c r="Q44" i="25"/>
  <c r="Q150" i="25"/>
  <c r="Q87" i="25"/>
  <c r="Q39" i="25"/>
  <c r="Q127" i="25"/>
  <c r="Q148" i="25"/>
  <c r="Q32" i="25"/>
  <c r="Q19" i="25"/>
  <c r="Q108" i="25"/>
  <c r="Q131" i="25"/>
  <c r="Q15" i="25"/>
  <c r="Q143" i="25"/>
  <c r="Q55" i="25"/>
  <c r="Q106" i="25"/>
  <c r="R4" i="25"/>
  <c r="Q64" i="44" s="1"/>
  <c r="Q12" i="25"/>
  <c r="Q86" i="25"/>
  <c r="Q139" i="25"/>
  <c r="Q120" i="25"/>
  <c r="Q71" i="25"/>
  <c r="Q13" i="25"/>
  <c r="Q40" i="25"/>
  <c r="Q91" i="25"/>
  <c r="Q50" i="25"/>
  <c r="Q116" i="25"/>
  <c r="Q48" i="25"/>
  <c r="Q96" i="25"/>
  <c r="Q6" i="25"/>
  <c r="Q66" i="25"/>
  <c r="Q140" i="25"/>
  <c r="Q93" i="25"/>
  <c r="Q134" i="25"/>
  <c r="Q82" i="25"/>
  <c r="P64" i="44"/>
  <c r="Q21" i="25"/>
  <c r="Q118" i="25"/>
  <c r="Q37" i="25"/>
  <c r="Q110" i="25"/>
  <c r="Q38" i="25"/>
  <c r="Q88" i="25"/>
  <c r="Q8" i="25"/>
  <c r="Q114" i="25"/>
  <c r="Q33" i="25"/>
  <c r="Q147" i="25"/>
  <c r="Q136" i="25"/>
  <c r="Q34" i="25"/>
  <c r="Q72" i="25"/>
  <c r="Q53" i="25"/>
  <c r="Q95" i="25" s="1"/>
  <c r="Q97" i="25"/>
  <c r="Q67" i="25"/>
  <c r="Q27" i="25"/>
  <c r="Q100" i="25"/>
  <c r="Q16" i="25"/>
  <c r="Q109" i="25"/>
  <c r="Q132" i="25"/>
  <c r="Q153" i="25"/>
  <c r="Q18" i="25"/>
  <c r="Q123" i="25"/>
  <c r="Q46" i="25"/>
  <c r="Q142" i="25"/>
  <c r="Q115" i="25"/>
  <c r="Q101" i="25"/>
  <c r="Q80" i="25"/>
  <c r="Q22" i="25"/>
  <c r="Q58" i="25"/>
  <c r="Q145" i="25"/>
  <c r="Q111" i="25"/>
  <c r="Q81" i="25"/>
  <c r="Q10" i="25"/>
  <c r="Q112" i="25"/>
  <c r="Q70" i="25"/>
  <c r="Q7" i="25"/>
  <c r="Q43" i="25"/>
  <c r="Q79" i="25"/>
  <c r="Q60" i="25"/>
  <c r="Q45" i="25"/>
  <c r="Q42" i="25"/>
  <c r="Q126" i="25"/>
  <c r="Q78" i="25"/>
  <c r="Q56" i="25"/>
  <c r="Q122" i="25"/>
  <c r="Q35" i="25"/>
  <c r="Q69" i="25"/>
  <c r="Q28" i="25"/>
  <c r="Q29" i="25"/>
  <c r="Q83" i="25"/>
  <c r="P155" i="25"/>
  <c r="O71" i="44" s="1"/>
  <c r="Q64" i="25"/>
  <c r="Q63" i="25"/>
  <c r="Q11" i="25"/>
  <c r="Q5" i="25"/>
  <c r="Q30" i="25"/>
  <c r="Q31" i="25"/>
  <c r="Q23" i="25"/>
  <c r="Q152" i="25"/>
  <c r="Q75" i="25"/>
  <c r="Q68" i="25"/>
  <c r="Q73" i="25"/>
  <c r="Q54" i="25"/>
  <c r="Q24" i="25"/>
  <c r="Q121" i="25"/>
  <c r="Q129" i="25"/>
  <c r="Q36" i="25"/>
  <c r="Q154" i="25"/>
  <c r="Q146" i="25"/>
  <c r="Q92" i="25"/>
  <c r="Q117" i="25"/>
  <c r="Q17" i="25"/>
  <c r="Q124" i="25"/>
  <c r="Q103" i="25"/>
  <c r="Q130" i="25"/>
  <c r="Q119" i="25"/>
  <c r="Q98" i="25"/>
  <c r="Q26" i="25"/>
  <c r="Q57" i="25"/>
  <c r="Q41" i="25"/>
  <c r="Q135" i="25"/>
  <c r="P25" i="25"/>
  <c r="O65" i="44" s="1"/>
  <c r="P137" i="25"/>
  <c r="O69" i="44" s="1"/>
  <c r="N157" i="25"/>
  <c r="M72" i="44" s="1"/>
  <c r="P51" i="25"/>
  <c r="O66" i="44" s="1"/>
  <c r="P94" i="25"/>
  <c r="O68" i="44" s="1"/>
  <c r="O138" i="25"/>
  <c r="N70" i="44" s="1"/>
  <c r="O52" i="25"/>
  <c r="N67" i="44" s="1"/>
  <c r="N51" i="28"/>
  <c r="M5" i="46"/>
  <c r="M60" i="47" s="1"/>
  <c r="M52" i="28"/>
  <c r="M7" i="46" s="1"/>
  <c r="M9" i="46"/>
  <c r="M64" i="47" s="1"/>
  <c r="M138" i="28"/>
  <c r="H47" i="59"/>
  <c r="S47" i="59"/>
  <c r="G47" i="59"/>
  <c r="L47" i="59"/>
  <c r="F47" i="59"/>
  <c r="M47" i="59"/>
  <c r="C47" i="59"/>
  <c r="E47" i="59"/>
  <c r="K47" i="59"/>
  <c r="N47" i="59"/>
  <c r="D47" i="59"/>
  <c r="I47" i="59"/>
  <c r="R47" i="59" s="1"/>
  <c r="T47" i="59" s="1"/>
  <c r="O47" i="59"/>
  <c r="J47" i="59"/>
  <c r="B19" i="59"/>
  <c r="A41" i="40"/>
  <c r="U48" i="59"/>
  <c r="B48" i="59"/>
  <c r="Q48" i="59" s="1"/>
  <c r="P48" i="59" s="1"/>
  <c r="L157" i="28"/>
  <c r="N138" i="28"/>
  <c r="K18" i="46"/>
  <c r="K158" i="28"/>
  <c r="K62" i="47"/>
  <c r="J12" i="46"/>
  <c r="J67" i="47" s="1"/>
  <c r="M157" i="30"/>
  <c r="AK11" i="46" s="1"/>
  <c r="M94" i="47" s="1"/>
  <c r="AK18" i="46"/>
  <c r="AK7" i="46"/>
  <c r="AK17" i="46" s="1"/>
  <c r="Y18" i="46"/>
  <c r="M157" i="29"/>
  <c r="Y11" i="46" s="1"/>
  <c r="M79" i="47" s="1"/>
  <c r="M106" i="47"/>
  <c r="M157" i="31"/>
  <c r="AW11" i="46" s="1"/>
  <c r="M107" i="47" s="1"/>
  <c r="M157" i="57"/>
  <c r="M64" i="45" s="1"/>
  <c r="N64" i="45" s="1"/>
  <c r="AP8" i="56"/>
  <c r="L158" i="57"/>
  <c r="K65" i="45"/>
  <c r="M120" i="47"/>
  <c r="BI18" i="46"/>
  <c r="BH17" i="46"/>
  <c r="L117" i="47"/>
  <c r="BI7" i="46"/>
  <c r="M157" i="32"/>
  <c r="L62" i="47"/>
  <c r="L17" i="46"/>
  <c r="L18" i="46"/>
  <c r="L65" i="47"/>
  <c r="AW17" i="46"/>
  <c r="M103" i="47"/>
  <c r="M75" i="47"/>
  <c r="Y17" i="46"/>
  <c r="N156" i="25" l="1"/>
  <c r="N158" i="25" s="1"/>
  <c r="M73" i="44" s="1"/>
  <c r="R27" i="25"/>
  <c r="R24" i="25"/>
  <c r="R34" i="25"/>
  <c r="R147" i="25"/>
  <c r="R101" i="25"/>
  <c r="R99" i="25"/>
  <c r="R98" i="25"/>
  <c r="M159" i="25"/>
  <c r="R104" i="25"/>
  <c r="R110" i="25"/>
  <c r="R149" i="25"/>
  <c r="R105" i="25"/>
  <c r="R123" i="25"/>
  <c r="R18" i="25"/>
  <c r="R82" i="25"/>
  <c r="R44" i="25"/>
  <c r="R39" i="25"/>
  <c r="R42" i="25"/>
  <c r="R139" i="25"/>
  <c r="R11" i="25"/>
  <c r="R89" i="25"/>
  <c r="R74" i="25"/>
  <c r="R77" i="25"/>
  <c r="R8" i="25"/>
  <c r="R20" i="25"/>
  <c r="R5" i="25"/>
  <c r="R28" i="25"/>
  <c r="R117" i="25"/>
  <c r="R122" i="25"/>
  <c r="R16" i="25"/>
  <c r="R75" i="25"/>
  <c r="R141" i="25"/>
  <c r="R84" i="25"/>
  <c r="R45" i="25"/>
  <c r="R145" i="25"/>
  <c r="R97" i="25"/>
  <c r="R140" i="25"/>
  <c r="R85" i="25"/>
  <c r="R57" i="25"/>
  <c r="R76" i="25"/>
  <c r="R103" i="25"/>
  <c r="R12" i="25"/>
  <c r="R26" i="25"/>
  <c r="R71" i="25"/>
  <c r="R62" i="25"/>
  <c r="R63" i="25"/>
  <c r="R131" i="25"/>
  <c r="R43" i="25"/>
  <c r="R37" i="25"/>
  <c r="R150" i="25"/>
  <c r="R144" i="25"/>
  <c r="R132" i="25"/>
  <c r="R36" i="25"/>
  <c r="R29" i="25"/>
  <c r="R23" i="25"/>
  <c r="R32" i="25"/>
  <c r="R64" i="25"/>
  <c r="R60" i="25"/>
  <c r="R134" i="25"/>
  <c r="R124" i="25"/>
  <c r="R80" i="25"/>
  <c r="R46" i="25"/>
  <c r="R125" i="25"/>
  <c r="R54" i="25"/>
  <c r="R116" i="25"/>
  <c r="R135" i="25"/>
  <c r="R53" i="25"/>
  <c r="R95" i="25" s="1"/>
  <c r="R38" i="25"/>
  <c r="R91" i="25"/>
  <c r="R126" i="25"/>
  <c r="R81" i="25"/>
  <c r="R65" i="25"/>
  <c r="R6" i="25"/>
  <c r="R114" i="25"/>
  <c r="R41" i="25"/>
  <c r="R70" i="25"/>
  <c r="R69" i="25"/>
  <c r="R129" i="25"/>
  <c r="R30" i="25"/>
  <c r="R88" i="25"/>
  <c r="R128" i="25"/>
  <c r="R67" i="25"/>
  <c r="R130" i="25"/>
  <c r="R68" i="25"/>
  <c r="R17" i="25"/>
  <c r="R14" i="25"/>
  <c r="R118" i="25"/>
  <c r="R109" i="25"/>
  <c r="R10" i="25"/>
  <c r="R48" i="25"/>
  <c r="R93" i="25"/>
  <c r="R78" i="25"/>
  <c r="R66" i="25"/>
  <c r="R61" i="25"/>
  <c r="R143" i="25"/>
  <c r="S4" i="25"/>
  <c r="S88" i="25" s="1"/>
  <c r="R86" i="25"/>
  <c r="R92" i="25"/>
  <c r="R56" i="25"/>
  <c r="R142" i="25"/>
  <c r="R79" i="25"/>
  <c r="R22" i="25"/>
  <c r="R119" i="25"/>
  <c r="R7" i="25"/>
  <c r="R90" i="25"/>
  <c r="R33" i="25"/>
  <c r="R152" i="25"/>
  <c r="R96" i="25"/>
  <c r="R111" i="25"/>
  <c r="R154" i="25"/>
  <c r="R127" i="25"/>
  <c r="R31" i="25"/>
  <c r="R58" i="25"/>
  <c r="R112" i="25"/>
  <c r="R21" i="25"/>
  <c r="R146" i="25"/>
  <c r="R59" i="25"/>
  <c r="R121" i="25"/>
  <c r="R47" i="25"/>
  <c r="R120" i="25"/>
  <c r="R148" i="25"/>
  <c r="R35" i="25"/>
  <c r="R107" i="25"/>
  <c r="R72" i="25"/>
  <c r="R15" i="25"/>
  <c r="R73" i="25"/>
  <c r="R113" i="25"/>
  <c r="R106" i="25"/>
  <c r="R40" i="25"/>
  <c r="R136" i="25"/>
  <c r="R50" i="25"/>
  <c r="R83" i="25"/>
  <c r="R49" i="25"/>
  <c r="R151" i="25"/>
  <c r="R153" i="25"/>
  <c r="R13" i="25"/>
  <c r="R102" i="25"/>
  <c r="R115" i="25"/>
  <c r="R9" i="25"/>
  <c r="R133" i="25"/>
  <c r="R55" i="25"/>
  <c r="R100" i="25"/>
  <c r="R108" i="25"/>
  <c r="R87" i="25"/>
  <c r="R19" i="25"/>
  <c r="Q25" i="25"/>
  <c r="P65" i="44" s="1"/>
  <c r="Q155" i="25"/>
  <c r="P71" i="44" s="1"/>
  <c r="Q94" i="25"/>
  <c r="P68" i="44" s="1"/>
  <c r="Q137" i="25"/>
  <c r="P69" i="44" s="1"/>
  <c r="Q51" i="25"/>
  <c r="P66" i="44" s="1"/>
  <c r="P138" i="25"/>
  <c r="O70" i="44" s="1"/>
  <c r="P52" i="25"/>
  <c r="O67" i="44" s="1"/>
  <c r="O157" i="25"/>
  <c r="N72" i="44" s="1"/>
  <c r="N52" i="28"/>
  <c r="M10" i="46"/>
  <c r="M18" i="46" s="1"/>
  <c r="M157" i="28"/>
  <c r="N157" i="28" s="1"/>
  <c r="I48" i="59"/>
  <c r="R48" i="59" s="1"/>
  <c r="D48" i="59"/>
  <c r="E48" i="59"/>
  <c r="F48" i="59"/>
  <c r="G48" i="59"/>
  <c r="H48" i="59"/>
  <c r="J48" i="59"/>
  <c r="S48" i="59"/>
  <c r="K48" i="59"/>
  <c r="L48" i="59"/>
  <c r="M48" i="59"/>
  <c r="N48" i="59"/>
  <c r="O48" i="59"/>
  <c r="C48" i="59"/>
  <c r="B20" i="59"/>
  <c r="A42" i="40"/>
  <c r="U49" i="59"/>
  <c r="B49" i="59"/>
  <c r="Q49" i="59" s="1"/>
  <c r="P49" i="59" s="1"/>
  <c r="L11" i="46"/>
  <c r="L66" i="47" s="1"/>
  <c r="L158" i="28"/>
  <c r="K12" i="46"/>
  <c r="K67" i="47" s="1"/>
  <c r="M90" i="47"/>
  <c r="J19" i="46"/>
  <c r="N157" i="30"/>
  <c r="N157" i="29"/>
  <c r="N157" i="31"/>
  <c r="N157" i="57"/>
  <c r="AQ8" i="56"/>
  <c r="AR8" i="56" s="1"/>
  <c r="AS8" i="56" s="1"/>
  <c r="AT8" i="56" s="1"/>
  <c r="AU8" i="56" s="1"/>
  <c r="AV8" i="56" s="1"/>
  <c r="AW8" i="56" s="1"/>
  <c r="AX8" i="56" s="1"/>
  <c r="AY8" i="56" s="1"/>
  <c r="AZ8" i="56" s="1"/>
  <c r="BA8" i="56" s="1"/>
  <c r="BB8" i="56" s="1"/>
  <c r="L65" i="45"/>
  <c r="M158" i="57"/>
  <c r="M65" i="45" s="1"/>
  <c r="BI11" i="46"/>
  <c r="M121" i="47" s="1"/>
  <c r="N157" i="32"/>
  <c r="BI17" i="46"/>
  <c r="M117" i="47"/>
  <c r="M62" i="47"/>
  <c r="M17" i="46"/>
  <c r="S115" i="25" l="1"/>
  <c r="S58" i="25"/>
  <c r="S113" i="25"/>
  <c r="S96" i="25"/>
  <c r="S152" i="25"/>
  <c r="S119" i="25"/>
  <c r="S82" i="25"/>
  <c r="S139" i="25"/>
  <c r="S22" i="25"/>
  <c r="S128" i="25"/>
  <c r="S29" i="25"/>
  <c r="S110" i="25"/>
  <c r="S46" i="25"/>
  <c r="S133" i="25"/>
  <c r="S122" i="25"/>
  <c r="S71" i="25"/>
  <c r="S89" i="25"/>
  <c r="S60" i="25"/>
  <c r="S26" i="25"/>
  <c r="S116" i="25"/>
  <c r="S23" i="25"/>
  <c r="S64" i="25"/>
  <c r="S32" i="25"/>
  <c r="S135" i="25"/>
  <c r="S31" i="25"/>
  <c r="S11" i="25"/>
  <c r="S65" i="25"/>
  <c r="S124" i="25"/>
  <c r="S8" i="25"/>
  <c r="S9" i="25"/>
  <c r="S105" i="25"/>
  <c r="S62" i="25"/>
  <c r="S36" i="25"/>
  <c r="S45" i="25"/>
  <c r="S63" i="25"/>
  <c r="S69" i="25"/>
  <c r="S142" i="25"/>
  <c r="S107" i="25"/>
  <c r="S117" i="25"/>
  <c r="S42" i="25"/>
  <c r="S47" i="25"/>
  <c r="S66" i="25"/>
  <c r="S7" i="25"/>
  <c r="S106" i="25"/>
  <c r="S140" i="25"/>
  <c r="S83" i="25"/>
  <c r="S131" i="25"/>
  <c r="S143" i="25"/>
  <c r="S103" i="25"/>
  <c r="S126" i="25"/>
  <c r="S72" i="25"/>
  <c r="S112" i="25"/>
  <c r="S43" i="25"/>
  <c r="S99" i="25"/>
  <c r="S76" i="25"/>
  <c r="S14" i="25"/>
  <c r="S38" i="25"/>
  <c r="S50" i="25"/>
  <c r="S136" i="25"/>
  <c r="S12" i="25"/>
  <c r="S98" i="25"/>
  <c r="S17" i="25"/>
  <c r="S30" i="25"/>
  <c r="S41" i="25"/>
  <c r="S153" i="25"/>
  <c r="S101" i="25"/>
  <c r="S141" i="25"/>
  <c r="S70" i="25"/>
  <c r="S109" i="25"/>
  <c r="S77" i="25"/>
  <c r="S57" i="25"/>
  <c r="S74" i="25"/>
  <c r="S55" i="25"/>
  <c r="S20" i="25"/>
  <c r="S28" i="25"/>
  <c r="S35" i="25"/>
  <c r="S48" i="25"/>
  <c r="S121" i="25"/>
  <c r="B79" i="44"/>
  <c r="T4" i="25"/>
  <c r="T99" i="25" s="1"/>
  <c r="S80" i="25"/>
  <c r="S102" i="25"/>
  <c r="S114" i="25"/>
  <c r="S148" i="25"/>
  <c r="S84" i="25"/>
  <c r="S67" i="25"/>
  <c r="S78" i="25"/>
  <c r="S129" i="25"/>
  <c r="S91" i="25"/>
  <c r="S144" i="25"/>
  <c r="S40" i="25"/>
  <c r="S39" i="25"/>
  <c r="S19" i="25"/>
  <c r="S146" i="25"/>
  <c r="S68" i="25"/>
  <c r="S149" i="25"/>
  <c r="S5" i="25"/>
  <c r="S61" i="25"/>
  <c r="S92" i="25"/>
  <c r="S21" i="25"/>
  <c r="S127" i="25"/>
  <c r="S100" i="25"/>
  <c r="S97" i="25"/>
  <c r="S147" i="25"/>
  <c r="S13" i="25"/>
  <c r="S104" i="25"/>
  <c r="S54" i="25"/>
  <c r="S86" i="25"/>
  <c r="S34" i="25"/>
  <c r="S81" i="25"/>
  <c r="S87" i="25"/>
  <c r="S44" i="25"/>
  <c r="S123" i="25"/>
  <c r="S18" i="25"/>
  <c r="S108" i="25"/>
  <c r="S56" i="25"/>
  <c r="S125" i="25"/>
  <c r="S73" i="25"/>
  <c r="S85" i="25"/>
  <c r="S90" i="25"/>
  <c r="S151" i="25"/>
  <c r="S75" i="25"/>
  <c r="S154" i="25"/>
  <c r="S16" i="25"/>
  <c r="S134" i="25"/>
  <c r="S132" i="25"/>
  <c r="S130" i="25"/>
  <c r="S49" i="25"/>
  <c r="S6" i="25"/>
  <c r="S111" i="25"/>
  <c r="S27" i="25"/>
  <c r="S145" i="25"/>
  <c r="S150" i="25"/>
  <c r="S120" i="25"/>
  <c r="S59" i="25"/>
  <c r="S79" i="25"/>
  <c r="S15" i="25"/>
  <c r="S37" i="25"/>
  <c r="S33" i="25"/>
  <c r="S118" i="25"/>
  <c r="S93" i="25"/>
  <c r="S10" i="25"/>
  <c r="S24" i="25"/>
  <c r="AD1" i="25"/>
  <c r="S53" i="25"/>
  <c r="S95" i="25" s="1"/>
  <c r="R51" i="25"/>
  <c r="Q66" i="44" s="1"/>
  <c r="R155" i="25"/>
  <c r="Q71" i="44" s="1"/>
  <c r="R94" i="25"/>
  <c r="Q68" i="44" s="1"/>
  <c r="R25" i="25"/>
  <c r="Q65" i="44" s="1"/>
  <c r="R137" i="25"/>
  <c r="Q69" i="44" s="1"/>
  <c r="N159" i="25"/>
  <c r="O156" i="25"/>
  <c r="O158" i="25" s="1"/>
  <c r="Q52" i="25"/>
  <c r="P67" i="44" s="1"/>
  <c r="Q138" i="25"/>
  <c r="P70" i="44" s="1"/>
  <c r="P157" i="25"/>
  <c r="O72" i="44" s="1"/>
  <c r="T48" i="59"/>
  <c r="M65" i="47"/>
  <c r="M158" i="28"/>
  <c r="M11" i="46"/>
  <c r="M66" i="47" s="1"/>
  <c r="U50" i="59"/>
  <c r="B50" i="59"/>
  <c r="Q50" i="59" s="1"/>
  <c r="P50" i="59" s="1"/>
  <c r="I49" i="59"/>
  <c r="R49" i="59" s="1"/>
  <c r="L49" i="59"/>
  <c r="G49" i="59"/>
  <c r="J49" i="59"/>
  <c r="C49" i="59"/>
  <c r="E49" i="59"/>
  <c r="D49" i="59"/>
  <c r="K49" i="59"/>
  <c r="S49" i="59"/>
  <c r="H49" i="59"/>
  <c r="O49" i="59"/>
  <c r="N49" i="59"/>
  <c r="F49" i="59"/>
  <c r="M49" i="59"/>
  <c r="B21" i="59"/>
  <c r="A43" i="40"/>
  <c r="L12" i="46"/>
  <c r="L19" i="46" s="1"/>
  <c r="K19" i="46"/>
  <c r="BC8" i="56"/>
  <c r="T149" i="25" l="1"/>
  <c r="T130" i="25"/>
  <c r="T84" i="25"/>
  <c r="T136" i="25"/>
  <c r="T46" i="25"/>
  <c r="T38" i="25"/>
  <c r="T66" i="25"/>
  <c r="T42" i="25"/>
  <c r="T107" i="25"/>
  <c r="T83" i="25"/>
  <c r="T150" i="25"/>
  <c r="T121" i="25"/>
  <c r="R138" i="25"/>
  <c r="Q70" i="44" s="1"/>
  <c r="T147" i="25"/>
  <c r="T36" i="25"/>
  <c r="T86" i="25"/>
  <c r="T10" i="25"/>
  <c r="T55" i="25"/>
  <c r="T12" i="25"/>
  <c r="T80" i="25"/>
  <c r="T49" i="25"/>
  <c r="T75" i="25"/>
  <c r="T77" i="25"/>
  <c r="T30" i="25"/>
  <c r="T78" i="25"/>
  <c r="T119" i="25"/>
  <c r="T98" i="25"/>
  <c r="T125" i="25"/>
  <c r="T120" i="25"/>
  <c r="T117" i="25"/>
  <c r="T153" i="25"/>
  <c r="T7" i="25"/>
  <c r="T20" i="25"/>
  <c r="T16" i="25"/>
  <c r="T81" i="25"/>
  <c r="T69" i="25"/>
  <c r="T23" i="25"/>
  <c r="T14" i="25"/>
  <c r="T131" i="25"/>
  <c r="T21" i="25"/>
  <c r="T111" i="25"/>
  <c r="T15" i="25"/>
  <c r="T124" i="25"/>
  <c r="T35" i="25"/>
  <c r="T93" i="25"/>
  <c r="T100" i="25"/>
  <c r="T151" i="25"/>
  <c r="T139" i="25"/>
  <c r="T27" i="25"/>
  <c r="T113" i="25"/>
  <c r="T142" i="25"/>
  <c r="T134" i="25"/>
  <c r="T102" i="25"/>
  <c r="T123" i="25"/>
  <c r="T31" i="25"/>
  <c r="T56" i="25"/>
  <c r="T135" i="25"/>
  <c r="T97" i="25"/>
  <c r="T108" i="25"/>
  <c r="T34" i="25"/>
  <c r="T104" i="25"/>
  <c r="T8" i="25"/>
  <c r="T144" i="25"/>
  <c r="T22" i="25"/>
  <c r="T89" i="25"/>
  <c r="T67" i="25"/>
  <c r="T85" i="25"/>
  <c r="T65" i="25"/>
  <c r="T43" i="25"/>
  <c r="T128" i="25"/>
  <c r="T47" i="25"/>
  <c r="T110" i="25"/>
  <c r="T122" i="25"/>
  <c r="T140" i="25"/>
  <c r="T40" i="25"/>
  <c r="T116" i="25"/>
  <c r="T88" i="25"/>
  <c r="T82" i="25"/>
  <c r="T105" i="25"/>
  <c r="T145" i="25"/>
  <c r="C79" i="44"/>
  <c r="T101" i="25"/>
  <c r="T53" i="25"/>
  <c r="T95" i="25" s="1"/>
  <c r="T72" i="25"/>
  <c r="T90" i="25"/>
  <c r="T17" i="25"/>
  <c r="T129" i="25"/>
  <c r="T143" i="25"/>
  <c r="T6" i="25"/>
  <c r="T91" i="25"/>
  <c r="T152" i="25"/>
  <c r="T28" i="25"/>
  <c r="T62" i="25"/>
  <c r="T71" i="25"/>
  <c r="T87" i="25"/>
  <c r="T13" i="25"/>
  <c r="T24" i="25"/>
  <c r="T112" i="25"/>
  <c r="T19" i="25"/>
  <c r="T60" i="25"/>
  <c r="T70" i="25"/>
  <c r="T141" i="25"/>
  <c r="T37" i="25"/>
  <c r="T126" i="25"/>
  <c r="T133" i="25"/>
  <c r="T41" i="25"/>
  <c r="T32" i="25"/>
  <c r="T11" i="25"/>
  <c r="T127" i="25"/>
  <c r="T114" i="25"/>
  <c r="T118" i="25"/>
  <c r="T57" i="25"/>
  <c r="T45" i="25"/>
  <c r="T68" i="25"/>
  <c r="T29" i="25"/>
  <c r="T44" i="25"/>
  <c r="T5" i="25"/>
  <c r="T146" i="25"/>
  <c r="T39" i="25"/>
  <c r="T58" i="25"/>
  <c r="T73" i="25"/>
  <c r="T54" i="25"/>
  <c r="T96" i="25"/>
  <c r="T103" i="25"/>
  <c r="U4" i="25"/>
  <c r="U27" i="25" s="1"/>
  <c r="T64" i="25"/>
  <c r="T154" i="25"/>
  <c r="T61" i="25"/>
  <c r="T92" i="25"/>
  <c r="T9" i="25"/>
  <c r="T132" i="25"/>
  <c r="T148" i="25"/>
  <c r="T63" i="25"/>
  <c r="T115" i="25"/>
  <c r="T76" i="25"/>
  <c r="T48" i="25"/>
  <c r="T59" i="25"/>
  <c r="T18" i="25"/>
  <c r="T50" i="25"/>
  <c r="T33" i="25"/>
  <c r="T26" i="25"/>
  <c r="T74" i="25"/>
  <c r="T79" i="25"/>
  <c r="T109" i="25"/>
  <c r="T106" i="25"/>
  <c r="S94" i="25"/>
  <c r="B83" i="44" s="1"/>
  <c r="S25" i="25"/>
  <c r="B80" i="44" s="1"/>
  <c r="S137" i="25"/>
  <c r="B84" i="44" s="1"/>
  <c r="S51" i="25"/>
  <c r="B81" i="44" s="1"/>
  <c r="S155" i="25"/>
  <c r="B86" i="44" s="1"/>
  <c r="R52" i="25"/>
  <c r="Q67" i="44" s="1"/>
  <c r="P156" i="25"/>
  <c r="P158" i="25" s="1"/>
  <c r="P159" i="25" s="1"/>
  <c r="O159" i="25"/>
  <c r="N73" i="44"/>
  <c r="Q157" i="25"/>
  <c r="P72" i="44" s="1"/>
  <c r="M12" i="46"/>
  <c r="M67" i="47" s="1"/>
  <c r="B156" i="29"/>
  <c r="B158" i="29" s="1"/>
  <c r="N12" i="46" s="1"/>
  <c r="T49" i="59"/>
  <c r="B22" i="59"/>
  <c r="A44" i="40"/>
  <c r="U51" i="59"/>
  <c r="B51" i="59"/>
  <c r="Q51" i="59" s="1"/>
  <c r="P51" i="59" s="1"/>
  <c r="F50" i="59"/>
  <c r="C50" i="59"/>
  <c r="S50" i="59"/>
  <c r="I50" i="59"/>
  <c r="R50" i="59" s="1"/>
  <c r="T50" i="59" s="1"/>
  <c r="G50" i="59"/>
  <c r="H50" i="59"/>
  <c r="J50" i="59"/>
  <c r="E50" i="59"/>
  <c r="K50" i="59"/>
  <c r="L50" i="59"/>
  <c r="M50" i="59"/>
  <c r="N50" i="59"/>
  <c r="O50" i="59"/>
  <c r="D50" i="59"/>
  <c r="L67" i="47"/>
  <c r="BD8" i="56"/>
  <c r="BE8" i="56" s="1"/>
  <c r="BF8" i="56" s="1"/>
  <c r="BG8" i="56" s="1"/>
  <c r="BH8" i="56" s="1"/>
  <c r="BI8" i="56" s="1"/>
  <c r="BJ8" i="56" s="1"/>
  <c r="BK8" i="56" s="1"/>
  <c r="BL8" i="56" s="1"/>
  <c r="BM8" i="56" s="1"/>
  <c r="BN8" i="56" s="1"/>
  <c r="BO8" i="56" s="1"/>
  <c r="BP8" i="56" s="1"/>
  <c r="BQ8" i="56" s="1"/>
  <c r="BR8" i="56" s="1"/>
  <c r="BS8" i="56" s="1"/>
  <c r="BT8" i="56" s="1"/>
  <c r="BU8" i="56" s="1"/>
  <c r="BV8" i="56" s="1"/>
  <c r="BW8" i="56" s="1"/>
  <c r="BX8" i="56" s="1"/>
  <c r="BY8" i="56" s="1"/>
  <c r="BZ8" i="56" s="1"/>
  <c r="CA8" i="56" s="1"/>
  <c r="CB8" i="56" s="1"/>
  <c r="CC8" i="56" s="1"/>
  <c r="CD8" i="56" s="1"/>
  <c r="CE8" i="56" s="1"/>
  <c r="CF8" i="56" s="1"/>
  <c r="CG8" i="56" s="1"/>
  <c r="CH8" i="56" s="1"/>
  <c r="CI8" i="56" s="1"/>
  <c r="CJ8" i="56" s="1"/>
  <c r="B143" i="57" l="1"/>
  <c r="B155" i="57" s="1"/>
  <c r="C143" i="57"/>
  <c r="C155" i="57" s="1"/>
  <c r="U44" i="25"/>
  <c r="U90" i="25"/>
  <c r="U146" i="25"/>
  <c r="U97" i="25"/>
  <c r="U111" i="25"/>
  <c r="U116" i="25"/>
  <c r="U98" i="25"/>
  <c r="U103" i="25"/>
  <c r="U7" i="25"/>
  <c r="U109" i="25"/>
  <c r="U64" i="25"/>
  <c r="U40" i="25"/>
  <c r="U92" i="25"/>
  <c r="U20" i="25"/>
  <c r="T25" i="25"/>
  <c r="C80" i="44" s="1"/>
  <c r="T51" i="25"/>
  <c r="C81" i="44" s="1"/>
  <c r="S52" i="25"/>
  <c r="B82" i="44" s="1"/>
  <c r="T137" i="25"/>
  <c r="C84" i="44" s="1"/>
  <c r="T155" i="25"/>
  <c r="C86" i="44" s="1"/>
  <c r="S138" i="25"/>
  <c r="B85" i="44" s="1"/>
  <c r="T94" i="25"/>
  <c r="C83" i="44" s="1"/>
  <c r="U72" i="25"/>
  <c r="U28" i="25"/>
  <c r="U83" i="25"/>
  <c r="U74" i="25"/>
  <c r="U59" i="25"/>
  <c r="U38" i="25"/>
  <c r="U63" i="25"/>
  <c r="U35" i="25"/>
  <c r="U47" i="25"/>
  <c r="U107" i="25"/>
  <c r="U77" i="25"/>
  <c r="U46" i="25"/>
  <c r="U15" i="25"/>
  <c r="U58" i="25"/>
  <c r="U23" i="25"/>
  <c r="U66" i="25"/>
  <c r="U129" i="25"/>
  <c r="U56" i="25"/>
  <c r="U5" i="25"/>
  <c r="U84" i="25"/>
  <c r="U104" i="25"/>
  <c r="U135" i="25"/>
  <c r="U112" i="25"/>
  <c r="U31" i="25"/>
  <c r="U65" i="25"/>
  <c r="U106" i="25"/>
  <c r="U133" i="25"/>
  <c r="U144" i="25"/>
  <c r="U30" i="25"/>
  <c r="U41" i="25"/>
  <c r="U57" i="25"/>
  <c r="U149" i="25"/>
  <c r="U119" i="25"/>
  <c r="U54" i="25"/>
  <c r="U49" i="25"/>
  <c r="U17" i="25"/>
  <c r="U19" i="25"/>
  <c r="U118" i="25"/>
  <c r="U13" i="25"/>
  <c r="U125" i="25"/>
  <c r="U102" i="25"/>
  <c r="U6" i="25"/>
  <c r="U115" i="25"/>
  <c r="U85" i="25"/>
  <c r="U26" i="25"/>
  <c r="U71" i="25"/>
  <c r="U134" i="25"/>
  <c r="U43" i="25"/>
  <c r="U21" i="25"/>
  <c r="U12" i="25"/>
  <c r="U10" i="25"/>
  <c r="U143" i="25"/>
  <c r="U55" i="25"/>
  <c r="U100" i="25"/>
  <c r="U87" i="25"/>
  <c r="U34" i="25"/>
  <c r="V4" i="25"/>
  <c r="V20" i="25" s="1"/>
  <c r="U73" i="25"/>
  <c r="U75" i="25"/>
  <c r="U114" i="25"/>
  <c r="U67" i="25"/>
  <c r="U18" i="25"/>
  <c r="U14" i="25"/>
  <c r="U124" i="25"/>
  <c r="U91" i="25"/>
  <c r="U37" i="25"/>
  <c r="U147" i="25"/>
  <c r="U29" i="25"/>
  <c r="U108" i="25"/>
  <c r="U81" i="25"/>
  <c r="U154" i="25"/>
  <c r="U122" i="25"/>
  <c r="U24" i="25"/>
  <c r="U89" i="25"/>
  <c r="D79" i="44"/>
  <c r="U148" i="25"/>
  <c r="U120" i="25"/>
  <c r="U139" i="25"/>
  <c r="U53" i="25"/>
  <c r="U95" i="25" s="1"/>
  <c r="U22" i="25"/>
  <c r="U76" i="25"/>
  <c r="U80" i="25"/>
  <c r="U131" i="25"/>
  <c r="U152" i="25"/>
  <c r="U130" i="25"/>
  <c r="U128" i="25"/>
  <c r="U88" i="25"/>
  <c r="U70" i="25"/>
  <c r="U150" i="25"/>
  <c r="U142" i="25"/>
  <c r="U33" i="25"/>
  <c r="U123" i="25"/>
  <c r="U153" i="25"/>
  <c r="U62" i="25"/>
  <c r="U101" i="25"/>
  <c r="U48" i="25"/>
  <c r="U9" i="25"/>
  <c r="U96" i="25"/>
  <c r="U60" i="25"/>
  <c r="U99" i="25"/>
  <c r="U32" i="25"/>
  <c r="U36" i="25"/>
  <c r="U69" i="25"/>
  <c r="U45" i="25"/>
  <c r="U39" i="25"/>
  <c r="U145" i="25"/>
  <c r="U79" i="25"/>
  <c r="U136" i="25"/>
  <c r="U42" i="25"/>
  <c r="U121" i="25"/>
  <c r="U16" i="25"/>
  <c r="U68" i="25"/>
  <c r="U140" i="25"/>
  <c r="U110" i="25"/>
  <c r="U11" i="25"/>
  <c r="U8" i="25"/>
  <c r="U132" i="25"/>
  <c r="U105" i="25"/>
  <c r="U86" i="25"/>
  <c r="U127" i="25"/>
  <c r="U126" i="25"/>
  <c r="U93" i="25"/>
  <c r="U141" i="25"/>
  <c r="U117" i="25"/>
  <c r="U82" i="25"/>
  <c r="U151" i="25"/>
  <c r="U113" i="25"/>
  <c r="U61" i="25"/>
  <c r="U78" i="25"/>
  <c r="U50" i="25"/>
  <c r="R157" i="25"/>
  <c r="Q72" i="44" s="1"/>
  <c r="O73" i="44"/>
  <c r="Q156" i="25"/>
  <c r="Q158" i="25" s="1"/>
  <c r="R156" i="25" s="1"/>
  <c r="M19" i="46"/>
  <c r="C158" i="29"/>
  <c r="O12" i="46" s="1"/>
  <c r="B52" i="59"/>
  <c r="Q52" i="59" s="1"/>
  <c r="P52" i="59" s="1"/>
  <c r="U52" i="59"/>
  <c r="M51" i="59"/>
  <c r="S51" i="59"/>
  <c r="N51" i="59"/>
  <c r="O51" i="59"/>
  <c r="D51" i="59"/>
  <c r="E51" i="59"/>
  <c r="L51" i="59"/>
  <c r="F51" i="59"/>
  <c r="C51" i="59"/>
  <c r="G51" i="59"/>
  <c r="H51" i="59"/>
  <c r="J51" i="59"/>
  <c r="K51" i="59"/>
  <c r="I51" i="59"/>
  <c r="R51" i="59" s="1"/>
  <c r="B23" i="59"/>
  <c r="A45" i="40"/>
  <c r="D143" i="28"/>
  <c r="D155" i="28" s="1"/>
  <c r="D13" i="46" s="1"/>
  <c r="E143" i="28"/>
  <c r="E155" i="28" s="1"/>
  <c r="E13" i="46" s="1"/>
  <c r="E143" i="57"/>
  <c r="E155" i="57" s="1"/>
  <c r="D143" i="57"/>
  <c r="D155" i="57" s="1"/>
  <c r="F143" i="57"/>
  <c r="F155" i="57" s="1"/>
  <c r="F143" i="28"/>
  <c r="F155" i="28" s="1"/>
  <c r="G143" i="57"/>
  <c r="G155" i="57" s="1"/>
  <c r="H143" i="57"/>
  <c r="H155" i="57" s="1"/>
  <c r="G143" i="28"/>
  <c r="G155" i="28" s="1"/>
  <c r="H143" i="28"/>
  <c r="H155" i="28" s="1"/>
  <c r="I143" i="28"/>
  <c r="I155" i="28" s="1"/>
  <c r="I143" i="57"/>
  <c r="I155" i="57" s="1"/>
  <c r="J143" i="28"/>
  <c r="J155" i="28" s="1"/>
  <c r="J143" i="57"/>
  <c r="J155" i="57" s="1"/>
  <c r="K143" i="57"/>
  <c r="K155" i="57" s="1"/>
  <c r="K143" i="28"/>
  <c r="K155" i="28" s="1"/>
  <c r="L143" i="28"/>
  <c r="L155" i="28" s="1"/>
  <c r="L143" i="57"/>
  <c r="L155" i="57" s="1"/>
  <c r="M143" i="28"/>
  <c r="M155" i="28" s="1"/>
  <c r="M143" i="57"/>
  <c r="M155" i="57" s="1"/>
  <c r="M63" i="45" s="1"/>
  <c r="B143" i="29"/>
  <c r="B155" i="29" s="1"/>
  <c r="N19" i="46"/>
  <c r="B80" i="47"/>
  <c r="M143" i="29"/>
  <c r="M155" i="29" s="1"/>
  <c r="Y13" i="46" s="1"/>
  <c r="D143" i="32"/>
  <c r="D155" i="32" s="1"/>
  <c r="AZ13" i="46" s="1"/>
  <c r="E143" i="32"/>
  <c r="E155" i="32" s="1"/>
  <c r="BA13" i="46" s="1"/>
  <c r="H143" i="32"/>
  <c r="H155" i="32" s="1"/>
  <c r="BD13" i="46" s="1"/>
  <c r="J143" i="32"/>
  <c r="J155" i="32" s="1"/>
  <c r="BF13" i="46" s="1"/>
  <c r="D143" i="30"/>
  <c r="D155" i="30" s="1"/>
  <c r="AB13" i="46" s="1"/>
  <c r="B143" i="32"/>
  <c r="B155" i="32" s="1"/>
  <c r="AX13" i="46" s="1"/>
  <c r="E143" i="30"/>
  <c r="E155" i="30" s="1"/>
  <c r="AC13" i="46" s="1"/>
  <c r="K143" i="32"/>
  <c r="K155" i="32" s="1"/>
  <c r="BG13" i="46" s="1"/>
  <c r="F143" i="32"/>
  <c r="F155" i="32" s="1"/>
  <c r="BB13" i="46" s="1"/>
  <c r="M143" i="32"/>
  <c r="M155" i="32" s="1"/>
  <c r="BI13" i="46" s="1"/>
  <c r="I143" i="32"/>
  <c r="I155" i="32" s="1"/>
  <c r="BE13" i="46" s="1"/>
  <c r="C143" i="30"/>
  <c r="C155" i="30" s="1"/>
  <c r="AA13" i="46" s="1"/>
  <c r="B143" i="30"/>
  <c r="B155" i="30" s="1"/>
  <c r="Z13" i="46" s="1"/>
  <c r="L143" i="32"/>
  <c r="L155" i="32" s="1"/>
  <c r="BH13" i="46" s="1"/>
  <c r="C143" i="32"/>
  <c r="C155" i="32" s="1"/>
  <c r="AY13" i="46" s="1"/>
  <c r="G143" i="32"/>
  <c r="G155" i="32" s="1"/>
  <c r="BC13" i="46" s="1"/>
  <c r="B143" i="31"/>
  <c r="B155" i="31" s="1"/>
  <c r="AL13" i="46" s="1"/>
  <c r="B143" i="28"/>
  <c r="B155" i="28" s="1"/>
  <c r="F143" i="29"/>
  <c r="F155" i="29" s="1"/>
  <c r="R13" i="46" s="1"/>
  <c r="F143" i="30"/>
  <c r="F155" i="30" s="1"/>
  <c r="AD13" i="46" s="1"/>
  <c r="C143" i="31"/>
  <c r="C155" i="31" s="1"/>
  <c r="AM13" i="46" s="1"/>
  <c r="C143" i="28"/>
  <c r="C155" i="28" s="1"/>
  <c r="C143" i="29"/>
  <c r="C155" i="29" s="1"/>
  <c r="O13" i="46" s="1"/>
  <c r="D143" i="31"/>
  <c r="D155" i="31" s="1"/>
  <c r="AN13" i="46" s="1"/>
  <c r="I143" i="30"/>
  <c r="I155" i="30" s="1"/>
  <c r="AG13" i="46" s="1"/>
  <c r="E143" i="29"/>
  <c r="E155" i="29" s="1"/>
  <c r="Q13" i="46" s="1"/>
  <c r="E143" i="31"/>
  <c r="E155" i="31" s="1"/>
  <c r="AO13" i="46" s="1"/>
  <c r="D143" i="29"/>
  <c r="D155" i="29" s="1"/>
  <c r="P13" i="46" s="1"/>
  <c r="G143" i="29"/>
  <c r="G155" i="29" s="1"/>
  <c r="S13" i="46" s="1"/>
  <c r="G143" i="31"/>
  <c r="G155" i="31" s="1"/>
  <c r="AQ13" i="46" s="1"/>
  <c r="G143" i="30"/>
  <c r="G155" i="30" s="1"/>
  <c r="AE13" i="46" s="1"/>
  <c r="F143" i="31"/>
  <c r="F155" i="31" s="1"/>
  <c r="AP13" i="46" s="1"/>
  <c r="J143" i="31"/>
  <c r="J155" i="31" s="1"/>
  <c r="AT13" i="46" s="1"/>
  <c r="J143" i="30"/>
  <c r="J155" i="30" s="1"/>
  <c r="AH13" i="46" s="1"/>
  <c r="H143" i="30"/>
  <c r="H155" i="30" s="1"/>
  <c r="AF13" i="46" s="1"/>
  <c r="H143" i="31"/>
  <c r="H155" i="31" s="1"/>
  <c r="AR13" i="46" s="1"/>
  <c r="K143" i="31"/>
  <c r="K155" i="31" s="1"/>
  <c r="AU13" i="46" s="1"/>
  <c r="H143" i="29"/>
  <c r="H155" i="29" s="1"/>
  <c r="T13" i="46" s="1"/>
  <c r="L143" i="29"/>
  <c r="L155" i="29" s="1"/>
  <c r="X13" i="46" s="1"/>
  <c r="I143" i="29"/>
  <c r="I155" i="29" s="1"/>
  <c r="U13" i="46" s="1"/>
  <c r="K143" i="30"/>
  <c r="K155" i="30" s="1"/>
  <c r="AI13" i="46" s="1"/>
  <c r="L143" i="31"/>
  <c r="L155" i="31" s="1"/>
  <c r="AV13" i="46" s="1"/>
  <c r="J143" i="29"/>
  <c r="J155" i="29" s="1"/>
  <c r="V13" i="46" s="1"/>
  <c r="I143" i="31"/>
  <c r="I155" i="31" s="1"/>
  <c r="AS13" i="46" s="1"/>
  <c r="K143" i="29"/>
  <c r="K155" i="29" s="1"/>
  <c r="W13" i="46" s="1"/>
  <c r="L143" i="30"/>
  <c r="L155" i="30" s="1"/>
  <c r="AJ13" i="46" s="1"/>
  <c r="M143" i="30"/>
  <c r="M155" i="30" s="1"/>
  <c r="AK13" i="46" s="1"/>
  <c r="M143" i="31"/>
  <c r="M155" i="31" s="1"/>
  <c r="AW13" i="46" s="1"/>
  <c r="C159" i="57" l="1"/>
  <c r="C66" i="45" s="1"/>
  <c r="C63" i="45"/>
  <c r="B63" i="45"/>
  <c r="B159" i="57"/>
  <c r="B66" i="45" s="1"/>
  <c r="V130" i="25"/>
  <c r="V150" i="25"/>
  <c r="V148" i="25"/>
  <c r="V18" i="25"/>
  <c r="V42" i="25"/>
  <c r="V99" i="25"/>
  <c r="V8" i="25"/>
  <c r="V55" i="25"/>
  <c r="V109" i="25"/>
  <c r="V128" i="25"/>
  <c r="V23" i="25"/>
  <c r="V31" i="25"/>
  <c r="V29" i="25"/>
  <c r="V86" i="25"/>
  <c r="V47" i="25"/>
  <c r="V118" i="25"/>
  <c r="V132" i="25"/>
  <c r="V57" i="25"/>
  <c r="V77" i="25"/>
  <c r="V69" i="25"/>
  <c r="V34" i="25"/>
  <c r="V105" i="25"/>
  <c r="V30" i="25"/>
  <c r="V44" i="25"/>
  <c r="V36" i="25"/>
  <c r="V10" i="25"/>
  <c r="V114" i="25"/>
  <c r="V87" i="25"/>
  <c r="V120" i="25"/>
  <c r="V135" i="25"/>
  <c r="V50" i="25"/>
  <c r="V104" i="25"/>
  <c r="V74" i="25"/>
  <c r="V46" i="25"/>
  <c r="V133" i="25"/>
  <c r="V122" i="25"/>
  <c r="V129" i="25"/>
  <c r="V54" i="25"/>
  <c r="V143" i="25"/>
  <c r="V116" i="25"/>
  <c r="V45" i="25"/>
  <c r="V78" i="25"/>
  <c r="V64" i="25"/>
  <c r="V63" i="25"/>
  <c r="V125" i="25"/>
  <c r="V76" i="25"/>
  <c r="V26" i="25"/>
  <c r="V53" i="25"/>
  <c r="V95" i="25" s="1"/>
  <c r="V154" i="25"/>
  <c r="V112" i="25"/>
  <c r="V37" i="25"/>
  <c r="V100" i="25"/>
  <c r="V92" i="25"/>
  <c r="V39" i="25"/>
  <c r="V117" i="25"/>
  <c r="V88" i="25"/>
  <c r="V107" i="25"/>
  <c r="V32" i="25"/>
  <c r="V14" i="25"/>
  <c r="V149" i="25"/>
  <c r="V15" i="25"/>
  <c r="V16" i="25"/>
  <c r="V141" i="25"/>
  <c r="V96" i="25"/>
  <c r="V146" i="25"/>
  <c r="V7" i="25"/>
  <c r="V67" i="25"/>
  <c r="V106" i="25"/>
  <c r="V27" i="25"/>
  <c r="V73" i="25"/>
  <c r="V43" i="25"/>
  <c r="V81" i="25"/>
  <c r="V62" i="25"/>
  <c r="V49" i="25"/>
  <c r="V144" i="25"/>
  <c r="V84" i="25"/>
  <c r="V9" i="25"/>
  <c r="V79" i="25"/>
  <c r="V59" i="25"/>
  <c r="V19" i="25"/>
  <c r="V71" i="25"/>
  <c r="V80" i="25"/>
  <c r="V17" i="25"/>
  <c r="V85" i="25"/>
  <c r="V5" i="25"/>
  <c r="V111" i="25"/>
  <c r="V93" i="25"/>
  <c r="V24" i="25"/>
  <c r="V136" i="25"/>
  <c r="V131" i="25"/>
  <c r="V153" i="25"/>
  <c r="V126" i="25"/>
  <c r="V108" i="25"/>
  <c r="V127" i="25"/>
  <c r="V113" i="25"/>
  <c r="V66" i="25"/>
  <c r="V65" i="25"/>
  <c r="V11" i="25"/>
  <c r="V72" i="25"/>
  <c r="V97" i="25"/>
  <c r="V58" i="25"/>
  <c r="V140" i="25"/>
  <c r="V60" i="25"/>
  <c r="V40" i="25"/>
  <c r="V33" i="25"/>
  <c r="V89" i="25"/>
  <c r="V110" i="25"/>
  <c r="V90" i="25"/>
  <c r="V101" i="25"/>
  <c r="V152" i="25"/>
  <c r="V75" i="25"/>
  <c r="V48" i="25"/>
  <c r="V61" i="25"/>
  <c r="V22" i="25"/>
  <c r="V103" i="25"/>
  <c r="V119" i="25"/>
  <c r="V28" i="25"/>
  <c r="V147" i="25"/>
  <c r="V35" i="25"/>
  <c r="V91" i="25"/>
  <c r="V115" i="25"/>
  <c r="V151" i="25"/>
  <c r="V124" i="25"/>
  <c r="V145" i="25"/>
  <c r="V98" i="25"/>
  <c r="V142" i="25"/>
  <c r="V56" i="25"/>
  <c r="V70" i="25"/>
  <c r="V38" i="25"/>
  <c r="V6" i="25"/>
  <c r="V82" i="25"/>
  <c r="V13" i="25"/>
  <c r="W4" i="25"/>
  <c r="X4" i="25" s="1"/>
  <c r="X86" i="25" s="1"/>
  <c r="V102" i="25"/>
  <c r="V139" i="25"/>
  <c r="V121" i="25"/>
  <c r="E79" i="44"/>
  <c r="V12" i="25"/>
  <c r="V41" i="25"/>
  <c r="V83" i="25"/>
  <c r="V123" i="25"/>
  <c r="V134" i="25"/>
  <c r="V68" i="25"/>
  <c r="V21" i="25"/>
  <c r="S157" i="25"/>
  <c r="B87" i="44" s="1"/>
  <c r="T138" i="25"/>
  <c r="C85" i="44" s="1"/>
  <c r="U155" i="25"/>
  <c r="D86" i="44" s="1"/>
  <c r="U51" i="25"/>
  <c r="D81" i="44" s="1"/>
  <c r="U94" i="25"/>
  <c r="D83" i="44" s="1"/>
  <c r="U25" i="25"/>
  <c r="D80" i="44" s="1"/>
  <c r="U137" i="25"/>
  <c r="D84" i="44" s="1"/>
  <c r="T52" i="25"/>
  <c r="C82" i="44" s="1"/>
  <c r="R158" i="25"/>
  <c r="Q73" i="44" s="1"/>
  <c r="P73" i="44"/>
  <c r="Q159" i="25"/>
  <c r="D158" i="29"/>
  <c r="E158" i="29" s="1"/>
  <c r="T51" i="59"/>
  <c r="B24" i="59"/>
  <c r="A46" i="40"/>
  <c r="U53" i="59"/>
  <c r="B53" i="59"/>
  <c r="Q53" i="59" s="1"/>
  <c r="P53" i="59" s="1"/>
  <c r="O52" i="59"/>
  <c r="G52" i="59"/>
  <c r="I52" i="59"/>
  <c r="R52" i="59" s="1"/>
  <c r="T52" i="59" s="1"/>
  <c r="J52" i="59"/>
  <c r="H52" i="59"/>
  <c r="E52" i="59"/>
  <c r="D52" i="59"/>
  <c r="N52" i="59"/>
  <c r="S52" i="59"/>
  <c r="M52" i="59"/>
  <c r="C52" i="59"/>
  <c r="F52" i="59"/>
  <c r="L52" i="59"/>
  <c r="K52" i="59"/>
  <c r="E20" i="46"/>
  <c r="E68" i="47"/>
  <c r="D68" i="47"/>
  <c r="D20" i="46"/>
  <c r="E159" i="28"/>
  <c r="D159" i="28"/>
  <c r="M13" i="46"/>
  <c r="M159" i="28"/>
  <c r="E63" i="45"/>
  <c r="E159" i="57"/>
  <c r="E66" i="45" s="1"/>
  <c r="L63" i="45"/>
  <c r="L159" i="57"/>
  <c r="L66" i="45" s="1"/>
  <c r="L13" i="46"/>
  <c r="L159" i="28"/>
  <c r="K13" i="46"/>
  <c r="K159" i="28"/>
  <c r="K63" i="45"/>
  <c r="K159" i="57"/>
  <c r="K66" i="45" s="1"/>
  <c r="J63" i="45"/>
  <c r="J159" i="57"/>
  <c r="J66" i="45" s="1"/>
  <c r="J13" i="46"/>
  <c r="J159" i="28"/>
  <c r="I63" i="45"/>
  <c r="I159" i="57"/>
  <c r="I66" i="45" s="1"/>
  <c r="H159" i="28"/>
  <c r="H13" i="46"/>
  <c r="G13" i="46"/>
  <c r="G159" i="28"/>
  <c r="H63" i="45"/>
  <c r="H159" i="57"/>
  <c r="H66" i="45" s="1"/>
  <c r="G63" i="45"/>
  <c r="G159" i="57"/>
  <c r="G66" i="45" s="1"/>
  <c r="F13" i="46"/>
  <c r="F159" i="28"/>
  <c r="I13" i="46"/>
  <c r="I159" i="28"/>
  <c r="F63" i="45"/>
  <c r="F159" i="57"/>
  <c r="F66" i="45" s="1"/>
  <c r="D63" i="45"/>
  <c r="D159" i="57"/>
  <c r="D66" i="45" s="1"/>
  <c r="M159" i="57"/>
  <c r="M66" i="45" s="1"/>
  <c r="N13" i="46"/>
  <c r="B159" i="29"/>
  <c r="C159" i="29"/>
  <c r="AJ20" i="46"/>
  <c r="L96" i="47"/>
  <c r="AQ20" i="46"/>
  <c r="G109" i="47"/>
  <c r="L123" i="47"/>
  <c r="BH20" i="46"/>
  <c r="W20" i="46"/>
  <c r="K81" i="47"/>
  <c r="S20" i="46"/>
  <c r="G81" i="47"/>
  <c r="B96" i="47"/>
  <c r="Z20" i="46"/>
  <c r="BE20" i="46"/>
  <c r="I123" i="47"/>
  <c r="I96" i="47"/>
  <c r="AG20" i="46"/>
  <c r="BB20" i="46"/>
  <c r="F123" i="47"/>
  <c r="BI20" i="46"/>
  <c r="M123" i="47"/>
  <c r="U20" i="46"/>
  <c r="I81" i="47"/>
  <c r="D109" i="47"/>
  <c r="AN20" i="46"/>
  <c r="K123" i="47"/>
  <c r="BG20" i="46"/>
  <c r="AO20" i="46"/>
  <c r="E109" i="47"/>
  <c r="AV20" i="46"/>
  <c r="L109" i="47"/>
  <c r="AI20" i="46"/>
  <c r="K96" i="47"/>
  <c r="X20" i="46"/>
  <c r="L81" i="47"/>
  <c r="O20" i="46"/>
  <c r="C81" i="47"/>
  <c r="AC20" i="46"/>
  <c r="E96" i="47"/>
  <c r="H81" i="47"/>
  <c r="T20" i="46"/>
  <c r="C159" i="28"/>
  <c r="B123" i="47"/>
  <c r="AX20" i="46"/>
  <c r="K109" i="47"/>
  <c r="AU20" i="46"/>
  <c r="AM20" i="46"/>
  <c r="C109" i="47"/>
  <c r="D96" i="47"/>
  <c r="AB20" i="46"/>
  <c r="P20" i="46"/>
  <c r="D81" i="47"/>
  <c r="Q20" i="46"/>
  <c r="E81" i="47"/>
  <c r="M109" i="47"/>
  <c r="AW20" i="46"/>
  <c r="H109" i="47"/>
  <c r="AR20" i="46"/>
  <c r="AD20" i="46"/>
  <c r="F96" i="47"/>
  <c r="J123" i="47"/>
  <c r="BF20" i="46"/>
  <c r="I109" i="47"/>
  <c r="AS20" i="46"/>
  <c r="H96" i="47"/>
  <c r="AF20" i="46"/>
  <c r="F81" i="47"/>
  <c r="R20" i="46"/>
  <c r="BD20" i="46"/>
  <c r="H123" i="47"/>
  <c r="E123" i="47"/>
  <c r="BA20" i="46"/>
  <c r="C96" i="47"/>
  <c r="AA20" i="46"/>
  <c r="AT20" i="46"/>
  <c r="J109" i="47"/>
  <c r="AL20" i="46"/>
  <c r="B109" i="47"/>
  <c r="AZ20" i="46"/>
  <c r="D123" i="47"/>
  <c r="J96" i="47"/>
  <c r="AH20" i="46"/>
  <c r="AP20" i="46"/>
  <c r="F109" i="47"/>
  <c r="G123" i="47"/>
  <c r="BC20" i="46"/>
  <c r="Y20" i="46"/>
  <c r="M81" i="47"/>
  <c r="V20" i="46"/>
  <c r="J81" i="47"/>
  <c r="B159" i="28"/>
  <c r="O19" i="46"/>
  <c r="C80" i="47"/>
  <c r="M96" i="47"/>
  <c r="AK20" i="46"/>
  <c r="G96" i="47"/>
  <c r="AE20" i="46"/>
  <c r="C123" i="47"/>
  <c r="AY20" i="46"/>
  <c r="X31" i="25" l="1"/>
  <c r="W118" i="25"/>
  <c r="W7" i="25"/>
  <c r="X76" i="25"/>
  <c r="X42" i="25"/>
  <c r="X151" i="25"/>
  <c r="X62" i="25"/>
  <c r="X41" i="25"/>
  <c r="X34" i="25"/>
  <c r="W115" i="25"/>
  <c r="W107" i="25"/>
  <c r="W110" i="25"/>
  <c r="X132" i="25"/>
  <c r="X110" i="25"/>
  <c r="W89" i="25"/>
  <c r="X11" i="25"/>
  <c r="X123" i="25"/>
  <c r="W71" i="25"/>
  <c r="X129" i="25"/>
  <c r="X136" i="25"/>
  <c r="W109" i="25"/>
  <c r="X82" i="25"/>
  <c r="X72" i="25"/>
  <c r="W140" i="25"/>
  <c r="X98" i="25"/>
  <c r="X108" i="25"/>
  <c r="W78" i="25"/>
  <c r="X45" i="25"/>
  <c r="X5" i="25"/>
  <c r="W122" i="25"/>
  <c r="X124" i="25"/>
  <c r="X55" i="25"/>
  <c r="W14" i="25"/>
  <c r="X47" i="25"/>
  <c r="W39" i="25"/>
  <c r="X126" i="25"/>
  <c r="W152" i="25"/>
  <c r="F79" i="44"/>
  <c r="X140" i="25"/>
  <c r="W143" i="25"/>
  <c r="W150" i="25"/>
  <c r="X59" i="25"/>
  <c r="W135" i="25"/>
  <c r="W134" i="25"/>
  <c r="X133" i="25"/>
  <c r="W125" i="25"/>
  <c r="W123" i="25"/>
  <c r="S156" i="25"/>
  <c r="S158" i="25" s="1"/>
  <c r="B88" i="44" s="1"/>
  <c r="R159" i="25"/>
  <c r="V155" i="25"/>
  <c r="E86" i="44" s="1"/>
  <c r="V94" i="25"/>
  <c r="E83" i="44" s="1"/>
  <c r="V137" i="25"/>
  <c r="E84" i="44" s="1"/>
  <c r="V51" i="25"/>
  <c r="E81" i="44" s="1"/>
  <c r="X118" i="25"/>
  <c r="X16" i="25"/>
  <c r="X19" i="25"/>
  <c r="X26" i="25"/>
  <c r="X18" i="25"/>
  <c r="W141" i="25"/>
  <c r="W21" i="25"/>
  <c r="W144" i="25"/>
  <c r="W16" i="25"/>
  <c r="X32" i="25"/>
  <c r="X37" i="25"/>
  <c r="X69" i="25"/>
  <c r="X27" i="25"/>
  <c r="X84" i="25"/>
  <c r="W26" i="25"/>
  <c r="W149" i="25"/>
  <c r="W66" i="25"/>
  <c r="W18" i="25"/>
  <c r="W101" i="25"/>
  <c r="X38" i="25"/>
  <c r="X20" i="25"/>
  <c r="X8" i="25"/>
  <c r="X78" i="25"/>
  <c r="X24" i="25"/>
  <c r="W86" i="25"/>
  <c r="W99" i="25"/>
  <c r="W58" i="25"/>
  <c r="W145" i="25"/>
  <c r="X65" i="25"/>
  <c r="X114" i="25"/>
  <c r="X103" i="25"/>
  <c r="X44" i="25"/>
  <c r="X35" i="25"/>
  <c r="W104" i="25"/>
  <c r="U138" i="25"/>
  <c r="D85" i="44" s="1"/>
  <c r="W98" i="25"/>
  <c r="W119" i="25"/>
  <c r="W24" i="25"/>
  <c r="X17" i="25"/>
  <c r="X73" i="25"/>
  <c r="X67" i="25"/>
  <c r="X61" i="25"/>
  <c r="X91" i="25"/>
  <c r="W84" i="25"/>
  <c r="W92" i="25"/>
  <c r="U52" i="25"/>
  <c r="D82" i="44" s="1"/>
  <c r="W68" i="25"/>
  <c r="X131" i="25"/>
  <c r="X87" i="25"/>
  <c r="X146" i="25"/>
  <c r="X80" i="25"/>
  <c r="X13" i="25"/>
  <c r="W132" i="25"/>
  <c r="W65" i="25"/>
  <c r="W154" i="25"/>
  <c r="W64" i="25"/>
  <c r="X141" i="25"/>
  <c r="X10" i="25"/>
  <c r="X40" i="25"/>
  <c r="X92" i="25"/>
  <c r="X122" i="25"/>
  <c r="W142" i="25"/>
  <c r="W130" i="25"/>
  <c r="W19" i="25"/>
  <c r="X66" i="25"/>
  <c r="X64" i="25"/>
  <c r="X15" i="25"/>
  <c r="X74" i="25"/>
  <c r="W62" i="25"/>
  <c r="X77" i="25"/>
  <c r="X130" i="25"/>
  <c r="X68" i="25"/>
  <c r="X30" i="25"/>
  <c r="X142" i="25"/>
  <c r="X135" i="25"/>
  <c r="W5" i="25"/>
  <c r="W126" i="25"/>
  <c r="W35" i="25"/>
  <c r="W116" i="25"/>
  <c r="X100" i="25"/>
  <c r="X58" i="25"/>
  <c r="X121" i="25"/>
  <c r="X115" i="25"/>
  <c r="X127" i="25"/>
  <c r="W72" i="25"/>
  <c r="W121" i="25"/>
  <c r="W88" i="25"/>
  <c r="W6" i="25"/>
  <c r="W106" i="25"/>
  <c r="X88" i="25"/>
  <c r="X48" i="25"/>
  <c r="X93" i="25"/>
  <c r="X97" i="25"/>
  <c r="X63" i="25"/>
  <c r="W114" i="25"/>
  <c r="W55" i="25"/>
  <c r="W9" i="25"/>
  <c r="W40" i="25"/>
  <c r="W29" i="25"/>
  <c r="X106" i="25"/>
  <c r="X109" i="25"/>
  <c r="X14" i="25"/>
  <c r="X153" i="25"/>
  <c r="X85" i="25"/>
  <c r="X147" i="25"/>
  <c r="X96" i="25"/>
  <c r="X107" i="25"/>
  <c r="X90" i="25"/>
  <c r="W93" i="25"/>
  <c r="W44" i="25"/>
  <c r="W79" i="25"/>
  <c r="W22" i="25"/>
  <c r="W47" i="25"/>
  <c r="W36" i="25"/>
  <c r="W117" i="25"/>
  <c r="W146" i="25"/>
  <c r="W83" i="25"/>
  <c r="X43" i="25"/>
  <c r="X125" i="25"/>
  <c r="X46" i="25"/>
  <c r="X70" i="25"/>
  <c r="X54" i="25"/>
  <c r="X33" i="25"/>
  <c r="G79" i="44"/>
  <c r="X56" i="25"/>
  <c r="X75" i="25"/>
  <c r="W48" i="25"/>
  <c r="W46" i="25"/>
  <c r="W151" i="25"/>
  <c r="W91" i="25"/>
  <c r="W100" i="25"/>
  <c r="W69" i="25"/>
  <c r="W34" i="25"/>
  <c r="W131" i="25"/>
  <c r="V25" i="25"/>
  <c r="E80" i="44" s="1"/>
  <c r="X57" i="25"/>
  <c r="X150" i="25"/>
  <c r="X50" i="25"/>
  <c r="X104" i="25"/>
  <c r="X134" i="25"/>
  <c r="X116" i="25"/>
  <c r="X149" i="25"/>
  <c r="X148" i="25"/>
  <c r="Y4" i="25"/>
  <c r="Y154" i="25" s="1"/>
  <c r="W49" i="25"/>
  <c r="W33" i="25"/>
  <c r="W120" i="25"/>
  <c r="W54" i="25"/>
  <c r="W59" i="25"/>
  <c r="W127" i="25"/>
  <c r="W67" i="25"/>
  <c r="W50" i="25"/>
  <c r="W133" i="25"/>
  <c r="X71" i="25"/>
  <c r="X99" i="25"/>
  <c r="X152" i="25"/>
  <c r="X105" i="25"/>
  <c r="X145" i="25"/>
  <c r="X117" i="25"/>
  <c r="X120" i="25"/>
  <c r="X9" i="25"/>
  <c r="X22" i="25"/>
  <c r="X60" i="25"/>
  <c r="W61" i="25"/>
  <c r="W96" i="25"/>
  <c r="W111" i="25"/>
  <c r="W42" i="25"/>
  <c r="W10" i="25"/>
  <c r="W103" i="25"/>
  <c r="W139" i="25"/>
  <c r="W17" i="25"/>
  <c r="W13" i="25"/>
  <c r="W136" i="25"/>
  <c r="W85" i="25"/>
  <c r="W105" i="25"/>
  <c r="W148" i="25"/>
  <c r="W112" i="25"/>
  <c r="W77" i="25"/>
  <c r="W113" i="25"/>
  <c r="W81" i="25"/>
  <c r="W43" i="25"/>
  <c r="W56" i="25"/>
  <c r="W80" i="25"/>
  <c r="W153" i="25"/>
  <c r="W90" i="25"/>
  <c r="W108" i="25"/>
  <c r="W57" i="25"/>
  <c r="W60" i="25"/>
  <c r="W23" i="25"/>
  <c r="X79" i="25"/>
  <c r="X36" i="25"/>
  <c r="X49" i="25"/>
  <c r="X53" i="25"/>
  <c r="X95" i="25" s="1"/>
  <c r="X89" i="25"/>
  <c r="X154" i="25"/>
  <c r="X102" i="25"/>
  <c r="X119" i="25"/>
  <c r="X23" i="25"/>
  <c r="W73" i="25"/>
  <c r="W63" i="25"/>
  <c r="W31" i="25"/>
  <c r="W124" i="25"/>
  <c r="W12" i="25"/>
  <c r="W15" i="25"/>
  <c r="W37" i="25"/>
  <c r="W76" i="25"/>
  <c r="W129" i="25"/>
  <c r="X81" i="25"/>
  <c r="X28" i="25"/>
  <c r="X6" i="25"/>
  <c r="X144" i="25"/>
  <c r="X113" i="25"/>
  <c r="X39" i="25"/>
  <c r="X21" i="25"/>
  <c r="X143" i="25"/>
  <c r="X12" i="25"/>
  <c r="W27" i="25"/>
  <c r="W11" i="25"/>
  <c r="W147" i="25"/>
  <c r="W20" i="25"/>
  <c r="W30" i="25"/>
  <c r="W38" i="25"/>
  <c r="W45" i="25"/>
  <c r="W8" i="25"/>
  <c r="W87" i="25"/>
  <c r="W128" i="25"/>
  <c r="X139" i="25"/>
  <c r="X112" i="25"/>
  <c r="X83" i="25"/>
  <c r="X111" i="25"/>
  <c r="X29" i="25"/>
  <c r="X128" i="25"/>
  <c r="X7" i="25"/>
  <c r="X101" i="25"/>
  <c r="W75" i="25"/>
  <c r="W53" i="25"/>
  <c r="W95" i="25" s="1"/>
  <c r="W97" i="25"/>
  <c r="W102" i="25"/>
  <c r="W70" i="25"/>
  <c r="W41" i="25"/>
  <c r="W32" i="25"/>
  <c r="W74" i="25"/>
  <c r="W28" i="25"/>
  <c r="W82" i="25"/>
  <c r="T157" i="25"/>
  <c r="C87" i="44" s="1"/>
  <c r="P12" i="46"/>
  <c r="P19" i="46" s="1"/>
  <c r="D159" i="29"/>
  <c r="N53" i="59"/>
  <c r="O53" i="59"/>
  <c r="I53" i="59"/>
  <c r="R53" i="59" s="1"/>
  <c r="T53" i="59" s="1"/>
  <c r="D53" i="59"/>
  <c r="E53" i="59"/>
  <c r="F53" i="59"/>
  <c r="L53" i="59"/>
  <c r="M53" i="59"/>
  <c r="G53" i="59"/>
  <c r="C53" i="59"/>
  <c r="H53" i="59"/>
  <c r="S53" i="59"/>
  <c r="J53" i="59"/>
  <c r="K53" i="59"/>
  <c r="B25" i="59"/>
  <c r="A47" i="40"/>
  <c r="U54" i="59"/>
  <c r="B54" i="59"/>
  <c r="Q54" i="59" s="1"/>
  <c r="P54" i="59" s="1"/>
  <c r="F20" i="46"/>
  <c r="F68" i="47"/>
  <c r="M20" i="46"/>
  <c r="M68" i="47"/>
  <c r="K20" i="46"/>
  <c r="K68" i="47"/>
  <c r="H68" i="47"/>
  <c r="H20" i="46"/>
  <c r="L68" i="47"/>
  <c r="L20" i="46"/>
  <c r="G20" i="46"/>
  <c r="G68" i="47"/>
  <c r="I68" i="47"/>
  <c r="I20" i="46"/>
  <c r="J68" i="47"/>
  <c r="J20" i="46"/>
  <c r="N20" i="46"/>
  <c r="B81" i="47"/>
  <c r="E159" i="29"/>
  <c r="F158" i="29"/>
  <c r="Q12" i="46"/>
  <c r="Y17" i="25" l="1"/>
  <c r="Y120" i="25"/>
  <c r="U157" i="25"/>
  <c r="D87" i="44" s="1"/>
  <c r="V52" i="25"/>
  <c r="E82" i="44" s="1"/>
  <c r="Y116" i="25"/>
  <c r="Y58" i="25"/>
  <c r="Y67" i="25"/>
  <c r="Y20" i="25"/>
  <c r="Y12" i="25"/>
  <c r="Y149" i="25"/>
  <c r="Y91" i="25"/>
  <c r="Y93" i="25"/>
  <c r="Y26" i="25"/>
  <c r="W25" i="25"/>
  <c r="F80" i="44" s="1"/>
  <c r="V138" i="25"/>
  <c r="E85" i="44" s="1"/>
  <c r="Y140" i="25"/>
  <c r="Y8" i="25"/>
  <c r="Y78" i="25"/>
  <c r="Y59" i="25"/>
  <c r="Y109" i="25"/>
  <c r="Y5" i="25"/>
  <c r="W137" i="25"/>
  <c r="F84" i="44" s="1"/>
  <c r="X155" i="25"/>
  <c r="G86" i="44" s="1"/>
  <c r="Y71" i="25"/>
  <c r="Y36" i="25"/>
  <c r="Y100" i="25"/>
  <c r="Y118" i="25"/>
  <c r="X137" i="25"/>
  <c r="G84" i="44" s="1"/>
  <c r="Y126" i="25"/>
  <c r="Y55" i="25"/>
  <c r="Y105" i="25"/>
  <c r="Y85" i="25"/>
  <c r="Y133" i="25"/>
  <c r="Y112" i="25"/>
  <c r="Y39" i="25"/>
  <c r="Y30" i="25"/>
  <c r="Y148" i="25"/>
  <c r="Y121" i="25"/>
  <c r="Y15" i="25"/>
  <c r="Y9" i="25"/>
  <c r="Y10" i="25"/>
  <c r="Y80" i="25"/>
  <c r="Y73" i="25"/>
  <c r="Y56" i="25"/>
  <c r="W155" i="25"/>
  <c r="F86" i="44" s="1"/>
  <c r="Y28" i="25"/>
  <c r="Y107" i="25"/>
  <c r="Y108" i="25"/>
  <c r="Y146" i="25"/>
  <c r="Y147" i="25"/>
  <c r="W94" i="25"/>
  <c r="F83" i="44" s="1"/>
  <c r="Y57" i="25"/>
  <c r="Y6" i="25"/>
  <c r="Y54" i="25"/>
  <c r="Y81" i="25"/>
  <c r="Y117" i="25"/>
  <c r="Y34" i="25"/>
  <c r="Y22" i="25"/>
  <c r="Y53" i="25"/>
  <c r="Y95" i="25" s="1"/>
  <c r="X94" i="25"/>
  <c r="G83" i="44" s="1"/>
  <c r="W51" i="25"/>
  <c r="F81" i="44" s="1"/>
  <c r="X51" i="25"/>
  <c r="Y60" i="25"/>
  <c r="Y114" i="25"/>
  <c r="Y31" i="25"/>
  <c r="Y13" i="25"/>
  <c r="X25" i="25"/>
  <c r="G80" i="44" s="1"/>
  <c r="Y124" i="25"/>
  <c r="Y151" i="25"/>
  <c r="Y132" i="25"/>
  <c r="Y113" i="25"/>
  <c r="Y70" i="25"/>
  <c r="Y92" i="25"/>
  <c r="Y33" i="25"/>
  <c r="Y66" i="25"/>
  <c r="Z4" i="25"/>
  <c r="Z84" i="25" s="1"/>
  <c r="Y84" i="25"/>
  <c r="Y37" i="25"/>
  <c r="Y47" i="25"/>
  <c r="Y119" i="25"/>
  <c r="Y136" i="25"/>
  <c r="Y142" i="25"/>
  <c r="Y79" i="25"/>
  <c r="Y65" i="25"/>
  <c r="Y144" i="25"/>
  <c r="Y128" i="25"/>
  <c r="Y50" i="25"/>
  <c r="T156" i="25"/>
  <c r="T158" i="25" s="1"/>
  <c r="T159" i="25" s="1"/>
  <c r="Y143" i="25"/>
  <c r="Y11" i="25"/>
  <c r="Y125" i="25"/>
  <c r="Y68" i="25"/>
  <c r="Y139" i="25"/>
  <c r="S159" i="25"/>
  <c r="Y96" i="25"/>
  <c r="Y48" i="25"/>
  <c r="Y14" i="25"/>
  <c r="Y89" i="25"/>
  <c r="Y7" i="25"/>
  <c r="Y135" i="25"/>
  <c r="Y42" i="25"/>
  <c r="Y134" i="25"/>
  <c r="Y97" i="25"/>
  <c r="Y115" i="25"/>
  <c r="Y83" i="25"/>
  <c r="Y88" i="25"/>
  <c r="Y18" i="25"/>
  <c r="Y82" i="25"/>
  <c r="Y87" i="25"/>
  <c r="Y61" i="25"/>
  <c r="Y145" i="25"/>
  <c r="Y38" i="25"/>
  <c r="Y77" i="25"/>
  <c r="Y64" i="25"/>
  <c r="Y23" i="25"/>
  <c r="Y150" i="25"/>
  <c r="Y27" i="25"/>
  <c r="Y111" i="25"/>
  <c r="Y101" i="25"/>
  <c r="Y130" i="25"/>
  <c r="Y122" i="25"/>
  <c r="Y86" i="25"/>
  <c r="Y16" i="25"/>
  <c r="Y75" i="25"/>
  <c r="Y35" i="25"/>
  <c r="Y41" i="25"/>
  <c r="Y19" i="25"/>
  <c r="Y21" i="25"/>
  <c r="Y32" i="25"/>
  <c r="Y29" i="25"/>
  <c r="Y102" i="25"/>
  <c r="Y98" i="25"/>
  <c r="Y141" i="25"/>
  <c r="Y44" i="25"/>
  <c r="Y76" i="25"/>
  <c r="Y152" i="25"/>
  <c r="Y110" i="25"/>
  <c r="Y90" i="25"/>
  <c r="Y63" i="25"/>
  <c r="Y123" i="25"/>
  <c r="Y62" i="25"/>
  <c r="Y131" i="25"/>
  <c r="Y104" i="25"/>
  <c r="Y106" i="25"/>
  <c r="Y24" i="25"/>
  <c r="Y45" i="25"/>
  <c r="Y153" i="25"/>
  <c r="Y69" i="25"/>
  <c r="Y49" i="25"/>
  <c r="H79" i="44"/>
  <c r="Y74" i="25"/>
  <c r="Y127" i="25"/>
  <c r="Y129" i="25"/>
  <c r="Y40" i="25"/>
  <c r="Y99" i="25"/>
  <c r="Y103" i="25"/>
  <c r="Y46" i="25"/>
  <c r="Y72" i="25"/>
  <c r="Y43" i="25"/>
  <c r="D80" i="47"/>
  <c r="B55" i="59"/>
  <c r="Q55" i="59" s="1"/>
  <c r="P55" i="59" s="1"/>
  <c r="U55" i="59"/>
  <c r="A48" i="40"/>
  <c r="B26" i="59"/>
  <c r="L54" i="59"/>
  <c r="M54" i="59"/>
  <c r="N54" i="59"/>
  <c r="C54" i="59"/>
  <c r="O54" i="59"/>
  <c r="K54" i="59"/>
  <c r="S54" i="59"/>
  <c r="D54" i="59"/>
  <c r="E54" i="59"/>
  <c r="F54" i="59"/>
  <c r="H54" i="59"/>
  <c r="I54" i="59"/>
  <c r="R54" i="59" s="1"/>
  <c r="T54" i="59" s="1"/>
  <c r="G54" i="59"/>
  <c r="J54" i="59"/>
  <c r="E80" i="47"/>
  <c r="Q19" i="46"/>
  <c r="G158" i="29"/>
  <c r="F159" i="29"/>
  <c r="R12" i="46"/>
  <c r="V157" i="25" l="1"/>
  <c r="E87" i="44" s="1"/>
  <c r="Z11" i="25"/>
  <c r="Z153" i="25"/>
  <c r="Z31" i="25"/>
  <c r="X138" i="25"/>
  <c r="G85" i="44" s="1"/>
  <c r="Z128" i="25"/>
  <c r="Z79" i="25"/>
  <c r="Z125" i="25"/>
  <c r="Z76" i="25"/>
  <c r="Z132" i="25"/>
  <c r="Z149" i="25"/>
  <c r="Z135" i="25"/>
  <c r="Z30" i="25"/>
  <c r="Z43" i="25"/>
  <c r="Z41" i="25"/>
  <c r="Z39" i="25"/>
  <c r="Z102" i="25"/>
  <c r="Z134" i="25"/>
  <c r="Z123" i="25"/>
  <c r="Z136" i="25"/>
  <c r="Z90" i="25"/>
  <c r="Z69" i="25"/>
  <c r="Z13" i="25"/>
  <c r="Z82" i="25"/>
  <c r="Z62" i="25"/>
  <c r="Z142" i="25"/>
  <c r="Z61" i="25"/>
  <c r="Z104" i="25"/>
  <c r="Z101" i="25"/>
  <c r="Z113" i="25"/>
  <c r="Z60" i="25"/>
  <c r="Z152" i="25"/>
  <c r="Z144" i="25"/>
  <c r="Z18" i="25"/>
  <c r="Z78" i="25"/>
  <c r="Z131" i="25"/>
  <c r="Z118" i="25"/>
  <c r="Z127" i="25"/>
  <c r="Z46" i="25"/>
  <c r="Z99" i="25"/>
  <c r="Z56" i="25"/>
  <c r="Z114" i="25"/>
  <c r="Z37" i="25"/>
  <c r="Z27" i="25"/>
  <c r="Z143" i="25"/>
  <c r="Z103" i="25"/>
  <c r="Z68" i="25"/>
  <c r="Z50" i="25"/>
  <c r="Z111" i="25"/>
  <c r="Z141" i="25"/>
  <c r="Z87" i="25"/>
  <c r="Z28" i="25"/>
  <c r="Z117" i="25"/>
  <c r="Z15" i="25"/>
  <c r="Z96" i="25"/>
  <c r="Z154" i="25"/>
  <c r="Z85" i="25"/>
  <c r="Z108" i="25"/>
  <c r="Z106" i="25"/>
  <c r="Z17" i="25"/>
  <c r="Z148" i="25"/>
  <c r="Z19" i="25"/>
  <c r="Z112" i="25"/>
  <c r="Z70" i="25"/>
  <c r="Z36" i="25"/>
  <c r="Z10" i="25"/>
  <c r="Z73" i="25"/>
  <c r="Z133" i="25"/>
  <c r="Z20" i="25"/>
  <c r="Z110" i="25"/>
  <c r="Z74" i="25"/>
  <c r="Z105" i="25"/>
  <c r="Z150" i="25"/>
  <c r="Z86" i="25"/>
  <c r="Z92" i="25"/>
  <c r="Z59" i="25"/>
  <c r="Z67" i="25"/>
  <c r="Z146" i="25"/>
  <c r="W138" i="25"/>
  <c r="F85" i="44" s="1"/>
  <c r="Z12" i="25"/>
  <c r="Z16" i="25"/>
  <c r="Z24" i="25"/>
  <c r="Z33" i="25"/>
  <c r="Z107" i="25"/>
  <c r="I79" i="44"/>
  <c r="Z66" i="25"/>
  <c r="Z58" i="25"/>
  <c r="Z130" i="25"/>
  <c r="Z98" i="25"/>
  <c r="Z75" i="25"/>
  <c r="Z129" i="25"/>
  <c r="Z7" i="25"/>
  <c r="Z22" i="25"/>
  <c r="Z91" i="25"/>
  <c r="Z34" i="25"/>
  <c r="Z32" i="25"/>
  <c r="Z6" i="25"/>
  <c r="Z140" i="25"/>
  <c r="Z9" i="25"/>
  <c r="Z116" i="25"/>
  <c r="Z109" i="25"/>
  <c r="Z139" i="25"/>
  <c r="Z47" i="25"/>
  <c r="AA4" i="25"/>
  <c r="AA102" i="25" s="1"/>
  <c r="Z38" i="25"/>
  <c r="Z126" i="25"/>
  <c r="Z71" i="25"/>
  <c r="Z88" i="25"/>
  <c r="Z14" i="25"/>
  <c r="Z65" i="25"/>
  <c r="Z93" i="25"/>
  <c r="Z45" i="25"/>
  <c r="Z81" i="25"/>
  <c r="Z23" i="25"/>
  <c r="Z151" i="25"/>
  <c r="Z8" i="25"/>
  <c r="Z40" i="25"/>
  <c r="Z115" i="25"/>
  <c r="Z77" i="25"/>
  <c r="Z121" i="25"/>
  <c r="Z122" i="25"/>
  <c r="Z147" i="25"/>
  <c r="Z55" i="25"/>
  <c r="Z54" i="25"/>
  <c r="Z57" i="25"/>
  <c r="Z100" i="25"/>
  <c r="Z72" i="25"/>
  <c r="Z120" i="25"/>
  <c r="Z119" i="25"/>
  <c r="Z89" i="25"/>
  <c r="Z5" i="25"/>
  <c r="Z64" i="25"/>
  <c r="Z35" i="25"/>
  <c r="Z83" i="25"/>
  <c r="Z49" i="25"/>
  <c r="Z29" i="25"/>
  <c r="Z48" i="25"/>
  <c r="X52" i="25"/>
  <c r="G81" i="44"/>
  <c r="Z53" i="25"/>
  <c r="Z95" i="25" s="1"/>
  <c r="Y94" i="25"/>
  <c r="H83" i="44" s="1"/>
  <c r="Y25" i="25"/>
  <c r="H80" i="44" s="1"/>
  <c r="Y137" i="25"/>
  <c r="H84" i="44" s="1"/>
  <c r="W52" i="25"/>
  <c r="F82" i="44" s="1"/>
  <c r="Y155" i="25"/>
  <c r="H86" i="44" s="1"/>
  <c r="Y51" i="25"/>
  <c r="H81" i="44" s="1"/>
  <c r="Z21" i="25"/>
  <c r="Z26" i="25"/>
  <c r="Z124" i="25"/>
  <c r="Z44" i="25"/>
  <c r="Z80" i="25"/>
  <c r="Z63" i="25"/>
  <c r="Z97" i="25"/>
  <c r="Z42" i="25"/>
  <c r="Z145" i="25"/>
  <c r="U156" i="25"/>
  <c r="U158" i="25" s="1"/>
  <c r="U159" i="25" s="1"/>
  <c r="C88" i="44"/>
  <c r="B56" i="59"/>
  <c r="Q56" i="59" s="1"/>
  <c r="P56" i="59" s="1"/>
  <c r="U56" i="59"/>
  <c r="A49" i="40"/>
  <c r="B27" i="59"/>
  <c r="D55" i="59"/>
  <c r="S55" i="59"/>
  <c r="E55" i="59"/>
  <c r="F55" i="59"/>
  <c r="G55" i="59"/>
  <c r="H55" i="59"/>
  <c r="J55" i="59"/>
  <c r="K55" i="59"/>
  <c r="C55" i="59"/>
  <c r="I55" i="59"/>
  <c r="R55" i="59" s="1"/>
  <c r="T55" i="59" s="1"/>
  <c r="L55" i="59"/>
  <c r="M55" i="59"/>
  <c r="N55" i="59"/>
  <c r="O55" i="59"/>
  <c r="G159" i="29"/>
  <c r="S12" i="46"/>
  <c r="H158" i="29"/>
  <c r="F80" i="47"/>
  <c r="R19" i="46"/>
  <c r="AA87" i="25" l="1"/>
  <c r="AA10" i="25"/>
  <c r="AA20" i="25"/>
  <c r="AA34" i="25"/>
  <c r="AA128" i="25"/>
  <c r="AA28" i="25"/>
  <c r="AA48" i="25"/>
  <c r="AA98" i="25"/>
  <c r="AA106" i="25"/>
  <c r="AA84" i="25"/>
  <c r="AA148" i="25"/>
  <c r="AA153" i="25"/>
  <c r="AA86" i="25"/>
  <c r="AA49" i="25"/>
  <c r="AA82" i="25"/>
  <c r="AA46" i="25"/>
  <c r="AA112" i="25"/>
  <c r="AA76" i="25"/>
  <c r="AA141" i="25"/>
  <c r="AA107" i="25"/>
  <c r="AA47" i="25"/>
  <c r="AA115" i="25"/>
  <c r="AA56" i="25"/>
  <c r="AA147" i="25"/>
  <c r="AA118" i="25"/>
  <c r="AA18" i="25"/>
  <c r="AA43" i="25"/>
  <c r="AA124" i="25"/>
  <c r="AA91" i="25"/>
  <c r="AA64" i="25"/>
  <c r="AA121" i="25"/>
  <c r="D88" i="44"/>
  <c r="AA90" i="25"/>
  <c r="AA127" i="25"/>
  <c r="AA103" i="25"/>
  <c r="AA131" i="25"/>
  <c r="AA120" i="25"/>
  <c r="AA7" i="25"/>
  <c r="AA40" i="25"/>
  <c r="AA99" i="25"/>
  <c r="AA54" i="25"/>
  <c r="AA119" i="25"/>
  <c r="AA126" i="25"/>
  <c r="AA145" i="25"/>
  <c r="AA88" i="25"/>
  <c r="AA13" i="25"/>
  <c r="AA24" i="25"/>
  <c r="AA129" i="25"/>
  <c r="AA67" i="25"/>
  <c r="AA114" i="25"/>
  <c r="AA61" i="25"/>
  <c r="AA89" i="25"/>
  <c r="AA139" i="25"/>
  <c r="AA77" i="25"/>
  <c r="AA42" i="25"/>
  <c r="AA66" i="25"/>
  <c r="AA14" i="25"/>
  <c r="AA134" i="25"/>
  <c r="AA93" i="25"/>
  <c r="AA59" i="25"/>
  <c r="AA29" i="25"/>
  <c r="AA5" i="25"/>
  <c r="AA62" i="25"/>
  <c r="AA100" i="25"/>
  <c r="AA130" i="25"/>
  <c r="AA53" i="25"/>
  <c r="AA95" i="25" s="1"/>
  <c r="AA57" i="25"/>
  <c r="AA70" i="25"/>
  <c r="AA65" i="25"/>
  <c r="AA33" i="25"/>
  <c r="AA71" i="25"/>
  <c r="AA151" i="25"/>
  <c r="AA101" i="25"/>
  <c r="AA81" i="25"/>
  <c r="AA83" i="25"/>
  <c r="AA63" i="25"/>
  <c r="AA143" i="25"/>
  <c r="AA142" i="25"/>
  <c r="AA69" i="25"/>
  <c r="AA68" i="25"/>
  <c r="AA122" i="25"/>
  <c r="AA92" i="25"/>
  <c r="AA32" i="25"/>
  <c r="AA136" i="25"/>
  <c r="AA23" i="25"/>
  <c r="AA50" i="25"/>
  <c r="AA27" i="25"/>
  <c r="AA104" i="25"/>
  <c r="AA110" i="25"/>
  <c r="AA19" i="25"/>
  <c r="AA17" i="25"/>
  <c r="AA80" i="25"/>
  <c r="AA116" i="25"/>
  <c r="AA26" i="25"/>
  <c r="AA9" i="25"/>
  <c r="AA133" i="25"/>
  <c r="AA97" i="25"/>
  <c r="AA105" i="25"/>
  <c r="AA117" i="25"/>
  <c r="AA38" i="25"/>
  <c r="X157" i="25"/>
  <c r="G87" i="44" s="1"/>
  <c r="AA58" i="25"/>
  <c r="AA22" i="25"/>
  <c r="AA154" i="25"/>
  <c r="AA125" i="25"/>
  <c r="AA135" i="25"/>
  <c r="AA36" i="25"/>
  <c r="AA37" i="25"/>
  <c r="AA15" i="25"/>
  <c r="AA45" i="25"/>
  <c r="AA149" i="25"/>
  <c r="AA113" i="25"/>
  <c r="AA152" i="25"/>
  <c r="AA79" i="25"/>
  <c r="AA35" i="25"/>
  <c r="AA6" i="25"/>
  <c r="AA21" i="25"/>
  <c r="AA146" i="25"/>
  <c r="AA132" i="25"/>
  <c r="AA144" i="25"/>
  <c r="AA16" i="25"/>
  <c r="AA11" i="25"/>
  <c r="AA85" i="25"/>
  <c r="AA41" i="25"/>
  <c r="AB4" i="25"/>
  <c r="AB152" i="25" s="1"/>
  <c r="AA12" i="25"/>
  <c r="AA74" i="25"/>
  <c r="AA60" i="25"/>
  <c r="AA78" i="25"/>
  <c r="J79" i="44"/>
  <c r="AA75" i="25"/>
  <c r="AA150" i="25"/>
  <c r="AA123" i="25"/>
  <c r="AA96" i="25"/>
  <c r="AA72" i="25"/>
  <c r="AA140" i="25"/>
  <c r="AA44" i="25"/>
  <c r="AA8" i="25"/>
  <c r="AA108" i="25"/>
  <c r="AA39" i="25"/>
  <c r="AA109" i="25"/>
  <c r="AA73" i="25"/>
  <c r="AA111" i="25"/>
  <c r="AA31" i="25"/>
  <c r="AA30" i="25"/>
  <c r="AA55" i="25"/>
  <c r="G82" i="44"/>
  <c r="Z137" i="25"/>
  <c r="I84" i="44" s="1"/>
  <c r="Z94" i="25"/>
  <c r="Z25" i="25"/>
  <c r="I80" i="44" s="1"/>
  <c r="W157" i="25"/>
  <c r="F87" i="44" s="1"/>
  <c r="Z155" i="25"/>
  <c r="I86" i="44" s="1"/>
  <c r="Z51" i="25"/>
  <c r="I81" i="44" s="1"/>
  <c r="Y52" i="25"/>
  <c r="H82" i="44" s="1"/>
  <c r="Y138" i="25"/>
  <c r="H85" i="44" s="1"/>
  <c r="V156" i="25"/>
  <c r="V158" i="25" s="1"/>
  <c r="V159" i="25" s="1"/>
  <c r="B57" i="59"/>
  <c r="Q57" i="59" s="1"/>
  <c r="P57" i="59" s="1"/>
  <c r="U57" i="59"/>
  <c r="B28" i="59"/>
  <c r="A61" i="40"/>
  <c r="C56" i="59"/>
  <c r="E56" i="59"/>
  <c r="S56" i="59"/>
  <c r="D56" i="59"/>
  <c r="O56" i="59"/>
  <c r="I56" i="59"/>
  <c r="R56" i="59" s="1"/>
  <c r="T56" i="59" s="1"/>
  <c r="N56" i="59"/>
  <c r="M56" i="59"/>
  <c r="L56" i="59"/>
  <c r="J56" i="59"/>
  <c r="F56" i="59"/>
  <c r="G56" i="59"/>
  <c r="K56" i="59"/>
  <c r="H56" i="59"/>
  <c r="I158" i="29"/>
  <c r="H159" i="29"/>
  <c r="T12" i="46"/>
  <c r="G80" i="47"/>
  <c r="S19" i="46"/>
  <c r="AB15" i="25" l="1"/>
  <c r="AB17" i="25"/>
  <c r="AB101" i="25"/>
  <c r="AB68" i="25"/>
  <c r="AB122" i="25"/>
  <c r="AB135" i="25"/>
  <c r="AB149" i="25"/>
  <c r="AB114" i="25"/>
  <c r="AB97" i="25"/>
  <c r="AB144" i="25"/>
  <c r="AB5" i="25"/>
  <c r="AB38" i="25"/>
  <c r="AB47" i="25"/>
  <c r="AB66" i="25"/>
  <c r="AB140" i="25"/>
  <c r="AB131" i="25"/>
  <c r="AB78" i="25"/>
  <c r="AB74" i="25"/>
  <c r="AB41" i="25"/>
  <c r="AB103" i="25"/>
  <c r="AB87" i="25"/>
  <c r="AB124" i="25"/>
  <c r="AB148" i="25"/>
  <c r="AB129" i="25"/>
  <c r="K79" i="44"/>
  <c r="AB16" i="25"/>
  <c r="AB134" i="25"/>
  <c r="AB130" i="25"/>
  <c r="Z138" i="25"/>
  <c r="I85" i="44" s="1"/>
  <c r="AB45" i="25"/>
  <c r="AB10" i="25"/>
  <c r="AB90" i="25"/>
  <c r="AB81" i="25"/>
  <c r="AB42" i="25"/>
  <c r="AB133" i="25"/>
  <c r="AB14" i="25"/>
  <c r="AB146" i="25"/>
  <c r="AB125" i="25"/>
  <c r="AB142" i="25"/>
  <c r="AB32" i="25"/>
  <c r="AB98" i="25"/>
  <c r="AB29" i="25"/>
  <c r="AB65" i="25"/>
  <c r="AB108" i="25"/>
  <c r="AB111" i="25"/>
  <c r="AB64" i="25"/>
  <c r="AB154" i="25"/>
  <c r="AB34" i="25"/>
  <c r="AB113" i="25"/>
  <c r="AA137" i="25"/>
  <c r="J84" i="44" s="1"/>
  <c r="AB26" i="25"/>
  <c r="AB30" i="25"/>
  <c r="AB83" i="25"/>
  <c r="AB46" i="25"/>
  <c r="AB43" i="25"/>
  <c r="AB72" i="25"/>
  <c r="AB6" i="25"/>
  <c r="AB93" i="25"/>
  <c r="AB18" i="25"/>
  <c r="AB24" i="25"/>
  <c r="AB35" i="25"/>
  <c r="AB11" i="25"/>
  <c r="AB19" i="25"/>
  <c r="AB118" i="25"/>
  <c r="AB107" i="25"/>
  <c r="AB73" i="25"/>
  <c r="AB27" i="25"/>
  <c r="AB40" i="25"/>
  <c r="AB123" i="25"/>
  <c r="AC4" i="25"/>
  <c r="AC32" i="25" s="1"/>
  <c r="AB56" i="25"/>
  <c r="AB127" i="25"/>
  <c r="AB44" i="25"/>
  <c r="AB39" i="25"/>
  <c r="AB104" i="25"/>
  <c r="AB22" i="25"/>
  <c r="AB139" i="25"/>
  <c r="AB110" i="25"/>
  <c r="AA94" i="25"/>
  <c r="AA51" i="25"/>
  <c r="J81" i="44" s="1"/>
  <c r="AA25" i="25"/>
  <c r="J80" i="44" s="1"/>
  <c r="AA155" i="25"/>
  <c r="J86" i="44" s="1"/>
  <c r="Z52" i="25"/>
  <c r="I82" i="44" s="1"/>
  <c r="AB37" i="25"/>
  <c r="I83" i="44"/>
  <c r="AB106" i="25"/>
  <c r="AB71" i="25"/>
  <c r="AB116" i="25"/>
  <c r="AB100" i="25"/>
  <c r="AB69" i="25"/>
  <c r="AB141" i="25"/>
  <c r="AB150" i="25"/>
  <c r="AB20" i="25"/>
  <c r="AB31" i="25"/>
  <c r="AB62" i="25"/>
  <c r="AB63" i="25"/>
  <c r="AB7" i="25"/>
  <c r="AB55" i="25"/>
  <c r="AB59" i="25"/>
  <c r="AB91" i="25"/>
  <c r="AB58" i="25"/>
  <c r="AB79" i="25"/>
  <c r="AB96" i="25"/>
  <c r="AB33" i="25"/>
  <c r="AB50" i="25"/>
  <c r="AB126" i="25"/>
  <c r="AB145" i="25"/>
  <c r="AB136" i="25"/>
  <c r="AB120" i="25"/>
  <c r="AB13" i="25"/>
  <c r="AB12" i="25"/>
  <c r="AB147" i="25"/>
  <c r="AB92" i="25"/>
  <c r="AB88" i="25"/>
  <c r="AB80" i="25"/>
  <c r="AB85" i="25"/>
  <c r="AB82" i="25"/>
  <c r="AB70" i="25"/>
  <c r="AB105" i="25"/>
  <c r="AB109" i="25"/>
  <c r="AB117" i="25"/>
  <c r="AB153" i="25"/>
  <c r="AB119" i="25"/>
  <c r="AB57" i="25"/>
  <c r="AB8" i="25"/>
  <c r="AB67" i="25"/>
  <c r="AB112" i="25"/>
  <c r="AB53" i="25"/>
  <c r="AB95" i="25" s="1"/>
  <c r="AB132" i="25"/>
  <c r="AB99" i="25"/>
  <c r="AB76" i="25"/>
  <c r="AB102" i="25"/>
  <c r="AB143" i="25"/>
  <c r="AB89" i="25"/>
  <c r="AB9" i="25"/>
  <c r="AB60" i="25"/>
  <c r="AB77" i="25"/>
  <c r="AB49" i="25"/>
  <c r="AB23" i="25"/>
  <c r="AB54" i="25"/>
  <c r="AB121" i="25"/>
  <c r="AB151" i="25"/>
  <c r="AB128" i="25"/>
  <c r="AB115" i="25"/>
  <c r="AB75" i="25"/>
  <c r="AB21" i="25"/>
  <c r="AB61" i="25"/>
  <c r="AB86" i="25"/>
  <c r="AB84" i="25"/>
  <c r="AB28" i="25"/>
  <c r="AB48" i="25"/>
  <c r="AB36" i="25"/>
  <c r="Y157" i="25"/>
  <c r="H87" i="44" s="1"/>
  <c r="W156" i="25"/>
  <c r="W158" i="25" s="1"/>
  <c r="X156" i="25" s="1"/>
  <c r="X158" i="25" s="1"/>
  <c r="X159" i="25" s="1"/>
  <c r="E88" i="44"/>
  <c r="J57" i="59"/>
  <c r="K57" i="59"/>
  <c r="L57" i="59"/>
  <c r="M57" i="59"/>
  <c r="N57" i="59"/>
  <c r="O57" i="59"/>
  <c r="C57" i="59"/>
  <c r="H57" i="59"/>
  <c r="S57" i="59"/>
  <c r="I57" i="59"/>
  <c r="R57" i="59" s="1"/>
  <c r="D57" i="59"/>
  <c r="G57" i="59"/>
  <c r="E57" i="59"/>
  <c r="F57" i="59"/>
  <c r="V107" i="59"/>
  <c r="B95" i="59"/>
  <c r="B107" i="59" s="1"/>
  <c r="R107" i="59" s="1"/>
  <c r="A62" i="40"/>
  <c r="B58" i="59"/>
  <c r="Q58" i="59" s="1"/>
  <c r="P58" i="59" s="1"/>
  <c r="U58" i="59"/>
  <c r="H80" i="47"/>
  <c r="T19" i="46"/>
  <c r="U12" i="46"/>
  <c r="I159" i="29"/>
  <c r="J158" i="29"/>
  <c r="AC150" i="25" l="1"/>
  <c r="AC17" i="25"/>
  <c r="AD4" i="25"/>
  <c r="AD109" i="25" s="1"/>
  <c r="AC81" i="25"/>
  <c r="AC63" i="25"/>
  <c r="AC26" i="25"/>
  <c r="AC45" i="25"/>
  <c r="AC90" i="25"/>
  <c r="AC57" i="25"/>
  <c r="AC102" i="25"/>
  <c r="AC36" i="25"/>
  <c r="AC43" i="25"/>
  <c r="AC123" i="25"/>
  <c r="AC149" i="25"/>
  <c r="AC74" i="25"/>
  <c r="AC96" i="25"/>
  <c r="AC67" i="25"/>
  <c r="AC92" i="25"/>
  <c r="AC53" i="25"/>
  <c r="AC95" i="25" s="1"/>
  <c r="AC80" i="25"/>
  <c r="AC14" i="25"/>
  <c r="AC77" i="25"/>
  <c r="AC76" i="25"/>
  <c r="AC50" i="25"/>
  <c r="AC146" i="25"/>
  <c r="AC106" i="25"/>
  <c r="AC65" i="25"/>
  <c r="AC24" i="25"/>
  <c r="AC55" i="25"/>
  <c r="AC58" i="25"/>
  <c r="AC113" i="25"/>
  <c r="AC28" i="25"/>
  <c r="AC73" i="25"/>
  <c r="AC126" i="25"/>
  <c r="Z157" i="25"/>
  <c r="I87" i="44" s="1"/>
  <c r="AA138" i="25"/>
  <c r="J85" i="44" s="1"/>
  <c r="G88" i="44"/>
  <c r="J83" i="44"/>
  <c r="AC119" i="25"/>
  <c r="AC54" i="25"/>
  <c r="AC93" i="25"/>
  <c r="AC79" i="25"/>
  <c r="AC35" i="25"/>
  <c r="AC101" i="25"/>
  <c r="AC103" i="25"/>
  <c r="AC88" i="25"/>
  <c r="AC10" i="25"/>
  <c r="AC56" i="25"/>
  <c r="AC91" i="25"/>
  <c r="AC127" i="25"/>
  <c r="AC144" i="25"/>
  <c r="AC120" i="25"/>
  <c r="AC121" i="25"/>
  <c r="AC107" i="25"/>
  <c r="AC13" i="25"/>
  <c r="AC142" i="25"/>
  <c r="AC104" i="25"/>
  <c r="AC100" i="25"/>
  <c r="AC71" i="25"/>
  <c r="AC82" i="25"/>
  <c r="AC145" i="25"/>
  <c r="AC109" i="25"/>
  <c r="AC153" i="25"/>
  <c r="AC61" i="25"/>
  <c r="AC12" i="25"/>
  <c r="AC141" i="25"/>
  <c r="AC70" i="25"/>
  <c r="AC42" i="25"/>
  <c r="AC86" i="25"/>
  <c r="AC16" i="25"/>
  <c r="AC23" i="25"/>
  <c r="AC83" i="25"/>
  <c r="AC98" i="25"/>
  <c r="AC117" i="25"/>
  <c r="AC22" i="25"/>
  <c r="AC6" i="25"/>
  <c r="AC69" i="25"/>
  <c r="AC68" i="25"/>
  <c r="AC112" i="25"/>
  <c r="AC20" i="25"/>
  <c r="AA52" i="25"/>
  <c r="J82" i="44" s="1"/>
  <c r="AC59" i="25"/>
  <c r="AC72" i="25"/>
  <c r="AC129" i="25"/>
  <c r="AC131" i="25"/>
  <c r="AC37" i="25"/>
  <c r="AC85" i="25"/>
  <c r="AC39" i="25"/>
  <c r="AC84" i="25"/>
  <c r="AC130" i="25"/>
  <c r="AC46" i="25"/>
  <c r="AC108" i="25"/>
  <c r="AC124" i="25"/>
  <c r="AC18" i="25"/>
  <c r="AC105" i="25"/>
  <c r="L79" i="44"/>
  <c r="AC110" i="25"/>
  <c r="AC34" i="25"/>
  <c r="AC116" i="25"/>
  <c r="AC111" i="25"/>
  <c r="AC148" i="25"/>
  <c r="AC5" i="25"/>
  <c r="AC140" i="25"/>
  <c r="AC66" i="25"/>
  <c r="AC48" i="25"/>
  <c r="AC89" i="25"/>
  <c r="AC21" i="25"/>
  <c r="AC139" i="25"/>
  <c r="AC134" i="25"/>
  <c r="AC49" i="25"/>
  <c r="AC154" i="25"/>
  <c r="AC99" i="25"/>
  <c r="AC38" i="25"/>
  <c r="AC29" i="25"/>
  <c r="AC19" i="25"/>
  <c r="AC60" i="25"/>
  <c r="AC114" i="25"/>
  <c r="AC41" i="25"/>
  <c r="AC33" i="25"/>
  <c r="AC97" i="25"/>
  <c r="AC135" i="25"/>
  <c r="AC87" i="25"/>
  <c r="AC9" i="25"/>
  <c r="AC27" i="25"/>
  <c r="AC147" i="25"/>
  <c r="AC62" i="25"/>
  <c r="AC122" i="25"/>
  <c r="AC151" i="25"/>
  <c r="AC125" i="25"/>
  <c r="AC143" i="25"/>
  <c r="AC30" i="25"/>
  <c r="AC75" i="25"/>
  <c r="AC118" i="25"/>
  <c r="AC133" i="25"/>
  <c r="AC40" i="25"/>
  <c r="AC152" i="25"/>
  <c r="AC11" i="25"/>
  <c r="AC78" i="25"/>
  <c r="AC8" i="25"/>
  <c r="AC44" i="25"/>
  <c r="AC15" i="25"/>
  <c r="AC31" i="25"/>
  <c r="AC7" i="25"/>
  <c r="AC115" i="25"/>
  <c r="AC132" i="25"/>
  <c r="AC47" i="25"/>
  <c r="AC136" i="25"/>
  <c r="AC64" i="25"/>
  <c r="AC128" i="25"/>
  <c r="AB25" i="25"/>
  <c r="K80" i="44" s="1"/>
  <c r="Y156" i="25"/>
  <c r="Y158" i="25" s="1"/>
  <c r="Y159" i="25" s="1"/>
  <c r="AB51" i="25"/>
  <c r="K81" i="44" s="1"/>
  <c r="AB155" i="25"/>
  <c r="K86" i="44" s="1"/>
  <c r="AB137" i="25"/>
  <c r="K84" i="44" s="1"/>
  <c r="AB94" i="25"/>
  <c r="K83" i="44" s="1"/>
  <c r="W159" i="25"/>
  <c r="F88" i="44"/>
  <c r="T57" i="59"/>
  <c r="B96" i="59"/>
  <c r="B108" i="59" s="1"/>
  <c r="R108" i="59" s="1"/>
  <c r="V108" i="59"/>
  <c r="A63" i="40"/>
  <c r="M58" i="59"/>
  <c r="N58" i="59"/>
  <c r="D58" i="59"/>
  <c r="E58" i="59"/>
  <c r="L58" i="59"/>
  <c r="C58" i="59"/>
  <c r="O58" i="59"/>
  <c r="F58" i="59"/>
  <c r="S58" i="59"/>
  <c r="I58" i="59"/>
  <c r="R58" i="59" s="1"/>
  <c r="T58" i="59" s="1"/>
  <c r="G58" i="59"/>
  <c r="K58" i="59"/>
  <c r="H58" i="59"/>
  <c r="J58" i="59"/>
  <c r="Q107" i="59"/>
  <c r="S107" i="59"/>
  <c r="V12" i="46"/>
  <c r="J159" i="29"/>
  <c r="K158" i="29"/>
  <c r="I80" i="47"/>
  <c r="U19" i="46"/>
  <c r="AD120" i="25" l="1"/>
  <c r="AD56" i="25"/>
  <c r="AD13" i="25"/>
  <c r="AD74" i="25"/>
  <c r="AD81" i="25"/>
  <c r="AD36" i="25"/>
  <c r="AD141" i="25"/>
  <c r="AD50" i="25"/>
  <c r="AD23" i="25"/>
  <c r="AD99" i="25"/>
  <c r="AD46" i="25"/>
  <c r="AD117" i="25"/>
  <c r="AD151" i="25"/>
  <c r="AD44" i="25"/>
  <c r="AD38" i="25"/>
  <c r="AD152" i="25"/>
  <c r="AD66" i="25"/>
  <c r="AD88" i="25"/>
  <c r="AD15" i="25"/>
  <c r="AD142" i="25"/>
  <c r="AD131" i="25"/>
  <c r="AD144" i="25"/>
  <c r="AD20" i="25"/>
  <c r="AD35" i="25"/>
  <c r="AD134" i="25"/>
  <c r="AD114" i="25"/>
  <c r="AD154" i="25"/>
  <c r="AD9" i="25"/>
  <c r="AD58" i="25"/>
  <c r="AD132" i="25"/>
  <c r="AD103" i="25"/>
  <c r="AD32" i="25"/>
  <c r="AD119" i="25"/>
  <c r="AD24" i="25"/>
  <c r="AD31" i="25"/>
  <c r="AD111" i="25"/>
  <c r="AD118" i="25"/>
  <c r="AD14" i="25"/>
  <c r="AD68" i="25"/>
  <c r="AD67" i="25"/>
  <c r="AD63" i="25"/>
  <c r="AD105" i="25"/>
  <c r="AD139" i="25"/>
  <c r="AD60" i="25"/>
  <c r="AD91" i="25"/>
  <c r="AD93" i="25"/>
  <c r="AD135" i="25"/>
  <c r="AD47" i="25"/>
  <c r="AD143" i="25"/>
  <c r="AD6" i="25"/>
  <c r="AD39" i="25"/>
  <c r="AD22" i="25"/>
  <c r="AD61" i="25"/>
  <c r="AD7" i="25"/>
  <c r="AD145" i="25"/>
  <c r="AD49" i="25"/>
  <c r="AD45" i="25"/>
  <c r="AD42" i="25"/>
  <c r="AD127" i="25"/>
  <c r="AD57" i="25"/>
  <c r="AD148" i="25"/>
  <c r="AD75" i="25"/>
  <c r="AD5" i="25"/>
  <c r="AD37" i="25"/>
  <c r="AD62" i="25"/>
  <c r="AD85" i="25"/>
  <c r="AD133" i="25"/>
  <c r="AD40" i="25"/>
  <c r="AD121" i="25"/>
  <c r="AD72" i="25"/>
  <c r="AD48" i="25"/>
  <c r="AD19" i="25"/>
  <c r="AD80" i="25"/>
  <c r="AD77" i="25"/>
  <c r="AD33" i="25"/>
  <c r="AD123" i="25"/>
  <c r="AD10" i="25"/>
  <c r="AD83" i="25"/>
  <c r="AD153" i="25"/>
  <c r="AE4" i="25"/>
  <c r="AE85" i="25" s="1"/>
  <c r="AD65" i="25"/>
  <c r="AD124" i="25"/>
  <c r="AD76" i="25"/>
  <c r="AD125" i="25"/>
  <c r="AD53" i="25"/>
  <c r="AD95" i="25" s="1"/>
  <c r="AD29" i="25"/>
  <c r="AD106" i="25"/>
  <c r="AD59" i="25"/>
  <c r="AD8" i="25"/>
  <c r="AD12" i="25"/>
  <c r="AD107" i="25"/>
  <c r="AD84" i="25"/>
  <c r="AD112" i="25"/>
  <c r="AD147" i="25"/>
  <c r="AD82" i="25"/>
  <c r="AD16" i="25"/>
  <c r="AD104" i="25"/>
  <c r="AD54" i="25"/>
  <c r="AD98" i="25"/>
  <c r="AD100" i="25"/>
  <c r="AD146" i="25"/>
  <c r="AD70" i="25"/>
  <c r="AD73" i="25"/>
  <c r="AD69" i="25"/>
  <c r="AD130" i="25"/>
  <c r="M79" i="44"/>
  <c r="AD96" i="25"/>
  <c r="AD30" i="25"/>
  <c r="AD89" i="25"/>
  <c r="AD90" i="25"/>
  <c r="AD108" i="25"/>
  <c r="AD136" i="25"/>
  <c r="AD129" i="25"/>
  <c r="AD17" i="25"/>
  <c r="AD18" i="25"/>
  <c r="AD101" i="25"/>
  <c r="AD113" i="25"/>
  <c r="AD149" i="25"/>
  <c r="AD140" i="25"/>
  <c r="AD78" i="25"/>
  <c r="AD116" i="25"/>
  <c r="AD102" i="25"/>
  <c r="AD110" i="25"/>
  <c r="AD92" i="25"/>
  <c r="AD26" i="25"/>
  <c r="AD79" i="25"/>
  <c r="AD21" i="25"/>
  <c r="AD150" i="25"/>
  <c r="AD115" i="25"/>
  <c r="AD97" i="25"/>
  <c r="AD41" i="25"/>
  <c r="AD126" i="25"/>
  <c r="AD71" i="25"/>
  <c r="AD86" i="25"/>
  <c r="AD34" i="25"/>
  <c r="AD64" i="25"/>
  <c r="AD122" i="25"/>
  <c r="AD55" i="25"/>
  <c r="AD43" i="25"/>
  <c r="AD87" i="25"/>
  <c r="AD11" i="25"/>
  <c r="AD28" i="25"/>
  <c r="AD27" i="25"/>
  <c r="AD128" i="25"/>
  <c r="Z156" i="25"/>
  <c r="Z158" i="25" s="1"/>
  <c r="I88" i="44" s="1"/>
  <c r="H88" i="44"/>
  <c r="AA157" i="25"/>
  <c r="J87" i="44" s="1"/>
  <c r="AB52" i="25"/>
  <c r="AC137" i="25"/>
  <c r="L84" i="44" s="1"/>
  <c r="AC51" i="25"/>
  <c r="L81" i="44" s="1"/>
  <c r="AC25" i="25"/>
  <c r="L80" i="44" s="1"/>
  <c r="AC94" i="25"/>
  <c r="L83" i="44" s="1"/>
  <c r="AB138" i="25"/>
  <c r="K85" i="44" s="1"/>
  <c r="AC155" i="25"/>
  <c r="L86" i="44" s="1"/>
  <c r="U107" i="59"/>
  <c r="B64" i="59" a="1"/>
  <c r="L18" i="60" s="1"/>
  <c r="V109" i="59"/>
  <c r="B97" i="59"/>
  <c r="B109" i="59" s="1"/>
  <c r="R109" i="59" s="1"/>
  <c r="A64" i="40"/>
  <c r="Q108" i="59"/>
  <c r="U108" i="59" s="1"/>
  <c r="S108" i="59"/>
  <c r="K159" i="29"/>
  <c r="L158" i="29"/>
  <c r="W12" i="46"/>
  <c r="J80" i="47"/>
  <c r="V19" i="46"/>
  <c r="AE115" i="25" l="1"/>
  <c r="AE112" i="25"/>
  <c r="AE46" i="25"/>
  <c r="AE72" i="25"/>
  <c r="AE96" i="25"/>
  <c r="AE9" i="25"/>
  <c r="AE37" i="25"/>
  <c r="AE11" i="25"/>
  <c r="AE40" i="25"/>
  <c r="AE144" i="25"/>
  <c r="AE32" i="25"/>
  <c r="AE150" i="25"/>
  <c r="AE59" i="25"/>
  <c r="AE134" i="25"/>
  <c r="AE107" i="25"/>
  <c r="AE77" i="25"/>
  <c r="AE30" i="25"/>
  <c r="AE6" i="25"/>
  <c r="AE53" i="25"/>
  <c r="AE95" i="25" s="1"/>
  <c r="AE133" i="25"/>
  <c r="AD25" i="25"/>
  <c r="M80" i="44" s="1"/>
  <c r="AE135" i="25"/>
  <c r="AE89" i="25"/>
  <c r="AE68" i="25"/>
  <c r="AE130" i="25"/>
  <c r="AE54" i="25"/>
  <c r="AE83" i="25"/>
  <c r="AE29" i="25"/>
  <c r="AD94" i="25"/>
  <c r="M83" i="44" s="1"/>
  <c r="AD137" i="25"/>
  <c r="M84" i="44" s="1"/>
  <c r="AD155" i="25"/>
  <c r="M86" i="44" s="1"/>
  <c r="AE81" i="25"/>
  <c r="AE50" i="25"/>
  <c r="AE105" i="25"/>
  <c r="AD51" i="25"/>
  <c r="M81" i="44" s="1"/>
  <c r="AE64" i="25"/>
  <c r="AE12" i="25"/>
  <c r="AE48" i="25"/>
  <c r="AE70" i="25"/>
  <c r="AE43" i="25"/>
  <c r="AE147" i="25"/>
  <c r="AE71" i="25"/>
  <c r="AE5" i="25"/>
  <c r="AE27" i="25"/>
  <c r="AE80" i="25"/>
  <c r="AE49" i="25"/>
  <c r="AE63" i="25"/>
  <c r="AE67" i="25"/>
  <c r="AE131" i="25"/>
  <c r="AE93" i="25"/>
  <c r="AE62" i="25"/>
  <c r="AE146" i="25"/>
  <c r="AE24" i="25"/>
  <c r="AE56" i="25"/>
  <c r="AE84" i="25"/>
  <c r="AE44" i="25"/>
  <c r="AE119" i="25"/>
  <c r="AE33" i="25"/>
  <c r="AE45" i="25"/>
  <c r="AE87" i="25"/>
  <c r="AE152" i="25"/>
  <c r="AE36" i="25"/>
  <c r="AE142" i="25"/>
  <c r="AE143" i="25"/>
  <c r="AE75" i="25"/>
  <c r="AE19" i="25"/>
  <c r="AE110" i="25"/>
  <c r="AE26" i="25"/>
  <c r="AE108" i="25"/>
  <c r="AE129" i="25"/>
  <c r="AE79" i="25"/>
  <c r="AE35" i="25"/>
  <c r="AE78" i="25"/>
  <c r="AE141" i="25"/>
  <c r="AE114" i="25"/>
  <c r="AE90" i="25"/>
  <c r="AE55" i="25"/>
  <c r="AE117" i="25"/>
  <c r="AE92" i="25"/>
  <c r="AE73" i="25"/>
  <c r="AE74" i="25"/>
  <c r="AE42" i="25"/>
  <c r="AE8" i="25"/>
  <c r="AE113" i="25"/>
  <c r="AE91" i="25"/>
  <c r="AE104" i="25"/>
  <c r="AE124" i="25"/>
  <c r="AE41" i="25"/>
  <c r="AE16" i="25"/>
  <c r="AE106" i="25"/>
  <c r="AE13" i="25"/>
  <c r="AE31" i="25"/>
  <c r="AE21" i="25"/>
  <c r="AE149" i="25"/>
  <c r="AE116" i="25"/>
  <c r="AE154" i="25"/>
  <c r="N79" i="44"/>
  <c r="AE58" i="25"/>
  <c r="AE65" i="25"/>
  <c r="AE109" i="25"/>
  <c r="AE125" i="25"/>
  <c r="AE121" i="25"/>
  <c r="AE15" i="25"/>
  <c r="AE17" i="25"/>
  <c r="AE153" i="25"/>
  <c r="AF4" i="25"/>
  <c r="AF72" i="25" s="1"/>
  <c r="AE98" i="25"/>
  <c r="AE120" i="25"/>
  <c r="AE28" i="25"/>
  <c r="AE60" i="25"/>
  <c r="AE86" i="25"/>
  <c r="AE100" i="25"/>
  <c r="AE18" i="25"/>
  <c r="AE102" i="25"/>
  <c r="AE151" i="25"/>
  <c r="AE34" i="25"/>
  <c r="AE39" i="25"/>
  <c r="AE123" i="25"/>
  <c r="AE145" i="25"/>
  <c r="AE20" i="25"/>
  <c r="AE127" i="25"/>
  <c r="AE76" i="25"/>
  <c r="AE118" i="25"/>
  <c r="AE99" i="25"/>
  <c r="AE82" i="25"/>
  <c r="AE69" i="25"/>
  <c r="AE128" i="25"/>
  <c r="AE57" i="25"/>
  <c r="AE47" i="25"/>
  <c r="AE38" i="25"/>
  <c r="AE111" i="25"/>
  <c r="AE88" i="25"/>
  <c r="AE126" i="25"/>
  <c r="AE136" i="25"/>
  <c r="AE97" i="25"/>
  <c r="AE61" i="25"/>
  <c r="AE10" i="25"/>
  <c r="AE22" i="25"/>
  <c r="AE101" i="25"/>
  <c r="AE122" i="25"/>
  <c r="AE7" i="25"/>
  <c r="AE23" i="25"/>
  <c r="AE140" i="25"/>
  <c r="AE132" i="25"/>
  <c r="AE66" i="25"/>
  <c r="AE148" i="25"/>
  <c r="AE139" i="25"/>
  <c r="AE14" i="25"/>
  <c r="AE103" i="25"/>
  <c r="Z159" i="25"/>
  <c r="AA156" i="25"/>
  <c r="AA158" i="25" s="1"/>
  <c r="AA159" i="25" s="1"/>
  <c r="AC138" i="25"/>
  <c r="L85" i="44" s="1"/>
  <c r="AC52" i="25"/>
  <c r="L82" i="44" s="1"/>
  <c r="AB157" i="25"/>
  <c r="K87" i="44" s="1"/>
  <c r="K82" i="44"/>
  <c r="D6" i="60"/>
  <c r="J40" i="60"/>
  <c r="E19" i="60"/>
  <c r="D9" i="60"/>
  <c r="K8" i="60"/>
  <c r="B16" i="60"/>
  <c r="G34" i="60"/>
  <c r="E42" i="60"/>
  <c r="G12" i="60"/>
  <c r="B20" i="60"/>
  <c r="J13" i="60"/>
  <c r="N10" i="60"/>
  <c r="J11" i="60"/>
  <c r="B9" i="60"/>
  <c r="J14" i="60"/>
  <c r="K34" i="60"/>
  <c r="E12" i="60"/>
  <c r="C18" i="60"/>
  <c r="F17" i="60"/>
  <c r="B40" i="60"/>
  <c r="H20" i="60"/>
  <c r="F9" i="60"/>
  <c r="C39" i="60"/>
  <c r="B35" i="60"/>
  <c r="I10" i="60"/>
  <c r="D17" i="60"/>
  <c r="K35" i="60"/>
  <c r="G41" i="60"/>
  <c r="L12" i="60"/>
  <c r="C40" i="60"/>
  <c r="F7" i="60"/>
  <c r="E40" i="60"/>
  <c r="D21" i="60"/>
  <c r="N12" i="60"/>
  <c r="B38" i="60"/>
  <c r="J35" i="60"/>
  <c r="M40" i="60"/>
  <c r="N15" i="60"/>
  <c r="B8" i="60"/>
  <c r="F39" i="60"/>
  <c r="L19" i="60"/>
  <c r="N40" i="60"/>
  <c r="M17" i="60"/>
  <c r="D7" i="60"/>
  <c r="C20" i="60"/>
  <c r="H7" i="60"/>
  <c r="I6" i="60"/>
  <c r="D39" i="60"/>
  <c r="F8" i="60"/>
  <c r="J36" i="60"/>
  <c r="L21" i="60"/>
  <c r="B5" i="60"/>
  <c r="F18" i="60"/>
  <c r="F42" i="60"/>
  <c r="D19" i="60"/>
  <c r="I12" i="60"/>
  <c r="G6" i="60"/>
  <c r="O35" i="60"/>
  <c r="H40" i="60"/>
  <c r="D16" i="60"/>
  <c r="L11" i="60"/>
  <c r="H8" i="60"/>
  <c r="F38" i="60"/>
  <c r="M18" i="60"/>
  <c r="B13" i="60"/>
  <c r="D12" i="60"/>
  <c r="D40" i="60"/>
  <c r="K41" i="60"/>
  <c r="I17" i="60"/>
  <c r="B36" i="60"/>
  <c r="F21" i="60"/>
  <c r="J20" i="60"/>
  <c r="K39" i="60"/>
  <c r="C41" i="60"/>
  <c r="L36" i="60"/>
  <c r="O10" i="60"/>
  <c r="J43" i="60"/>
  <c r="I42" i="60"/>
  <c r="F35" i="60"/>
  <c r="E7" i="60"/>
  <c r="I37" i="60"/>
  <c r="E11" i="60"/>
  <c r="L43" i="60"/>
  <c r="F12" i="60"/>
  <c r="L35" i="60"/>
  <c r="N36" i="60"/>
  <c r="D13" i="60"/>
  <c r="O5" i="60"/>
  <c r="F11" i="60"/>
  <c r="N20" i="60"/>
  <c r="I35" i="60"/>
  <c r="F15" i="60"/>
  <c r="F14" i="60"/>
  <c r="O20" i="60"/>
  <c r="L10" i="60"/>
  <c r="C10" i="60"/>
  <c r="G38" i="60"/>
  <c r="G39" i="60"/>
  <c r="M9" i="60"/>
  <c r="D8" i="60"/>
  <c r="M37" i="60"/>
  <c r="D36" i="60"/>
  <c r="K36" i="60"/>
  <c r="I15" i="60"/>
  <c r="G36" i="60"/>
  <c r="B11" i="60"/>
  <c r="E6" i="60"/>
  <c r="I11" i="60"/>
  <c r="G14" i="60"/>
  <c r="E9" i="60"/>
  <c r="H43" i="60"/>
  <c r="F37" i="60"/>
  <c r="H16" i="60"/>
  <c r="J18" i="60"/>
  <c r="I5" i="60"/>
  <c r="H42" i="60"/>
  <c r="M43" i="60"/>
  <c r="J21" i="60"/>
  <c r="I9" i="60"/>
  <c r="D15" i="60"/>
  <c r="I19" i="60"/>
  <c r="O37" i="60"/>
  <c r="G40" i="60"/>
  <c r="I7" i="60"/>
  <c r="M14" i="60"/>
  <c r="M15" i="60"/>
  <c r="J39" i="60"/>
  <c r="J34" i="60"/>
  <c r="N19" i="60"/>
  <c r="E37" i="60"/>
  <c r="G17" i="60"/>
  <c r="M13" i="60"/>
  <c r="C8" i="60"/>
  <c r="N14" i="60"/>
  <c r="N34" i="60"/>
  <c r="I18" i="60"/>
  <c r="C6" i="60"/>
  <c r="M19" i="60"/>
  <c r="B37" i="60"/>
  <c r="L20" i="60"/>
  <c r="L39" i="60"/>
  <c r="N43" i="60"/>
  <c r="K21" i="60"/>
  <c r="B6" i="60"/>
  <c r="O36" i="60"/>
  <c r="L15" i="60"/>
  <c r="H5" i="60"/>
  <c r="O6" i="60"/>
  <c r="J6" i="60"/>
  <c r="D10" i="60"/>
  <c r="I20" i="60"/>
  <c r="M5" i="60"/>
  <c r="J16" i="60"/>
  <c r="N8" i="60"/>
  <c r="B10" i="60"/>
  <c r="G21" i="60"/>
  <c r="F13" i="60"/>
  <c r="H15" i="60"/>
  <c r="H9" i="60"/>
  <c r="J7" i="60"/>
  <c r="B18" i="60"/>
  <c r="G18" i="60"/>
  <c r="C42" i="60"/>
  <c r="D35" i="60"/>
  <c r="H6" i="60"/>
  <c r="D11" i="60"/>
  <c r="L14" i="60"/>
  <c r="G20" i="60"/>
  <c r="F20" i="60"/>
  <c r="L38" i="60"/>
  <c r="I39" i="60"/>
  <c r="M16" i="60"/>
  <c r="M41" i="60"/>
  <c r="L42" i="60"/>
  <c r="N9" i="60"/>
  <c r="F41" i="60"/>
  <c r="G37" i="60"/>
  <c r="D18" i="60"/>
  <c r="D5" i="60"/>
  <c r="L9" i="60"/>
  <c r="K19" i="60"/>
  <c r="C7" i="60"/>
  <c r="C16" i="60"/>
  <c r="G11" i="60"/>
  <c r="O11" i="60"/>
  <c r="E38" i="60"/>
  <c r="E15" i="60"/>
  <c r="C34" i="60"/>
  <c r="F10" i="60"/>
  <c r="O13" i="60"/>
  <c r="O8" i="60"/>
  <c r="H39" i="60"/>
  <c r="C9" i="60"/>
  <c r="O14" i="60"/>
  <c r="N13" i="60"/>
  <c r="E39" i="60"/>
  <c r="B14" i="60"/>
  <c r="D38" i="60"/>
  <c r="C35" i="60"/>
  <c r="J17" i="60"/>
  <c r="G9" i="60"/>
  <c r="K11" i="60"/>
  <c r="M20" i="60"/>
  <c r="D37" i="60"/>
  <c r="L6" i="60"/>
  <c r="B39" i="60"/>
  <c r="G35" i="60"/>
  <c r="I36" i="60"/>
  <c r="L41" i="60"/>
  <c r="O41" i="60"/>
  <c r="L7" i="60"/>
  <c r="E10" i="60"/>
  <c r="K40" i="60"/>
  <c r="C43" i="60"/>
  <c r="E18" i="60"/>
  <c r="I14" i="60"/>
  <c r="O39" i="60"/>
  <c r="K37" i="60"/>
  <c r="K12" i="60"/>
  <c r="H38" i="60"/>
  <c r="D42" i="60"/>
  <c r="N38" i="60"/>
  <c r="M7" i="60"/>
  <c r="C36" i="60"/>
  <c r="F34" i="60"/>
  <c r="J10" i="60"/>
  <c r="M34" i="60"/>
  <c r="B12" i="60"/>
  <c r="B42" i="60"/>
  <c r="J19" i="60"/>
  <c r="C19" i="60"/>
  <c r="M12" i="60"/>
  <c r="O15" i="60"/>
  <c r="H13" i="60"/>
  <c r="K43" i="60"/>
  <c r="K7" i="60"/>
  <c r="K15" i="60"/>
  <c r="H34" i="60"/>
  <c r="L16" i="60"/>
  <c r="I38" i="60"/>
  <c r="K38" i="60"/>
  <c r="M35" i="60"/>
  <c r="J8" i="60"/>
  <c r="K16" i="60"/>
  <c r="D43" i="60"/>
  <c r="B41" i="60"/>
  <c r="I16" i="60"/>
  <c r="E17" i="60"/>
  <c r="F40" i="60"/>
  <c r="O19" i="60"/>
  <c r="L5" i="60"/>
  <c r="J12" i="60"/>
  <c r="N17" i="60"/>
  <c r="E13" i="60"/>
  <c r="C12" i="60"/>
  <c r="J5" i="60"/>
  <c r="M38" i="60"/>
  <c r="J41" i="60"/>
  <c r="C17" i="60"/>
  <c r="M8" i="60"/>
  <c r="C38" i="60"/>
  <c r="O43" i="60"/>
  <c r="C5" i="60"/>
  <c r="F16" i="60"/>
  <c r="I41" i="60"/>
  <c r="L40" i="60"/>
  <c r="I34" i="60"/>
  <c r="E20" i="60"/>
  <c r="B15" i="60"/>
  <c r="K42" i="60"/>
  <c r="D41" i="60"/>
  <c r="K5" i="60"/>
  <c r="O12" i="60"/>
  <c r="B17" i="60"/>
  <c r="O40" i="60"/>
  <c r="J9" i="60"/>
  <c r="C13" i="60"/>
  <c r="H19" i="60"/>
  <c r="E43" i="60"/>
  <c r="K14" i="60"/>
  <c r="L37" i="60"/>
  <c r="B43" i="60"/>
  <c r="E21" i="60"/>
  <c r="E36" i="60"/>
  <c r="B64" i="59"/>
  <c r="N7" i="60"/>
  <c r="L8" i="60"/>
  <c r="H35" i="60"/>
  <c r="H37" i="60"/>
  <c r="J37" i="60"/>
  <c r="K9" i="60"/>
  <c r="O34" i="60"/>
  <c r="H41" i="60"/>
  <c r="O17" i="60"/>
  <c r="E34" i="60"/>
  <c r="I8" i="60"/>
  <c r="M39" i="60"/>
  <c r="M6" i="60"/>
  <c r="N16" i="60"/>
  <c r="B19" i="60"/>
  <c r="H14" i="60"/>
  <c r="F43" i="60"/>
  <c r="H18" i="60"/>
  <c r="D34" i="60"/>
  <c r="H12" i="60"/>
  <c r="E5" i="60"/>
  <c r="M10" i="60"/>
  <c r="F19" i="60"/>
  <c r="L34" i="60"/>
  <c r="M21" i="60"/>
  <c r="I21" i="60"/>
  <c r="N18" i="60"/>
  <c r="M11" i="60"/>
  <c r="K13" i="60"/>
  <c r="F6" i="60"/>
  <c r="N6" i="60"/>
  <c r="O16" i="60"/>
  <c r="K6" i="60"/>
  <c r="K18" i="60"/>
  <c r="O9" i="60"/>
  <c r="H36" i="60"/>
  <c r="E16" i="60"/>
  <c r="J38" i="60"/>
  <c r="I13" i="60"/>
  <c r="N5" i="60"/>
  <c r="L13" i="60"/>
  <c r="F5" i="60"/>
  <c r="D14" i="60"/>
  <c r="G43" i="60"/>
  <c r="E14" i="60"/>
  <c r="B7" i="60"/>
  <c r="C21" i="60"/>
  <c r="M36" i="60"/>
  <c r="N41" i="60"/>
  <c r="G13" i="60"/>
  <c r="N39" i="60"/>
  <c r="K20" i="60"/>
  <c r="N35" i="60"/>
  <c r="F36" i="60"/>
  <c r="N37" i="60"/>
  <c r="G19" i="60"/>
  <c r="H10" i="60"/>
  <c r="H21" i="60"/>
  <c r="D20" i="60"/>
  <c r="M42" i="60"/>
  <c r="G10" i="60"/>
  <c r="J15" i="60"/>
  <c r="E41" i="60"/>
  <c r="J42" i="60"/>
  <c r="G16" i="60"/>
  <c r="K17" i="60"/>
  <c r="G7" i="60"/>
  <c r="N21" i="60"/>
  <c r="O18" i="60"/>
  <c r="N42" i="60"/>
  <c r="C11" i="60"/>
  <c r="O21" i="60"/>
  <c r="O42" i="60"/>
  <c r="O38" i="60"/>
  <c r="L17" i="60"/>
  <c r="C37" i="60"/>
  <c r="G15" i="60"/>
  <c r="E8" i="60"/>
  <c r="G42" i="60"/>
  <c r="G8" i="60"/>
  <c r="N11" i="60"/>
  <c r="B21" i="60"/>
  <c r="I43" i="60"/>
  <c r="B34" i="60"/>
  <c r="C15" i="60"/>
  <c r="H11" i="60"/>
  <c r="G5" i="60"/>
  <c r="K10" i="60"/>
  <c r="E35" i="60"/>
  <c r="I40" i="60"/>
  <c r="C14" i="60"/>
  <c r="H17" i="60"/>
  <c r="O7" i="60"/>
  <c r="V110" i="59"/>
  <c r="B98" i="59"/>
  <c r="B110" i="59" s="1"/>
  <c r="R110" i="59" s="1"/>
  <c r="A65" i="40"/>
  <c r="S109" i="59"/>
  <c r="Q109" i="59"/>
  <c r="W19" i="46"/>
  <c r="K80" i="47"/>
  <c r="M158" i="29"/>
  <c r="L159" i="29"/>
  <c r="X12" i="46"/>
  <c r="AD138" i="25" l="1"/>
  <c r="M85" i="44" s="1"/>
  <c r="AF8" i="25"/>
  <c r="AF119" i="25"/>
  <c r="AF14" i="25"/>
  <c r="AF6" i="25"/>
  <c r="AF78" i="25"/>
  <c r="AF121" i="25"/>
  <c r="AF117" i="25"/>
  <c r="AD52" i="25"/>
  <c r="M82" i="44" s="1"/>
  <c r="AF109" i="25"/>
  <c r="AF76" i="25"/>
  <c r="AF149" i="25"/>
  <c r="AF68" i="25"/>
  <c r="AF58" i="25"/>
  <c r="AF147" i="25"/>
  <c r="AF102" i="25"/>
  <c r="AF141" i="25"/>
  <c r="AF97" i="25"/>
  <c r="AF145" i="25"/>
  <c r="AF92" i="25"/>
  <c r="AF11" i="25"/>
  <c r="AF44" i="25"/>
  <c r="AF12" i="25"/>
  <c r="AF114" i="25"/>
  <c r="AF104" i="25"/>
  <c r="AF125" i="25"/>
  <c r="AF56" i="25"/>
  <c r="AF110" i="25"/>
  <c r="AF126" i="25"/>
  <c r="AF86" i="25"/>
  <c r="AF79" i="25"/>
  <c r="AF66" i="25"/>
  <c r="AF23" i="25"/>
  <c r="AF18" i="25"/>
  <c r="AF45" i="25"/>
  <c r="AF107" i="25"/>
  <c r="AF47" i="25"/>
  <c r="AF32" i="25"/>
  <c r="AF37" i="25"/>
  <c r="AF90" i="25"/>
  <c r="AF80" i="25"/>
  <c r="AF153" i="25"/>
  <c r="AF40" i="25"/>
  <c r="AF103" i="25"/>
  <c r="AF21" i="25"/>
  <c r="AF70" i="25"/>
  <c r="AF113" i="25"/>
  <c r="AF88" i="25"/>
  <c r="AF28" i="25"/>
  <c r="AF57" i="25"/>
  <c r="AF74" i="25"/>
  <c r="AF29" i="25"/>
  <c r="AF118" i="25"/>
  <c r="AF26" i="25"/>
  <c r="AF143" i="25"/>
  <c r="AF89" i="25"/>
  <c r="AF146" i="25"/>
  <c r="AF19" i="25"/>
  <c r="AF27" i="25"/>
  <c r="AF16" i="25"/>
  <c r="AF71" i="25"/>
  <c r="AF93" i="25"/>
  <c r="AF87" i="25"/>
  <c r="AF123" i="25"/>
  <c r="AF36" i="25"/>
  <c r="AF7" i="25"/>
  <c r="AF150" i="25"/>
  <c r="AF75" i="25"/>
  <c r="AF15" i="25"/>
  <c r="AF34" i="25"/>
  <c r="AF136" i="25"/>
  <c r="AF54" i="25"/>
  <c r="AF30" i="25"/>
  <c r="AF10" i="25"/>
  <c r="AE25" i="25"/>
  <c r="N80" i="44" s="1"/>
  <c r="AE137" i="25"/>
  <c r="N84" i="44" s="1"/>
  <c r="AE155" i="25"/>
  <c r="N86" i="44" s="1"/>
  <c r="AF60" i="25"/>
  <c r="AF127" i="25"/>
  <c r="AF108" i="25"/>
  <c r="AE94" i="25"/>
  <c r="N83" i="44" s="1"/>
  <c r="AE51" i="25"/>
  <c r="N81" i="44" s="1"/>
  <c r="AF49" i="25"/>
  <c r="AF148" i="25"/>
  <c r="AF22" i="25"/>
  <c r="AF129" i="25"/>
  <c r="AF91" i="25"/>
  <c r="AF98" i="25"/>
  <c r="AF122" i="25"/>
  <c r="AF65" i="25"/>
  <c r="AF133" i="25"/>
  <c r="AF63" i="25"/>
  <c r="AG4" i="25"/>
  <c r="AG99" i="25" s="1"/>
  <c r="AF33" i="25"/>
  <c r="AF17" i="25"/>
  <c r="AF61" i="25"/>
  <c r="AF85" i="25"/>
  <c r="AF135" i="25"/>
  <c r="AF42" i="25"/>
  <c r="AF73" i="25"/>
  <c r="AF131" i="25"/>
  <c r="AF134" i="25"/>
  <c r="AF67" i="25"/>
  <c r="AF115" i="25"/>
  <c r="AF62" i="25"/>
  <c r="AF105" i="25"/>
  <c r="AF55" i="25"/>
  <c r="AF59" i="25"/>
  <c r="AF84" i="25"/>
  <c r="AF69" i="25"/>
  <c r="AF116" i="25"/>
  <c r="AF64" i="25"/>
  <c r="AF144" i="25"/>
  <c r="AF142" i="25"/>
  <c r="AF83" i="25"/>
  <c r="AF100" i="25"/>
  <c r="AF140" i="25"/>
  <c r="AF82" i="25"/>
  <c r="AF20" i="25"/>
  <c r="AF99" i="25"/>
  <c r="AF101" i="25"/>
  <c r="AF128" i="25"/>
  <c r="AF9" i="25"/>
  <c r="AF111" i="25"/>
  <c r="O79" i="44"/>
  <c r="AF24" i="25"/>
  <c r="AF43" i="25"/>
  <c r="AF35" i="25"/>
  <c r="AF120" i="25"/>
  <c r="AF96" i="25"/>
  <c r="AF81" i="25"/>
  <c r="AF139" i="25"/>
  <c r="AF38" i="25"/>
  <c r="AF5" i="25"/>
  <c r="AF130" i="25"/>
  <c r="AF151" i="25"/>
  <c r="AF106" i="25"/>
  <c r="AF50" i="25"/>
  <c r="AF152" i="25"/>
  <c r="AF48" i="25"/>
  <c r="AF41" i="25"/>
  <c r="AF13" i="25"/>
  <c r="AF31" i="25"/>
  <c r="AF124" i="25"/>
  <c r="AF39" i="25"/>
  <c r="AF132" i="25"/>
  <c r="AF53" i="25"/>
  <c r="AF95" i="25" s="1"/>
  <c r="AF46" i="25"/>
  <c r="AF112" i="25"/>
  <c r="AF77" i="25"/>
  <c r="AF154" i="25"/>
  <c r="AC157" i="25"/>
  <c r="L87" i="44" s="1"/>
  <c r="J88" i="44"/>
  <c r="AB156" i="25"/>
  <c r="AB158" i="25" s="1"/>
  <c r="K88" i="44" s="1"/>
  <c r="I44" i="60"/>
  <c r="I45" i="60"/>
  <c r="U109" i="59"/>
  <c r="Q110" i="59"/>
  <c r="U110" i="59" s="1"/>
  <c r="S110" i="59"/>
  <c r="V111" i="59"/>
  <c r="B99" i="59"/>
  <c r="B111" i="59" s="1"/>
  <c r="R111" i="59" s="1"/>
  <c r="A66" i="40"/>
  <c r="L80" i="47"/>
  <c r="X19" i="46"/>
  <c r="M159" i="29"/>
  <c r="Y12" i="46"/>
  <c r="B156" i="30"/>
  <c r="B158" i="30" s="1"/>
  <c r="AD157" i="25" l="1"/>
  <c r="M87" i="44" s="1"/>
  <c r="AG106" i="25"/>
  <c r="AG79" i="25"/>
  <c r="AG35" i="25"/>
  <c r="AG41" i="25"/>
  <c r="AG68" i="25"/>
  <c r="AG105" i="25"/>
  <c r="AG150" i="25"/>
  <c r="P79" i="44"/>
  <c r="AG23" i="25"/>
  <c r="AG133" i="25"/>
  <c r="AG120" i="25"/>
  <c r="AG29" i="25"/>
  <c r="AG140" i="25"/>
  <c r="AG53" i="25"/>
  <c r="AG95" i="25" s="1"/>
  <c r="AG97" i="25"/>
  <c r="AG5" i="25"/>
  <c r="AG27" i="25"/>
  <c r="AG38" i="25"/>
  <c r="AG26" i="25"/>
  <c r="AC156" i="25"/>
  <c r="AC158" i="25" s="1"/>
  <c r="AC159" i="25" s="1"/>
  <c r="AG22" i="25"/>
  <c r="AG96" i="25"/>
  <c r="AG111" i="25"/>
  <c r="AG89" i="25"/>
  <c r="AG19" i="25"/>
  <c r="AG32" i="25"/>
  <c r="AG80" i="25"/>
  <c r="AG74" i="25"/>
  <c r="AG77" i="25"/>
  <c r="AG42" i="25"/>
  <c r="AG87" i="25"/>
  <c r="AG93" i="25"/>
  <c r="AG101" i="25"/>
  <c r="AG123" i="25"/>
  <c r="AG34" i="25"/>
  <c r="AG125" i="25"/>
  <c r="AG20" i="25"/>
  <c r="AG88" i="25"/>
  <c r="AG132" i="25"/>
  <c r="AG141" i="25"/>
  <c r="AG62" i="25"/>
  <c r="AG121" i="25"/>
  <c r="AG7" i="25"/>
  <c r="AG76" i="25"/>
  <c r="AG65" i="25"/>
  <c r="AG143" i="25"/>
  <c r="AG8" i="25"/>
  <c r="AG81" i="25"/>
  <c r="AF137" i="25"/>
  <c r="O84" i="44" s="1"/>
  <c r="AF94" i="25"/>
  <c r="AE52" i="25"/>
  <c r="AF51" i="25"/>
  <c r="O81" i="44" s="1"/>
  <c r="AF155" i="25"/>
  <c r="O86" i="44" s="1"/>
  <c r="AF25" i="25"/>
  <c r="O80" i="44" s="1"/>
  <c r="AE138" i="25"/>
  <c r="N85" i="44" s="1"/>
  <c r="AB159" i="25"/>
  <c r="AG109" i="25"/>
  <c r="AG24" i="25"/>
  <c r="AG104" i="25"/>
  <c r="AG73" i="25"/>
  <c r="AG50" i="25"/>
  <c r="AG98" i="25"/>
  <c r="AG43" i="25"/>
  <c r="AG59" i="25"/>
  <c r="AG113" i="25"/>
  <c r="AG46" i="25"/>
  <c r="AG144" i="25"/>
  <c r="AH4" i="25"/>
  <c r="AH74" i="25" s="1"/>
  <c r="AG146" i="25"/>
  <c r="AG54" i="25"/>
  <c r="AG40" i="25"/>
  <c r="AG60" i="25"/>
  <c r="AG131" i="25"/>
  <c r="AG44" i="25"/>
  <c r="AG117" i="25"/>
  <c r="AG66" i="25"/>
  <c r="AG39" i="25"/>
  <c r="AG100" i="25"/>
  <c r="AG86" i="25"/>
  <c r="AG148" i="25"/>
  <c r="AG102" i="25"/>
  <c r="AG142" i="25"/>
  <c r="AG61" i="25"/>
  <c r="AG17" i="25"/>
  <c r="AG18" i="25"/>
  <c r="AG112" i="25"/>
  <c r="AG75" i="25"/>
  <c r="AG84" i="25"/>
  <c r="AG130" i="25"/>
  <c r="AG83" i="25"/>
  <c r="AG31" i="25"/>
  <c r="AG28" i="25"/>
  <c r="AG10" i="25"/>
  <c r="AG122" i="25"/>
  <c r="AG124" i="25"/>
  <c r="AG33" i="25"/>
  <c r="AG13" i="25"/>
  <c r="AG21" i="25"/>
  <c r="AG71" i="25"/>
  <c r="AG49" i="25"/>
  <c r="AG14" i="25"/>
  <c r="AG48" i="25"/>
  <c r="AG45" i="25"/>
  <c r="AG72" i="25"/>
  <c r="AG78" i="25"/>
  <c r="AG63" i="25"/>
  <c r="AG116" i="25"/>
  <c r="AG15" i="25"/>
  <c r="AG153" i="25"/>
  <c r="AG118" i="25"/>
  <c r="AG85" i="25"/>
  <c r="AG110" i="25"/>
  <c r="AG135" i="25"/>
  <c r="AG103" i="25"/>
  <c r="AG55" i="25"/>
  <c r="AG114" i="25"/>
  <c r="AG91" i="25"/>
  <c r="AG128" i="25"/>
  <c r="AG139" i="25"/>
  <c r="AG67" i="25"/>
  <c r="AG145" i="25"/>
  <c r="AG126" i="25"/>
  <c r="AG92" i="25"/>
  <c r="AG58" i="25"/>
  <c r="AG9" i="25"/>
  <c r="AG108" i="25"/>
  <c r="AG57" i="25"/>
  <c r="AG149" i="25"/>
  <c r="AG147" i="25"/>
  <c r="AG151" i="25"/>
  <c r="AG56" i="25"/>
  <c r="AG47" i="25"/>
  <c r="AG6" i="25"/>
  <c r="AG64" i="25"/>
  <c r="AG30" i="25"/>
  <c r="AG36" i="25"/>
  <c r="AG154" i="25"/>
  <c r="AG119" i="25"/>
  <c r="AG129" i="25"/>
  <c r="AG115" i="25"/>
  <c r="AG107" i="25"/>
  <c r="AG12" i="25"/>
  <c r="AG152" i="25"/>
  <c r="AG16" i="25"/>
  <c r="AG37" i="25"/>
  <c r="AG82" i="25"/>
  <c r="AG69" i="25"/>
  <c r="AG70" i="25"/>
  <c r="AG136" i="25"/>
  <c r="AG127" i="25"/>
  <c r="AG11" i="25"/>
  <c r="AG90" i="25"/>
  <c r="AG134" i="25"/>
  <c r="I46" i="60"/>
  <c r="V112" i="59"/>
  <c r="B100" i="59"/>
  <c r="B112" i="59" s="1"/>
  <c r="R112" i="59" s="1"/>
  <c r="A67" i="40"/>
  <c r="Q111" i="59"/>
  <c r="S111" i="59"/>
  <c r="Y19" i="46"/>
  <c r="M80" i="47"/>
  <c r="C158" i="30"/>
  <c r="Z12" i="46"/>
  <c r="B159" i="30"/>
  <c r="AH47" i="25" l="1"/>
  <c r="AH154" i="25"/>
  <c r="AH20" i="25"/>
  <c r="AH18" i="25"/>
  <c r="AH98" i="25"/>
  <c r="AH135" i="25"/>
  <c r="AH19" i="25"/>
  <c r="AH44" i="25"/>
  <c r="AH122" i="25"/>
  <c r="AH87" i="25"/>
  <c r="AH84" i="25"/>
  <c r="AH130" i="25"/>
  <c r="AH110" i="25"/>
  <c r="AH93" i="25"/>
  <c r="AH85" i="25"/>
  <c r="AH54" i="25"/>
  <c r="AH32" i="25"/>
  <c r="AH53" i="25"/>
  <c r="AH95" i="25" s="1"/>
  <c r="AH142" i="25"/>
  <c r="AH59" i="25"/>
  <c r="AH40" i="25"/>
  <c r="AH129" i="25"/>
  <c r="AH78" i="25"/>
  <c r="AH131" i="25"/>
  <c r="AH88" i="25"/>
  <c r="AH42" i="25"/>
  <c r="AH77" i="25"/>
  <c r="AH72" i="25"/>
  <c r="AH123" i="25"/>
  <c r="AH101" i="25"/>
  <c r="AH30" i="25"/>
  <c r="AH91" i="25"/>
  <c r="AH61" i="25"/>
  <c r="AH57" i="25"/>
  <c r="AH43" i="25"/>
  <c r="AH29" i="25"/>
  <c r="AH106" i="25"/>
  <c r="AH79" i="25"/>
  <c r="AF138" i="25"/>
  <c r="O85" i="44" s="1"/>
  <c r="O83" i="44"/>
  <c r="AH92" i="25"/>
  <c r="AH62" i="25"/>
  <c r="AH27" i="25"/>
  <c r="AH33" i="25"/>
  <c r="AH124" i="25"/>
  <c r="AH55" i="25"/>
  <c r="AH12" i="25"/>
  <c r="AH89" i="25"/>
  <c r="AH116" i="25"/>
  <c r="AH38" i="25"/>
  <c r="AH119" i="25"/>
  <c r="AH17" i="25"/>
  <c r="AH63" i="25"/>
  <c r="AH127" i="25"/>
  <c r="AH105" i="25"/>
  <c r="AH109" i="25"/>
  <c r="AH99" i="25"/>
  <c r="AH118" i="25"/>
  <c r="AH153" i="25"/>
  <c r="AH41" i="25"/>
  <c r="AH34" i="25"/>
  <c r="AH65" i="25"/>
  <c r="AH132" i="25"/>
  <c r="AH134" i="25"/>
  <c r="AH5" i="25"/>
  <c r="AH96" i="25"/>
  <c r="AH115" i="25"/>
  <c r="AH100" i="25"/>
  <c r="AH117" i="25"/>
  <c r="AH128" i="25"/>
  <c r="AH9" i="25"/>
  <c r="AH126" i="25"/>
  <c r="AH58" i="25"/>
  <c r="AH107" i="25"/>
  <c r="AH13" i="25"/>
  <c r="AH24" i="25"/>
  <c r="AE157" i="25"/>
  <c r="N87" i="44" s="1"/>
  <c r="N82" i="44"/>
  <c r="AH14" i="25"/>
  <c r="AH108" i="25"/>
  <c r="AH144" i="25"/>
  <c r="AH67" i="25"/>
  <c r="AH104" i="25"/>
  <c r="AH8" i="25"/>
  <c r="AH146" i="25"/>
  <c r="AH136" i="25"/>
  <c r="AH145" i="25"/>
  <c r="AH50" i="25"/>
  <c r="AH36" i="25"/>
  <c r="AH60" i="25"/>
  <c r="AH141" i="25"/>
  <c r="AH111" i="25"/>
  <c r="AH70" i="25"/>
  <c r="AH46" i="25"/>
  <c r="AH152" i="25"/>
  <c r="AH120" i="25"/>
  <c r="AH16" i="25"/>
  <c r="AH150" i="25"/>
  <c r="AH125" i="25"/>
  <c r="AH64" i="25"/>
  <c r="AH6" i="25"/>
  <c r="AF52" i="25"/>
  <c r="AG51" i="25"/>
  <c r="P81" i="44" s="1"/>
  <c r="AG94" i="25"/>
  <c r="AG137" i="25"/>
  <c r="P84" i="44" s="1"/>
  <c r="AH26" i="25"/>
  <c r="AH143" i="25"/>
  <c r="AH76" i="25"/>
  <c r="AH45" i="25"/>
  <c r="AH7" i="25"/>
  <c r="AH48" i="25"/>
  <c r="AH83" i="25"/>
  <c r="AH37" i="25"/>
  <c r="AH75" i="25"/>
  <c r="AH49" i="25"/>
  <c r="AH10" i="25"/>
  <c r="AH80" i="25"/>
  <c r="Q79" i="44"/>
  <c r="M1" i="44" s="1"/>
  <c r="AH148" i="25"/>
  <c r="AH35" i="25"/>
  <c r="AG25" i="25"/>
  <c r="P80" i="44" s="1"/>
  <c r="AG155" i="25"/>
  <c r="P86" i="44" s="1"/>
  <c r="AH56" i="25"/>
  <c r="AH133" i="25"/>
  <c r="AH28" i="25"/>
  <c r="AH11" i="25"/>
  <c r="AH23" i="25"/>
  <c r="AH82" i="25"/>
  <c r="AH69" i="25"/>
  <c r="AH114" i="25"/>
  <c r="AH73" i="25"/>
  <c r="AH97" i="25"/>
  <c r="AH113" i="25"/>
  <c r="AH112" i="25"/>
  <c r="AH90" i="25"/>
  <c r="AH15" i="25"/>
  <c r="AH86" i="25"/>
  <c r="AH71" i="25"/>
  <c r="AH139" i="25"/>
  <c r="AH68" i="25"/>
  <c r="AH121" i="25"/>
  <c r="AH21" i="25"/>
  <c r="AH66" i="25"/>
  <c r="AH147" i="25"/>
  <c r="AH39" i="25"/>
  <c r="AH31" i="25"/>
  <c r="AH151" i="25"/>
  <c r="AH140" i="25"/>
  <c r="AH149" i="25"/>
  <c r="AH81" i="25"/>
  <c r="AH103" i="25"/>
  <c r="AH102" i="25"/>
  <c r="AH22" i="25"/>
  <c r="AD156" i="25"/>
  <c r="AD158" i="25" s="1"/>
  <c r="M88" i="44" s="1"/>
  <c r="L88" i="44"/>
  <c r="V113" i="59"/>
  <c r="B101" i="59"/>
  <c r="B113" i="59" s="1"/>
  <c r="R113" i="59" s="1"/>
  <c r="A68" i="40"/>
  <c r="U111" i="59"/>
  <c r="Q112" i="59"/>
  <c r="U112" i="59" s="1"/>
  <c r="S112" i="59"/>
  <c r="AA12" i="46"/>
  <c r="C159" i="30"/>
  <c r="D158" i="30"/>
  <c r="Z19" i="46"/>
  <c r="B95" i="47"/>
  <c r="AF157" i="25" l="1"/>
  <c r="O87" i="44" s="1"/>
  <c r="AG138" i="25"/>
  <c r="P85" i="44" s="1"/>
  <c r="P83" i="44"/>
  <c r="AH51" i="25"/>
  <c r="O82" i="44"/>
  <c r="AH155" i="25"/>
  <c r="Q86" i="44" s="1"/>
  <c r="AH25" i="25"/>
  <c r="Q80" i="44" s="1"/>
  <c r="AH137" i="25"/>
  <c r="Q84" i="44" s="1"/>
  <c r="AG52" i="25"/>
  <c r="P82" i="44" s="1"/>
  <c r="AH94" i="25"/>
  <c r="Q83" i="44" s="1"/>
  <c r="AD159" i="25"/>
  <c r="AE156" i="25"/>
  <c r="AE158" i="25" s="1"/>
  <c r="AF156" i="25" s="1"/>
  <c r="V114" i="59"/>
  <c r="B102" i="59"/>
  <c r="B114" i="59" s="1"/>
  <c r="R114" i="59" s="1"/>
  <c r="A69" i="40"/>
  <c r="Q113" i="59"/>
  <c r="S113" i="59"/>
  <c r="AB12" i="46"/>
  <c r="E158" i="30"/>
  <c r="D159" i="30"/>
  <c r="AA19" i="46"/>
  <c r="C95" i="47"/>
  <c r="AF158" i="25" l="1"/>
  <c r="O88" i="44" s="1"/>
  <c r="AH52" i="25"/>
  <c r="Q82" i="44" s="1"/>
  <c r="AH138" i="25"/>
  <c r="Q85" i="44" s="1"/>
  <c r="Q81" i="44"/>
  <c r="AG157" i="25"/>
  <c r="P87" i="44" s="1"/>
  <c r="AE159" i="25"/>
  <c r="N88" i="44"/>
  <c r="U113" i="59"/>
  <c r="B103" i="59"/>
  <c r="V115" i="59"/>
  <c r="A70" i="40"/>
  <c r="Q114" i="59"/>
  <c r="U114" i="59" s="1"/>
  <c r="S114" i="59"/>
  <c r="AC12" i="46"/>
  <c r="F158" i="30"/>
  <c r="E159" i="30"/>
  <c r="AB19" i="46"/>
  <c r="D95" i="47"/>
  <c r="AG156" i="25" l="1"/>
  <c r="AG158" i="25" s="1"/>
  <c r="P88" i="44" s="1"/>
  <c r="AF159" i="25"/>
  <c r="AH157" i="25"/>
  <c r="Q87" i="44" s="1"/>
  <c r="B104" i="59"/>
  <c r="B116" i="59" s="1"/>
  <c r="R116" i="59" s="1"/>
  <c r="V116" i="59"/>
  <c r="B115" i="59"/>
  <c r="R115" i="59" s="1"/>
  <c r="G158" i="30"/>
  <c r="F159" i="30"/>
  <c r="AD12" i="46"/>
  <c r="AC19" i="46"/>
  <c r="E95" i="47"/>
  <c r="AG159" i="25" l="1"/>
  <c r="AH156" i="25"/>
  <c r="AH158" i="25" s="1"/>
  <c r="Q88" i="44" s="1"/>
  <c r="Q115" i="59"/>
  <c r="S115" i="59"/>
  <c r="Q116" i="59"/>
  <c r="S116" i="59"/>
  <c r="AE12" i="46"/>
  <c r="H158" i="30"/>
  <c r="G159" i="30"/>
  <c r="F95" i="47"/>
  <c r="AD19" i="46"/>
  <c r="AH159" i="25" l="1"/>
  <c r="U116" i="59"/>
  <c r="U115" i="59"/>
  <c r="B120" i="59" s="1" a="1"/>
  <c r="AF12" i="46"/>
  <c r="H159" i="30"/>
  <c r="I158" i="30"/>
  <c r="G95" i="47"/>
  <c r="AE19" i="46"/>
  <c r="B120" i="59" l="1"/>
  <c r="J62" i="60"/>
  <c r="K64" i="60"/>
  <c r="D61" i="60"/>
  <c r="C63" i="60"/>
  <c r="N66" i="60"/>
  <c r="N63" i="60"/>
  <c r="D64" i="60"/>
  <c r="E61" i="60"/>
  <c r="H66" i="60"/>
  <c r="F64" i="60"/>
  <c r="K66" i="60"/>
  <c r="I60" i="60"/>
  <c r="G63" i="60"/>
  <c r="F62" i="60"/>
  <c r="N69" i="60"/>
  <c r="C64" i="60"/>
  <c r="N64" i="60"/>
  <c r="B65" i="60"/>
  <c r="E69" i="60"/>
  <c r="K69" i="60"/>
  <c r="C68" i="60"/>
  <c r="I61" i="60"/>
  <c r="F66" i="60"/>
  <c r="H69" i="60"/>
  <c r="O60" i="60"/>
  <c r="M68" i="60"/>
  <c r="M67" i="60"/>
  <c r="G66" i="60"/>
  <c r="L63" i="60"/>
  <c r="F69" i="60"/>
  <c r="G68" i="60"/>
  <c r="P68" i="60"/>
  <c r="I69" i="60"/>
  <c r="D67" i="60"/>
  <c r="P63" i="60"/>
  <c r="J60" i="60"/>
  <c r="B68" i="60"/>
  <c r="L67" i="60"/>
  <c r="C62" i="60"/>
  <c r="I66" i="60"/>
  <c r="L69" i="60"/>
  <c r="E64" i="60"/>
  <c r="P66" i="60"/>
  <c r="H63" i="60"/>
  <c r="E63" i="60"/>
  <c r="N61" i="60"/>
  <c r="L65" i="60"/>
  <c r="E65" i="60"/>
  <c r="H67" i="60"/>
  <c r="H64" i="60"/>
  <c r="M64" i="60"/>
  <c r="K61" i="60"/>
  <c r="I68" i="60"/>
  <c r="F68" i="60"/>
  <c r="D62" i="60"/>
  <c r="P64" i="60"/>
  <c r="C61" i="60"/>
  <c r="C67" i="60"/>
  <c r="B67" i="60"/>
  <c r="B63" i="60"/>
  <c r="N67" i="60"/>
  <c r="C69" i="60"/>
  <c r="L68" i="60"/>
  <c r="I65" i="60"/>
  <c r="M60" i="60"/>
  <c r="P65" i="60"/>
  <c r="E67" i="60"/>
  <c r="G61" i="60"/>
  <c r="O67" i="60"/>
  <c r="F63" i="60"/>
  <c r="B66" i="60"/>
  <c r="G65" i="60"/>
  <c r="G67" i="60"/>
  <c r="F61" i="60"/>
  <c r="M66" i="60"/>
  <c r="G60" i="60"/>
  <c r="K63" i="60"/>
  <c r="H65" i="60"/>
  <c r="J68" i="60"/>
  <c r="N65" i="60"/>
  <c r="F67" i="60"/>
  <c r="B69" i="60"/>
  <c r="D68" i="60"/>
  <c r="M69" i="60"/>
  <c r="J67" i="60"/>
  <c r="N68" i="60"/>
  <c r="B61" i="60"/>
  <c r="L61" i="60"/>
  <c r="E62" i="60"/>
  <c r="E68" i="60"/>
  <c r="J64" i="60"/>
  <c r="I63" i="60"/>
  <c r="B64" i="60"/>
  <c r="B60" i="60"/>
  <c r="P69" i="60"/>
  <c r="O64" i="60"/>
  <c r="C66" i="60"/>
  <c r="J69" i="60"/>
  <c r="L64" i="60"/>
  <c r="P62" i="60"/>
  <c r="N60" i="60"/>
  <c r="P60" i="60"/>
  <c r="K68" i="60"/>
  <c r="K65" i="60"/>
  <c r="H62" i="60"/>
  <c r="N62" i="60"/>
  <c r="B62" i="60"/>
  <c r="K60" i="60"/>
  <c r="M65" i="60"/>
  <c r="D63" i="60"/>
  <c r="O66" i="60"/>
  <c r="F65" i="60"/>
  <c r="E60" i="60"/>
  <c r="D69" i="60"/>
  <c r="J63" i="60"/>
  <c r="O69" i="60"/>
  <c r="L66" i="60"/>
  <c r="J65" i="60"/>
  <c r="O61" i="60"/>
  <c r="H60" i="60"/>
  <c r="D60" i="60"/>
  <c r="D66" i="60"/>
  <c r="M62" i="60"/>
  <c r="O68" i="60"/>
  <c r="K67" i="60"/>
  <c r="J61" i="60"/>
  <c r="L62" i="60"/>
  <c r="J66" i="60"/>
  <c r="K62" i="60"/>
  <c r="I62" i="60"/>
  <c r="P67" i="60"/>
  <c r="H68" i="60"/>
  <c r="M63" i="60"/>
  <c r="C65" i="60"/>
  <c r="I64" i="60"/>
  <c r="D65" i="60"/>
  <c r="F60" i="60"/>
  <c r="L60" i="60"/>
  <c r="G62" i="60"/>
  <c r="O62" i="60"/>
  <c r="G64" i="60"/>
  <c r="H61" i="60"/>
  <c r="G69" i="60"/>
  <c r="O63" i="60"/>
  <c r="E66" i="60"/>
  <c r="C60" i="60"/>
  <c r="O65" i="60"/>
  <c r="M61" i="60"/>
  <c r="P61" i="60"/>
  <c r="I67" i="60"/>
  <c r="J158" i="30"/>
  <c r="I159" i="30"/>
  <c r="AG12" i="46"/>
  <c r="AF19" i="46"/>
  <c r="H95" i="47"/>
  <c r="I71" i="60" l="1"/>
  <c r="I73" i="60" s="1"/>
  <c r="I70" i="60"/>
  <c r="I72" i="60" s="1"/>
  <c r="J70" i="60"/>
  <c r="I95" i="47"/>
  <c r="AG19" i="46"/>
  <c r="K158" i="30"/>
  <c r="AH12" i="46"/>
  <c r="J159" i="30"/>
  <c r="I74" i="60" l="1"/>
  <c r="J71" i="60"/>
  <c r="AH19" i="46"/>
  <c r="J95" i="47"/>
  <c r="K159" i="30"/>
  <c r="L158" i="30"/>
  <c r="AI12" i="46"/>
  <c r="AJ12" i="46" l="1"/>
  <c r="L159" i="30"/>
  <c r="M158" i="30"/>
  <c r="AI19" i="46"/>
  <c r="K95" i="47"/>
  <c r="B156" i="31" l="1"/>
  <c r="B158" i="31" s="1"/>
  <c r="M159" i="30"/>
  <c r="AK12" i="46"/>
  <c r="AJ19" i="46"/>
  <c r="L95" i="47"/>
  <c r="AK19" i="46" l="1"/>
  <c r="M95" i="47"/>
  <c r="B159" i="31"/>
  <c r="C158" i="31"/>
  <c r="AL12" i="46"/>
  <c r="AL19" i="46" l="1"/>
  <c r="B108" i="47"/>
  <c r="AM12" i="46"/>
  <c r="C159" i="31"/>
  <c r="D158" i="31"/>
  <c r="AN12" i="46" l="1"/>
  <c r="E158" i="31"/>
  <c r="D159" i="31"/>
  <c r="C108" i="47"/>
  <c r="AM19" i="46"/>
  <c r="F158" i="31" l="1"/>
  <c r="AO12" i="46"/>
  <c r="E159" i="31"/>
  <c r="D108" i="47"/>
  <c r="AN19" i="46"/>
  <c r="E108" i="47" l="1"/>
  <c r="AO19" i="46"/>
  <c r="F159" i="31"/>
  <c r="G158" i="31"/>
  <c r="AP12" i="46"/>
  <c r="F108" i="47" l="1"/>
  <c r="AP19" i="46"/>
  <c r="AQ12" i="46"/>
  <c r="H158" i="31"/>
  <c r="G159" i="31"/>
  <c r="AR12" i="46" l="1"/>
  <c r="I158" i="31"/>
  <c r="H159" i="31"/>
  <c r="G108" i="47"/>
  <c r="AQ19" i="46"/>
  <c r="I159" i="31" l="1"/>
  <c r="J158" i="31"/>
  <c r="AS12" i="46"/>
  <c r="H108" i="47"/>
  <c r="AR19" i="46"/>
  <c r="K158" i="31" l="1"/>
  <c r="AT12" i="46"/>
  <c r="J159" i="31"/>
  <c r="AS19" i="46"/>
  <c r="I108" i="47"/>
  <c r="AT19" i="46" l="1"/>
  <c r="J108" i="47"/>
  <c r="K159" i="31"/>
  <c r="AU12" i="46"/>
  <c r="L158" i="31"/>
  <c r="AV12" i="46" l="1"/>
  <c r="M158" i="31"/>
  <c r="L159" i="31"/>
  <c r="AU19" i="46"/>
  <c r="K108" i="47"/>
  <c r="B156" i="32" l="1"/>
  <c r="B158" i="32" s="1"/>
  <c r="M159" i="31"/>
  <c r="AW12" i="46"/>
  <c r="L108" i="47"/>
  <c r="AV19" i="46"/>
  <c r="M108" i="47" l="1"/>
  <c r="AW19" i="46"/>
  <c r="B159" i="32"/>
  <c r="AX12" i="46"/>
  <c r="C158" i="32"/>
  <c r="C159" i="32" l="1"/>
  <c r="AY12" i="46"/>
  <c r="D158" i="32"/>
  <c r="AX19" i="46"/>
  <c r="B122" i="47"/>
  <c r="C122" i="47" l="1"/>
  <c r="AY19" i="46"/>
  <c r="AZ12" i="46"/>
  <c r="E158" i="32"/>
  <c r="D159" i="32"/>
  <c r="BA12" i="46" l="1"/>
  <c r="E159" i="32"/>
  <c r="F158" i="32"/>
  <c r="AZ19" i="46"/>
  <c r="D122" i="47"/>
  <c r="F159" i="32" l="1"/>
  <c r="BB12" i="46"/>
  <c r="G158" i="32"/>
  <c r="BA19" i="46"/>
  <c r="E122" i="47"/>
  <c r="F122" i="47" l="1"/>
  <c r="BB19" i="46"/>
  <c r="G159" i="32"/>
  <c r="BC12" i="46"/>
  <c r="H158" i="32"/>
  <c r="BD12" i="46" l="1"/>
  <c r="I158" i="32"/>
  <c r="H159" i="32"/>
  <c r="G122" i="47"/>
  <c r="BC19" i="46"/>
  <c r="BE12" i="46" l="1"/>
  <c r="I159" i="32"/>
  <c r="J158" i="32"/>
  <c r="BD19" i="46"/>
  <c r="H122" i="47"/>
  <c r="BF12" i="46" l="1"/>
  <c r="K158" i="32"/>
  <c r="J159" i="32"/>
  <c r="BE19" i="46"/>
  <c r="I122" i="47"/>
  <c r="K159" i="32" l="1"/>
  <c r="L158" i="32"/>
  <c r="BG12" i="46"/>
  <c r="J122" i="47"/>
  <c r="BF19" i="46"/>
  <c r="K122" i="47" l="1"/>
  <c r="BG19" i="46"/>
  <c r="BH12" i="46"/>
  <c r="L159" i="32"/>
  <c r="M158" i="32"/>
  <c r="BH19" i="46" l="1"/>
  <c r="L122" i="47"/>
  <c r="M159" i="32"/>
  <c r="BI12" i="46"/>
  <c r="BI19" i="46" l="1"/>
  <c r="M122" i="47"/>
  <c r="C3" i="42"/>
  <c r="B4" i="42"/>
  <c r="B24" i="42" s="1"/>
  <c r="B63" i="43"/>
  <c r="J1" i="43" s="1"/>
  <c r="B22" i="42" l="1"/>
  <c r="B23" i="42"/>
  <c r="B20" i="42"/>
  <c r="B21" i="42"/>
  <c r="B18" i="42"/>
  <c r="B19" i="42"/>
  <c r="B16" i="42"/>
  <c r="B17" i="42"/>
  <c r="B13" i="42"/>
  <c r="B14" i="42"/>
  <c r="B11" i="42"/>
  <c r="B12" i="42"/>
  <c r="B9" i="42"/>
  <c r="B10" i="42"/>
  <c r="B7" i="42"/>
  <c r="B8" i="42"/>
  <c r="B55" i="42"/>
  <c r="B71" i="42"/>
  <c r="B54" i="42"/>
  <c r="B56" i="42"/>
  <c r="B5" i="42"/>
  <c r="B15" i="42"/>
  <c r="B6" i="42"/>
  <c r="B95" i="42"/>
  <c r="B26" i="42"/>
  <c r="B53" i="42"/>
  <c r="B139" i="42"/>
  <c r="C4" i="42"/>
  <c r="C24" i="42" s="1"/>
  <c r="C148" i="42"/>
  <c r="C149" i="42"/>
  <c r="C142" i="42"/>
  <c r="C151" i="42"/>
  <c r="C152" i="42"/>
  <c r="C144" i="42"/>
  <c r="C153" i="42"/>
  <c r="C145" i="42"/>
  <c r="C154" i="42"/>
  <c r="C146" i="42"/>
  <c r="C147" i="42"/>
  <c r="C143" i="42"/>
  <c r="C150" i="42"/>
  <c r="C140" i="42"/>
  <c r="C141" i="42"/>
  <c r="C130" i="42"/>
  <c r="C122" i="42"/>
  <c r="C114" i="42"/>
  <c r="C106" i="42"/>
  <c r="C98" i="42"/>
  <c r="C131" i="42"/>
  <c r="C123" i="42"/>
  <c r="C115" i="42"/>
  <c r="C107" i="42"/>
  <c r="C99" i="42"/>
  <c r="C132" i="42"/>
  <c r="C124" i="42"/>
  <c r="C116" i="42"/>
  <c r="C108" i="42"/>
  <c r="C100" i="42"/>
  <c r="C133" i="42"/>
  <c r="C125" i="42"/>
  <c r="C117" i="42"/>
  <c r="C109" i="42"/>
  <c r="C101" i="42"/>
  <c r="C134" i="42"/>
  <c r="C126" i="42"/>
  <c r="C118" i="42"/>
  <c r="C110" i="42"/>
  <c r="C102" i="42"/>
  <c r="C135" i="42"/>
  <c r="C127" i="42"/>
  <c r="C119" i="42"/>
  <c r="C111" i="42"/>
  <c r="C103" i="42"/>
  <c r="C136" i="42"/>
  <c r="C128" i="42"/>
  <c r="C120" i="42"/>
  <c r="C112" i="42"/>
  <c r="C104" i="42"/>
  <c r="C96" i="42"/>
  <c r="C129" i="42"/>
  <c r="C121" i="42"/>
  <c r="C113" i="42"/>
  <c r="C105" i="42"/>
  <c r="C97" i="42"/>
  <c r="C44" i="42"/>
  <c r="C36" i="42"/>
  <c r="C28" i="42"/>
  <c r="C45" i="42"/>
  <c r="C37" i="42"/>
  <c r="C29" i="42"/>
  <c r="C46" i="42"/>
  <c r="C38" i="42"/>
  <c r="C30" i="42"/>
  <c r="C47" i="42"/>
  <c r="C39" i="42"/>
  <c r="C31" i="42"/>
  <c r="C48" i="42"/>
  <c r="C40" i="42"/>
  <c r="C32" i="42"/>
  <c r="C49" i="42"/>
  <c r="C41" i="42"/>
  <c r="C33" i="42"/>
  <c r="C50" i="42"/>
  <c r="C42" i="42"/>
  <c r="C34" i="42"/>
  <c r="C43" i="42"/>
  <c r="C35" i="42"/>
  <c r="C27" i="42"/>
  <c r="C63" i="43"/>
  <c r="D3" i="42"/>
  <c r="B64" i="43"/>
  <c r="C22" i="42" l="1"/>
  <c r="C23" i="42"/>
  <c r="C20" i="42"/>
  <c r="C21" i="42"/>
  <c r="C18" i="42"/>
  <c r="C19" i="42"/>
  <c r="C16" i="42"/>
  <c r="C17" i="42"/>
  <c r="C13" i="42"/>
  <c r="C14" i="42"/>
  <c r="C11" i="42"/>
  <c r="C12" i="42"/>
  <c r="C9" i="42"/>
  <c r="C10" i="42"/>
  <c r="C7" i="42"/>
  <c r="C8" i="42"/>
  <c r="C55" i="42"/>
  <c r="C56" i="42"/>
  <c r="C71" i="42"/>
  <c r="C54" i="42"/>
  <c r="C15" i="42"/>
  <c r="C5" i="42"/>
  <c r="C6" i="42"/>
  <c r="C51" i="42"/>
  <c r="C137" i="42"/>
  <c r="D149" i="42"/>
  <c r="D142" i="42"/>
  <c r="D151" i="42"/>
  <c r="D152" i="42"/>
  <c r="D144" i="42"/>
  <c r="D153" i="42"/>
  <c r="D145" i="42"/>
  <c r="D154" i="42"/>
  <c r="D146" i="42"/>
  <c r="D148" i="42"/>
  <c r="D150" i="42"/>
  <c r="D143" i="42"/>
  <c r="D147" i="42"/>
  <c r="D140" i="42"/>
  <c r="D141" i="42"/>
  <c r="D131" i="42"/>
  <c r="D123" i="42"/>
  <c r="D115" i="42"/>
  <c r="D107" i="42"/>
  <c r="D99" i="42"/>
  <c r="D121" i="42"/>
  <c r="D97" i="42"/>
  <c r="D132" i="42"/>
  <c r="D124" i="42"/>
  <c r="D116" i="42"/>
  <c r="D108" i="42"/>
  <c r="D100" i="42"/>
  <c r="D133" i="42"/>
  <c r="D125" i="42"/>
  <c r="D117" i="42"/>
  <c r="D109" i="42"/>
  <c r="D101" i="42"/>
  <c r="D113" i="42"/>
  <c r="D134" i="42"/>
  <c r="D126" i="42"/>
  <c r="D118" i="42"/>
  <c r="D110" i="42"/>
  <c r="D102" i="42"/>
  <c r="D129" i="42"/>
  <c r="D135" i="42"/>
  <c r="D127" i="42"/>
  <c r="D119" i="42"/>
  <c r="D111" i="42"/>
  <c r="D103" i="42"/>
  <c r="D105" i="42"/>
  <c r="D136" i="42"/>
  <c r="D128" i="42"/>
  <c r="D120" i="42"/>
  <c r="D112" i="42"/>
  <c r="D104" i="42"/>
  <c r="D96" i="42"/>
  <c r="D130" i="42"/>
  <c r="D122" i="42"/>
  <c r="D114" i="42"/>
  <c r="D106" i="42"/>
  <c r="D98" i="42"/>
  <c r="D45" i="42"/>
  <c r="D37" i="42"/>
  <c r="D29" i="42"/>
  <c r="D44" i="42"/>
  <c r="D46" i="42"/>
  <c r="D38" i="42"/>
  <c r="D30" i="42"/>
  <c r="D47" i="42"/>
  <c r="D39" i="42"/>
  <c r="D31" i="42"/>
  <c r="D48" i="42"/>
  <c r="D40" i="42"/>
  <c r="D32" i="42"/>
  <c r="D49" i="42"/>
  <c r="D41" i="42"/>
  <c r="D33" i="42"/>
  <c r="D50" i="42"/>
  <c r="D42" i="42"/>
  <c r="D34" i="42"/>
  <c r="D36" i="42"/>
  <c r="D43" i="42"/>
  <c r="D35" i="42"/>
  <c r="D27" i="42"/>
  <c r="D28" i="42"/>
  <c r="B155" i="42"/>
  <c r="B71" i="43" s="1"/>
  <c r="B51" i="42"/>
  <c r="B66" i="43" s="1"/>
  <c r="E3" i="42"/>
  <c r="D63" i="43"/>
  <c r="B25" i="42"/>
  <c r="B65" i="43" s="1"/>
  <c r="C95" i="42"/>
  <c r="C64" i="43"/>
  <c r="C26" i="42"/>
  <c r="C53" i="42"/>
  <c r="D4" i="42"/>
  <c r="D24" i="42" s="1"/>
  <c r="C139" i="42"/>
  <c r="B94" i="42"/>
  <c r="B137" i="42"/>
  <c r="B69" i="43" s="1"/>
  <c r="D22" i="42" l="1"/>
  <c r="D23" i="42"/>
  <c r="D20" i="42"/>
  <c r="D21" i="42"/>
  <c r="D18" i="42"/>
  <c r="D19" i="42"/>
  <c r="D16" i="42"/>
  <c r="D17" i="42"/>
  <c r="D13" i="42"/>
  <c r="D14" i="42"/>
  <c r="D11" i="42"/>
  <c r="D12" i="42"/>
  <c r="D9" i="42"/>
  <c r="D10" i="42"/>
  <c r="D7" i="42"/>
  <c r="D8" i="42"/>
  <c r="D71" i="42"/>
  <c r="D55" i="42"/>
  <c r="D56" i="42"/>
  <c r="D54" i="42"/>
  <c r="D15" i="42"/>
  <c r="D5" i="42"/>
  <c r="D6" i="42"/>
  <c r="C25" i="42"/>
  <c r="C65" i="43" s="1"/>
  <c r="C94" i="42"/>
  <c r="E149" i="42"/>
  <c r="E142" i="42"/>
  <c r="E151" i="42"/>
  <c r="E152" i="42"/>
  <c r="E144" i="42"/>
  <c r="E153" i="42"/>
  <c r="E145" i="42"/>
  <c r="E148" i="42"/>
  <c r="E154" i="42"/>
  <c r="E146" i="42"/>
  <c r="E147" i="42"/>
  <c r="E141" i="42"/>
  <c r="E140" i="42"/>
  <c r="E150" i="42"/>
  <c r="E143" i="42"/>
  <c r="E131" i="42"/>
  <c r="E123" i="42"/>
  <c r="E115" i="42"/>
  <c r="E107" i="42"/>
  <c r="E99" i="42"/>
  <c r="E132" i="42"/>
  <c r="E124" i="42"/>
  <c r="E116" i="42"/>
  <c r="E108" i="42"/>
  <c r="E100" i="42"/>
  <c r="E133" i="42"/>
  <c r="E125" i="42"/>
  <c r="E117" i="42"/>
  <c r="E109" i="42"/>
  <c r="E101" i="42"/>
  <c r="E134" i="42"/>
  <c r="E126" i="42"/>
  <c r="E118" i="42"/>
  <c r="E110" i="42"/>
  <c r="E102" i="42"/>
  <c r="E135" i="42"/>
  <c r="E127" i="42"/>
  <c r="E119" i="42"/>
  <c r="E111" i="42"/>
  <c r="E103" i="42"/>
  <c r="E136" i="42"/>
  <c r="E128" i="42"/>
  <c r="E120" i="42"/>
  <c r="E112" i="42"/>
  <c r="E104" i="42"/>
  <c r="E96" i="42"/>
  <c r="E129" i="42"/>
  <c r="E121" i="42"/>
  <c r="E113" i="42"/>
  <c r="E105" i="42"/>
  <c r="E97" i="42"/>
  <c r="E130" i="42"/>
  <c r="E122" i="42"/>
  <c r="E114" i="42"/>
  <c r="E106" i="42"/>
  <c r="E98" i="42"/>
  <c r="E45" i="42"/>
  <c r="E37" i="42"/>
  <c r="E29" i="42"/>
  <c r="E46" i="42"/>
  <c r="E38" i="42"/>
  <c r="E30" i="42"/>
  <c r="E47" i="42"/>
  <c r="E39" i="42"/>
  <c r="E31" i="42"/>
  <c r="E48" i="42"/>
  <c r="E40" i="42"/>
  <c r="E32" i="42"/>
  <c r="E49" i="42"/>
  <c r="E41" i="42"/>
  <c r="E33" i="42"/>
  <c r="E50" i="42"/>
  <c r="E42" i="42"/>
  <c r="E34" i="42"/>
  <c r="E43" i="42"/>
  <c r="E35" i="42"/>
  <c r="E27" i="42"/>
  <c r="E44" i="42"/>
  <c r="E36" i="42"/>
  <c r="E28" i="42"/>
  <c r="D95" i="42"/>
  <c r="D64" i="43"/>
  <c r="D26" i="42"/>
  <c r="D139" i="42"/>
  <c r="D53" i="42"/>
  <c r="E4" i="42"/>
  <c r="E24" i="42" s="1"/>
  <c r="C155" i="42"/>
  <c r="C71" i="43" s="1"/>
  <c r="B68" i="43"/>
  <c r="B138" i="42"/>
  <c r="B70" i="43" s="1"/>
  <c r="C69" i="43"/>
  <c r="E63" i="43"/>
  <c r="F3" i="42"/>
  <c r="B52" i="42"/>
  <c r="E22" i="42" l="1"/>
  <c r="E23" i="42"/>
  <c r="E20" i="42"/>
  <c r="E21" i="42"/>
  <c r="E18" i="42"/>
  <c r="E19" i="42"/>
  <c r="E16" i="42"/>
  <c r="E17" i="42"/>
  <c r="E13" i="42"/>
  <c r="E14" i="42"/>
  <c r="E11" i="42"/>
  <c r="E12" i="42"/>
  <c r="E9" i="42"/>
  <c r="E10" i="42"/>
  <c r="E7" i="42"/>
  <c r="E8" i="42"/>
  <c r="E71" i="42"/>
  <c r="E55" i="42"/>
  <c r="E56" i="42"/>
  <c r="E54" i="42"/>
  <c r="E15" i="42"/>
  <c r="E6" i="42"/>
  <c r="E5" i="42"/>
  <c r="B157" i="42"/>
  <c r="F142" i="42"/>
  <c r="F149" i="42"/>
  <c r="F151" i="42"/>
  <c r="F152" i="42"/>
  <c r="F144" i="42"/>
  <c r="F153" i="42"/>
  <c r="F145" i="42"/>
  <c r="F154" i="42"/>
  <c r="F146" i="42"/>
  <c r="F148" i="42"/>
  <c r="F147" i="42"/>
  <c r="F141" i="42"/>
  <c r="F140" i="42"/>
  <c r="F150" i="42"/>
  <c r="F143" i="42"/>
  <c r="F132" i="42"/>
  <c r="F124" i="42"/>
  <c r="F116" i="42"/>
  <c r="F108" i="42"/>
  <c r="F100" i="42"/>
  <c r="F122" i="42"/>
  <c r="F114" i="42"/>
  <c r="F133" i="42"/>
  <c r="F125" i="42"/>
  <c r="F117" i="42"/>
  <c r="F109" i="42"/>
  <c r="F101" i="42"/>
  <c r="F134" i="42"/>
  <c r="F126" i="42"/>
  <c r="F118" i="42"/>
  <c r="F110" i="42"/>
  <c r="F102" i="42"/>
  <c r="F135" i="42"/>
  <c r="F127" i="42"/>
  <c r="F119" i="42"/>
  <c r="F111" i="42"/>
  <c r="F103" i="42"/>
  <c r="F98" i="42"/>
  <c r="F136" i="42"/>
  <c r="F128" i="42"/>
  <c r="F120" i="42"/>
  <c r="F112" i="42"/>
  <c r="F104" i="42"/>
  <c r="F96" i="42"/>
  <c r="F129" i="42"/>
  <c r="F121" i="42"/>
  <c r="F113" i="42"/>
  <c r="F105" i="42"/>
  <c r="F97" i="42"/>
  <c r="F130" i="42"/>
  <c r="F106" i="42"/>
  <c r="F131" i="42"/>
  <c r="F123" i="42"/>
  <c r="F115" i="42"/>
  <c r="F107" i="42"/>
  <c r="F99" i="42"/>
  <c r="F45" i="42"/>
  <c r="F46" i="42"/>
  <c r="F38" i="42"/>
  <c r="F30" i="42"/>
  <c r="F47" i="42"/>
  <c r="F39" i="42"/>
  <c r="F31" i="42"/>
  <c r="F48" i="42"/>
  <c r="F40" i="42"/>
  <c r="F32" i="42"/>
  <c r="F49" i="42"/>
  <c r="F41" i="42"/>
  <c r="F33" i="42"/>
  <c r="F37" i="42"/>
  <c r="F50" i="42"/>
  <c r="F42" i="42"/>
  <c r="F34" i="42"/>
  <c r="F43" i="42"/>
  <c r="F35" i="42"/>
  <c r="F27" i="42"/>
  <c r="F29" i="42"/>
  <c r="F44" i="42"/>
  <c r="F36" i="42"/>
  <c r="F28" i="42"/>
  <c r="D137" i="42"/>
  <c r="D69" i="43" s="1"/>
  <c r="D94" i="42"/>
  <c r="D51" i="42"/>
  <c r="B67" i="43"/>
  <c r="D155" i="42"/>
  <c r="D71" i="43" s="1"/>
  <c r="C138" i="42"/>
  <c r="C70" i="43" s="1"/>
  <c r="C68" i="43"/>
  <c r="G3" i="42"/>
  <c r="F63" i="43"/>
  <c r="D25" i="42"/>
  <c r="D65" i="43" s="1"/>
  <c r="E53" i="42"/>
  <c r="E139" i="42"/>
  <c r="E64" i="43"/>
  <c r="F4" i="42"/>
  <c r="F24" i="42" s="1"/>
  <c r="E95" i="42"/>
  <c r="E26" i="42"/>
  <c r="C66" i="43"/>
  <c r="C52" i="42"/>
  <c r="F22" i="42" l="1"/>
  <c r="F23" i="42"/>
  <c r="F20" i="42"/>
  <c r="F21" i="42"/>
  <c r="F18" i="42"/>
  <c r="F19" i="42"/>
  <c r="F16" i="42"/>
  <c r="F17" i="42"/>
  <c r="F13" i="42"/>
  <c r="F14" i="42"/>
  <c r="F11" i="42"/>
  <c r="F12" i="42"/>
  <c r="F9" i="42"/>
  <c r="F10" i="42"/>
  <c r="F7" i="42"/>
  <c r="F8" i="42"/>
  <c r="F54" i="42"/>
  <c r="F71" i="42"/>
  <c r="F56" i="42"/>
  <c r="F55" i="42"/>
  <c r="F15" i="42"/>
  <c r="F5" i="42"/>
  <c r="F6" i="42"/>
  <c r="G142" i="42"/>
  <c r="G151" i="42"/>
  <c r="G152" i="42"/>
  <c r="G144" i="42"/>
  <c r="G153" i="42"/>
  <c r="G145" i="42"/>
  <c r="G154" i="42"/>
  <c r="G146" i="42"/>
  <c r="G149" i="42"/>
  <c r="G148" i="42"/>
  <c r="G147" i="42"/>
  <c r="G140" i="42"/>
  <c r="G150" i="42"/>
  <c r="G143" i="42"/>
  <c r="G141" i="42"/>
  <c r="G132" i="42"/>
  <c r="G124" i="42"/>
  <c r="G116" i="42"/>
  <c r="G108" i="42"/>
  <c r="G100" i="42"/>
  <c r="G133" i="42"/>
  <c r="G125" i="42"/>
  <c r="G117" i="42"/>
  <c r="G109" i="42"/>
  <c r="G101" i="42"/>
  <c r="G134" i="42"/>
  <c r="G126" i="42"/>
  <c r="G118" i="42"/>
  <c r="G110" i="42"/>
  <c r="G102" i="42"/>
  <c r="G135" i="42"/>
  <c r="G127" i="42"/>
  <c r="G119" i="42"/>
  <c r="G111" i="42"/>
  <c r="G103" i="42"/>
  <c r="G136" i="42"/>
  <c r="G128" i="42"/>
  <c r="G120" i="42"/>
  <c r="G112" i="42"/>
  <c r="G104" i="42"/>
  <c r="G96" i="42"/>
  <c r="G129" i="42"/>
  <c r="G121" i="42"/>
  <c r="G113" i="42"/>
  <c r="G105" i="42"/>
  <c r="G97" i="42"/>
  <c r="G130" i="42"/>
  <c r="G122" i="42"/>
  <c r="G114" i="42"/>
  <c r="G106" i="42"/>
  <c r="G98" i="42"/>
  <c r="G131" i="42"/>
  <c r="G123" i="42"/>
  <c r="G115" i="42"/>
  <c r="G107" i="42"/>
  <c r="G99" i="42"/>
  <c r="G46" i="42"/>
  <c r="G38" i="42"/>
  <c r="G30" i="42"/>
  <c r="G47" i="42"/>
  <c r="G39" i="42"/>
  <c r="G31" i="42"/>
  <c r="G48" i="42"/>
  <c r="G40" i="42"/>
  <c r="G32" i="42"/>
  <c r="G49" i="42"/>
  <c r="G41" i="42"/>
  <c r="G33" i="42"/>
  <c r="G50" i="42"/>
  <c r="G42" i="42"/>
  <c r="G34" i="42"/>
  <c r="G43" i="42"/>
  <c r="G35" i="42"/>
  <c r="G27" i="42"/>
  <c r="G44" i="42"/>
  <c r="G36" i="42"/>
  <c r="G28" i="42"/>
  <c r="G45" i="42"/>
  <c r="G37" i="42"/>
  <c r="G29" i="42"/>
  <c r="E155" i="42"/>
  <c r="E71" i="43" s="1"/>
  <c r="E51" i="42"/>
  <c r="E94" i="42"/>
  <c r="F139" i="42"/>
  <c r="F53" i="42"/>
  <c r="F26" i="42"/>
  <c r="F64" i="43"/>
  <c r="F95" i="42"/>
  <c r="G4" i="42"/>
  <c r="G24" i="42" s="1"/>
  <c r="G63" i="43"/>
  <c r="H3" i="42"/>
  <c r="C67" i="43"/>
  <c r="C157" i="42"/>
  <c r="C72" i="43" s="1"/>
  <c r="E25" i="42"/>
  <c r="E65" i="43" s="1"/>
  <c r="B72" i="43"/>
  <c r="B158" i="42"/>
  <c r="E137" i="42"/>
  <c r="E69" i="43" s="1"/>
  <c r="D66" i="43"/>
  <c r="D52" i="42"/>
  <c r="D138" i="42"/>
  <c r="D70" i="43" s="1"/>
  <c r="D68" i="43"/>
  <c r="G22" i="42" l="1"/>
  <c r="G23" i="42"/>
  <c r="G20" i="42"/>
  <c r="G21" i="42"/>
  <c r="G18" i="42"/>
  <c r="G19" i="42"/>
  <c r="G16" i="42"/>
  <c r="G17" i="42"/>
  <c r="G13" i="42"/>
  <c r="G14" i="42"/>
  <c r="G11" i="42"/>
  <c r="G12" i="42"/>
  <c r="G9" i="42"/>
  <c r="G10" i="42"/>
  <c r="G7" i="42"/>
  <c r="G8" i="42"/>
  <c r="G54" i="42"/>
  <c r="G71" i="42"/>
  <c r="G56" i="42"/>
  <c r="G55" i="42"/>
  <c r="G6" i="42"/>
  <c r="G15" i="42"/>
  <c r="G5" i="42"/>
  <c r="H151" i="42"/>
  <c r="H152" i="42"/>
  <c r="H144" i="42"/>
  <c r="H153" i="42"/>
  <c r="H145" i="42"/>
  <c r="H154" i="42"/>
  <c r="H146" i="42"/>
  <c r="H142" i="42"/>
  <c r="H148" i="42"/>
  <c r="H149" i="42"/>
  <c r="H147" i="42"/>
  <c r="H140" i="42"/>
  <c r="H150" i="42"/>
  <c r="H141" i="42"/>
  <c r="H143" i="42"/>
  <c r="H123" i="42"/>
  <c r="H133" i="42"/>
  <c r="H125" i="42"/>
  <c r="H117" i="42"/>
  <c r="H109" i="42"/>
  <c r="H101" i="42"/>
  <c r="H134" i="42"/>
  <c r="H126" i="42"/>
  <c r="H118" i="42"/>
  <c r="H110" i="42"/>
  <c r="H102" i="42"/>
  <c r="H135" i="42"/>
  <c r="H127" i="42"/>
  <c r="H119" i="42"/>
  <c r="H111" i="42"/>
  <c r="H103" i="42"/>
  <c r="H107" i="42"/>
  <c r="H115" i="42"/>
  <c r="H99" i="42"/>
  <c r="H136" i="42"/>
  <c r="H128" i="42"/>
  <c r="H120" i="42"/>
  <c r="H112" i="42"/>
  <c r="H104" i="42"/>
  <c r="H96" i="42"/>
  <c r="H129" i="42"/>
  <c r="H121" i="42"/>
  <c r="H113" i="42"/>
  <c r="H105" i="42"/>
  <c r="H97" i="42"/>
  <c r="H131" i="42"/>
  <c r="H130" i="42"/>
  <c r="H122" i="42"/>
  <c r="H114" i="42"/>
  <c r="H106" i="42"/>
  <c r="H98" i="42"/>
  <c r="H132" i="42"/>
  <c r="H124" i="42"/>
  <c r="H116" i="42"/>
  <c r="H108" i="42"/>
  <c r="H100" i="42"/>
  <c r="H47" i="42"/>
  <c r="H39" i="42"/>
  <c r="H31" i="42"/>
  <c r="H48" i="42"/>
  <c r="H40" i="42"/>
  <c r="H32" i="42"/>
  <c r="H46" i="42"/>
  <c r="H49" i="42"/>
  <c r="H41" i="42"/>
  <c r="H33" i="42"/>
  <c r="H38" i="42"/>
  <c r="H50" i="42"/>
  <c r="H42" i="42"/>
  <c r="H34" i="42"/>
  <c r="H43" i="42"/>
  <c r="H35" i="42"/>
  <c r="H27" i="42"/>
  <c r="H44" i="42"/>
  <c r="H36" i="42"/>
  <c r="H28" i="42"/>
  <c r="H30" i="42"/>
  <c r="H45" i="42"/>
  <c r="H37" i="42"/>
  <c r="H29" i="42"/>
  <c r="F25" i="42"/>
  <c r="F65" i="43" s="1"/>
  <c r="C158" i="42"/>
  <c r="B159" i="42"/>
  <c r="B74" i="43" s="1"/>
  <c r="B73" i="43"/>
  <c r="G139" i="42"/>
  <c r="G64" i="43"/>
  <c r="G53" i="42"/>
  <c r="H4" i="42"/>
  <c r="H24" i="42" s="1"/>
  <c r="G95" i="42"/>
  <c r="G26" i="42"/>
  <c r="D157" i="42"/>
  <c r="D72" i="43" s="1"/>
  <c r="D67" i="43"/>
  <c r="F137" i="42"/>
  <c r="F69" i="43" s="1"/>
  <c r="F155" i="42"/>
  <c r="F71" i="43" s="1"/>
  <c r="F51" i="42"/>
  <c r="H63" i="43"/>
  <c r="I3" i="42"/>
  <c r="E68" i="43"/>
  <c r="E138" i="42"/>
  <c r="E70" i="43" s="1"/>
  <c r="F94" i="42"/>
  <c r="E52" i="42"/>
  <c r="E66" i="43"/>
  <c r="H22" i="42" l="1"/>
  <c r="H23" i="42"/>
  <c r="H20" i="42"/>
  <c r="H21" i="42"/>
  <c r="H18" i="42"/>
  <c r="H19" i="42"/>
  <c r="H16" i="42"/>
  <c r="H17" i="42"/>
  <c r="H13" i="42"/>
  <c r="H14" i="42"/>
  <c r="H11" i="42"/>
  <c r="H12" i="42"/>
  <c r="H9" i="42"/>
  <c r="H10" i="42"/>
  <c r="H7" i="42"/>
  <c r="H8" i="42"/>
  <c r="H54" i="42"/>
  <c r="H71" i="42"/>
  <c r="H56" i="42"/>
  <c r="H55" i="42"/>
  <c r="H15" i="42"/>
  <c r="H5" i="42"/>
  <c r="H6" i="42"/>
  <c r="I151" i="42"/>
  <c r="I152" i="42"/>
  <c r="I144" i="42"/>
  <c r="I142" i="42"/>
  <c r="I153" i="42"/>
  <c r="I145" i="42"/>
  <c r="I154" i="42"/>
  <c r="I146" i="42"/>
  <c r="I148" i="42"/>
  <c r="I149" i="42"/>
  <c r="I150" i="42"/>
  <c r="I140" i="42"/>
  <c r="I141" i="42"/>
  <c r="I143" i="42"/>
  <c r="I147" i="42"/>
  <c r="I133" i="42"/>
  <c r="I125" i="42"/>
  <c r="I117" i="42"/>
  <c r="I109" i="42"/>
  <c r="I101" i="42"/>
  <c r="I134" i="42"/>
  <c r="I126" i="42"/>
  <c r="I118" i="42"/>
  <c r="I110" i="42"/>
  <c r="I102" i="42"/>
  <c r="I135" i="42"/>
  <c r="I127" i="42"/>
  <c r="I119" i="42"/>
  <c r="I111" i="42"/>
  <c r="I103" i="42"/>
  <c r="I136" i="42"/>
  <c r="I128" i="42"/>
  <c r="I120" i="42"/>
  <c r="I112" i="42"/>
  <c r="I104" i="42"/>
  <c r="I96" i="42"/>
  <c r="I129" i="42"/>
  <c r="I121" i="42"/>
  <c r="I113" i="42"/>
  <c r="I105" i="42"/>
  <c r="I97" i="42"/>
  <c r="I130" i="42"/>
  <c r="I122" i="42"/>
  <c r="I114" i="42"/>
  <c r="I106" i="42"/>
  <c r="I98" i="42"/>
  <c r="I131" i="42"/>
  <c r="I123" i="42"/>
  <c r="I115" i="42"/>
  <c r="I107" i="42"/>
  <c r="I99" i="42"/>
  <c r="I132" i="42"/>
  <c r="I124" i="42"/>
  <c r="I116" i="42"/>
  <c r="I108" i="42"/>
  <c r="I100" i="42"/>
  <c r="I47" i="42"/>
  <c r="I39" i="42"/>
  <c r="I31" i="42"/>
  <c r="I48" i="42"/>
  <c r="I40" i="42"/>
  <c r="I32" i="42"/>
  <c r="I49" i="42"/>
  <c r="I41" i="42"/>
  <c r="I33" i="42"/>
  <c r="I50" i="42"/>
  <c r="I42" i="42"/>
  <c r="I34" i="42"/>
  <c r="I43" i="42"/>
  <c r="I35" i="42"/>
  <c r="I27" i="42"/>
  <c r="I44" i="42"/>
  <c r="I36" i="42"/>
  <c r="I28" i="42"/>
  <c r="I45" i="42"/>
  <c r="I37" i="42"/>
  <c r="I29" i="42"/>
  <c r="I46" i="42"/>
  <c r="I38" i="42"/>
  <c r="I30" i="42"/>
  <c r="F52" i="42"/>
  <c r="F66" i="43"/>
  <c r="G51" i="42"/>
  <c r="G137" i="42"/>
  <c r="G69" i="43" s="1"/>
  <c r="G155" i="42"/>
  <c r="G71" i="43" s="1"/>
  <c r="G94" i="42"/>
  <c r="G25" i="42"/>
  <c r="G65" i="43" s="1"/>
  <c r="J3" i="42"/>
  <c r="I63" i="43"/>
  <c r="E157" i="42"/>
  <c r="E72" i="43" s="1"/>
  <c r="E67" i="43"/>
  <c r="I4" i="42"/>
  <c r="I24" i="42" s="1"/>
  <c r="H26" i="42"/>
  <c r="H64" i="43"/>
  <c r="H95" i="42"/>
  <c r="H53" i="42"/>
  <c r="H139" i="42"/>
  <c r="D158" i="42"/>
  <c r="C159" i="42"/>
  <c r="C74" i="43" s="1"/>
  <c r="C73" i="43"/>
  <c r="F68" i="43"/>
  <c r="F138" i="42"/>
  <c r="F70" i="43" s="1"/>
  <c r="I22" i="42" l="1"/>
  <c r="I23" i="42"/>
  <c r="I20" i="42"/>
  <c r="I21" i="42"/>
  <c r="I18" i="42"/>
  <c r="I19" i="42"/>
  <c r="I16" i="42"/>
  <c r="I17" i="42"/>
  <c r="I13" i="42"/>
  <c r="I14" i="42"/>
  <c r="I11" i="42"/>
  <c r="I12" i="42"/>
  <c r="I9" i="42"/>
  <c r="I10" i="42"/>
  <c r="I7" i="42"/>
  <c r="I8" i="42"/>
  <c r="I54" i="42"/>
  <c r="I71" i="42"/>
  <c r="I55" i="42"/>
  <c r="I56" i="42"/>
  <c r="I6" i="42"/>
  <c r="I15" i="42"/>
  <c r="I5" i="42"/>
  <c r="J152" i="42"/>
  <c r="J144" i="42"/>
  <c r="J153" i="42"/>
  <c r="J145" i="42"/>
  <c r="J151" i="42"/>
  <c r="J154" i="42"/>
  <c r="J146" i="42"/>
  <c r="J148" i="42"/>
  <c r="J149" i="42"/>
  <c r="J142" i="42"/>
  <c r="J143" i="42"/>
  <c r="J140" i="42"/>
  <c r="J141" i="42"/>
  <c r="J147" i="42"/>
  <c r="J150" i="42"/>
  <c r="J134" i="42"/>
  <c r="J126" i="42"/>
  <c r="J118" i="42"/>
  <c r="J110" i="42"/>
  <c r="J102" i="42"/>
  <c r="J108" i="42"/>
  <c r="J124" i="42"/>
  <c r="J135" i="42"/>
  <c r="J127" i="42"/>
  <c r="J119" i="42"/>
  <c r="J111" i="42"/>
  <c r="J103" i="42"/>
  <c r="J136" i="42"/>
  <c r="J128" i="42"/>
  <c r="J120" i="42"/>
  <c r="J112" i="42"/>
  <c r="J104" i="42"/>
  <c r="J96" i="42"/>
  <c r="J100" i="42"/>
  <c r="J132" i="42"/>
  <c r="J129" i="42"/>
  <c r="J121" i="42"/>
  <c r="J113" i="42"/>
  <c r="J105" i="42"/>
  <c r="J97" i="42"/>
  <c r="J130" i="42"/>
  <c r="J122" i="42"/>
  <c r="J114" i="42"/>
  <c r="J106" i="42"/>
  <c r="J98" i="42"/>
  <c r="J131" i="42"/>
  <c r="J123" i="42"/>
  <c r="J115" i="42"/>
  <c r="J107" i="42"/>
  <c r="J99" i="42"/>
  <c r="J116" i="42"/>
  <c r="J133" i="42"/>
  <c r="J125" i="42"/>
  <c r="J117" i="42"/>
  <c r="J109" i="42"/>
  <c r="J101" i="42"/>
  <c r="J48" i="42"/>
  <c r="J40" i="42"/>
  <c r="J32" i="42"/>
  <c r="J49" i="42"/>
  <c r="J41" i="42"/>
  <c r="J33" i="42"/>
  <c r="J50" i="42"/>
  <c r="J42" i="42"/>
  <c r="J34" i="42"/>
  <c r="J43" i="42"/>
  <c r="J35" i="42"/>
  <c r="J27" i="42"/>
  <c r="J44" i="42"/>
  <c r="J36" i="42"/>
  <c r="J28" i="42"/>
  <c r="J39" i="42"/>
  <c r="J45" i="42"/>
  <c r="J37" i="42"/>
  <c r="J29" i="42"/>
  <c r="J31" i="42"/>
  <c r="J46" i="42"/>
  <c r="J38" i="42"/>
  <c r="J30" i="42"/>
  <c r="J47" i="42"/>
  <c r="H155" i="42"/>
  <c r="H71" i="43" s="1"/>
  <c r="I64" i="43"/>
  <c r="I53" i="42"/>
  <c r="I95" i="42"/>
  <c r="J4" i="42"/>
  <c r="J24" i="42" s="1"/>
  <c r="I139" i="42"/>
  <c r="I26" i="42"/>
  <c r="H137" i="42"/>
  <c r="H69" i="43" s="1"/>
  <c r="D159" i="42"/>
  <c r="D74" i="43" s="1"/>
  <c r="D73" i="43"/>
  <c r="E158" i="42"/>
  <c r="K3" i="42"/>
  <c r="J63" i="43"/>
  <c r="H51" i="42"/>
  <c r="G138" i="42"/>
  <c r="G70" i="43" s="1"/>
  <c r="G68" i="43"/>
  <c r="H94" i="42"/>
  <c r="G52" i="42"/>
  <c r="G66" i="43"/>
  <c r="H25" i="42"/>
  <c r="H65" i="43" s="1"/>
  <c r="F157" i="42"/>
  <c r="F72" i="43" s="1"/>
  <c r="F67" i="43"/>
  <c r="J22" i="42" l="1"/>
  <c r="J23" i="42"/>
  <c r="J20" i="42"/>
  <c r="J21" i="42"/>
  <c r="J18" i="42"/>
  <c r="J19" i="42"/>
  <c r="J16" i="42"/>
  <c r="J17" i="42"/>
  <c r="J13" i="42"/>
  <c r="J14" i="42"/>
  <c r="J11" i="42"/>
  <c r="J12" i="42"/>
  <c r="J9" i="42"/>
  <c r="J10" i="42"/>
  <c r="J7" i="42"/>
  <c r="J8" i="42"/>
  <c r="J54" i="42"/>
  <c r="J56" i="42"/>
  <c r="J71" i="42"/>
  <c r="J55" i="42"/>
  <c r="J6" i="42"/>
  <c r="J15" i="42"/>
  <c r="J5" i="42"/>
  <c r="K152" i="42"/>
  <c r="K144" i="42"/>
  <c r="K153" i="42"/>
  <c r="K145" i="42"/>
  <c r="K154" i="42"/>
  <c r="K146" i="42"/>
  <c r="K148" i="42"/>
  <c r="K149" i="42"/>
  <c r="K142" i="42"/>
  <c r="K151" i="42"/>
  <c r="K143" i="42"/>
  <c r="K140" i="42"/>
  <c r="K141" i="42"/>
  <c r="K150" i="42"/>
  <c r="K147" i="42"/>
  <c r="K134" i="42"/>
  <c r="K126" i="42"/>
  <c r="K118" i="42"/>
  <c r="K110" i="42"/>
  <c r="K102" i="42"/>
  <c r="K135" i="42"/>
  <c r="K127" i="42"/>
  <c r="K119" i="42"/>
  <c r="K111" i="42"/>
  <c r="K103" i="42"/>
  <c r="K136" i="42"/>
  <c r="K128" i="42"/>
  <c r="K120" i="42"/>
  <c r="K112" i="42"/>
  <c r="K104" i="42"/>
  <c r="K96" i="42"/>
  <c r="K129" i="42"/>
  <c r="K121" i="42"/>
  <c r="K113" i="42"/>
  <c r="K105" i="42"/>
  <c r="K97" i="42"/>
  <c r="K130" i="42"/>
  <c r="K122" i="42"/>
  <c r="K114" i="42"/>
  <c r="K106" i="42"/>
  <c r="K98" i="42"/>
  <c r="K131" i="42"/>
  <c r="K123" i="42"/>
  <c r="K115" i="42"/>
  <c r="K107" i="42"/>
  <c r="K99" i="42"/>
  <c r="K132" i="42"/>
  <c r="K124" i="42"/>
  <c r="K116" i="42"/>
  <c r="K108" i="42"/>
  <c r="K100" i="42"/>
  <c r="K133" i="42"/>
  <c r="K125" i="42"/>
  <c r="K117" i="42"/>
  <c r="K109" i="42"/>
  <c r="K101" i="42"/>
  <c r="K48" i="42"/>
  <c r="K40" i="42"/>
  <c r="K32" i="42"/>
  <c r="K49" i="42"/>
  <c r="K41" i="42"/>
  <c r="K33" i="42"/>
  <c r="K50" i="42"/>
  <c r="K42" i="42"/>
  <c r="K34" i="42"/>
  <c r="K43" i="42"/>
  <c r="K35" i="42"/>
  <c r="K27" i="42"/>
  <c r="K44" i="42"/>
  <c r="K36" i="42"/>
  <c r="K28" i="42"/>
  <c r="K45" i="42"/>
  <c r="K37" i="42"/>
  <c r="K29" i="42"/>
  <c r="K46" i="42"/>
  <c r="K38" i="42"/>
  <c r="K30" i="42"/>
  <c r="K47" i="42"/>
  <c r="K39" i="42"/>
  <c r="K31" i="42"/>
  <c r="G157" i="42"/>
  <c r="G72" i="43" s="1"/>
  <c r="G67" i="43"/>
  <c r="I94" i="42"/>
  <c r="H138" i="42"/>
  <c r="H70" i="43" s="1"/>
  <c r="H68" i="43"/>
  <c r="H66" i="43"/>
  <c r="H52" i="42"/>
  <c r="I137" i="42"/>
  <c r="I69" i="43" s="1"/>
  <c r="F158" i="42"/>
  <c r="E73" i="43"/>
  <c r="E159" i="42"/>
  <c r="E74" i="43" s="1"/>
  <c r="K4" i="42"/>
  <c r="K24" i="42" s="1"/>
  <c r="J26" i="42"/>
  <c r="J139" i="42"/>
  <c r="J64" i="43"/>
  <c r="J53" i="42"/>
  <c r="J95" i="42"/>
  <c r="I25" i="42"/>
  <c r="I65" i="43" s="1"/>
  <c r="K63" i="43"/>
  <c r="L3" i="42"/>
  <c r="I51" i="42"/>
  <c r="I155" i="42"/>
  <c r="I71" i="43" s="1"/>
  <c r="K22" i="42" l="1"/>
  <c r="K23" i="42"/>
  <c r="K20" i="42"/>
  <c r="K21" i="42"/>
  <c r="K18" i="42"/>
  <c r="K19" i="42"/>
  <c r="K16" i="42"/>
  <c r="K17" i="42"/>
  <c r="K13" i="42"/>
  <c r="K14" i="42"/>
  <c r="K11" i="42"/>
  <c r="K12" i="42"/>
  <c r="K9" i="42"/>
  <c r="K10" i="42"/>
  <c r="K7" i="42"/>
  <c r="K8" i="42"/>
  <c r="K54" i="42"/>
  <c r="K71" i="42"/>
  <c r="K55" i="42"/>
  <c r="K56" i="42"/>
  <c r="K15" i="42"/>
  <c r="K6" i="42"/>
  <c r="K5" i="42"/>
  <c r="L153" i="42"/>
  <c r="L145" i="42"/>
  <c r="L154" i="42"/>
  <c r="L146" i="42"/>
  <c r="L152" i="42"/>
  <c r="L148" i="42"/>
  <c r="L144" i="42"/>
  <c r="L149" i="42"/>
  <c r="L142" i="42"/>
  <c r="L151" i="42"/>
  <c r="L140" i="42"/>
  <c r="L150" i="42"/>
  <c r="L143" i="42"/>
  <c r="L147" i="42"/>
  <c r="L141" i="42"/>
  <c r="L135" i="42"/>
  <c r="L127" i="42"/>
  <c r="L119" i="42"/>
  <c r="L111" i="42"/>
  <c r="L103" i="42"/>
  <c r="L101" i="42"/>
  <c r="L136" i="42"/>
  <c r="L128" i="42"/>
  <c r="L120" i="42"/>
  <c r="L112" i="42"/>
  <c r="L104" i="42"/>
  <c r="L96" i="42"/>
  <c r="L133" i="42"/>
  <c r="L109" i="42"/>
  <c r="L129" i="42"/>
  <c r="L121" i="42"/>
  <c r="L113" i="42"/>
  <c r="L105" i="42"/>
  <c r="L97" i="42"/>
  <c r="L125" i="42"/>
  <c r="L130" i="42"/>
  <c r="L122" i="42"/>
  <c r="L114" i="42"/>
  <c r="L106" i="42"/>
  <c r="L98" i="42"/>
  <c r="L131" i="42"/>
  <c r="L123" i="42"/>
  <c r="L115" i="42"/>
  <c r="L107" i="42"/>
  <c r="L99" i="42"/>
  <c r="L117" i="42"/>
  <c r="L132" i="42"/>
  <c r="L124" i="42"/>
  <c r="L116" i="42"/>
  <c r="L108" i="42"/>
  <c r="L100" i="42"/>
  <c r="L134" i="42"/>
  <c r="L126" i="42"/>
  <c r="L118" i="42"/>
  <c r="L110" i="42"/>
  <c r="L102" i="42"/>
  <c r="L49" i="42"/>
  <c r="L41" i="42"/>
  <c r="L33" i="42"/>
  <c r="L48" i="42"/>
  <c r="L50" i="42"/>
  <c r="L42" i="42"/>
  <c r="L34" i="42"/>
  <c r="L43" i="42"/>
  <c r="L35" i="42"/>
  <c r="L27" i="42"/>
  <c r="L44" i="42"/>
  <c r="L36" i="42"/>
  <c r="L28" i="42"/>
  <c r="L40" i="42"/>
  <c r="L45" i="42"/>
  <c r="L37" i="42"/>
  <c r="L29" i="42"/>
  <c r="L46" i="42"/>
  <c r="L38" i="42"/>
  <c r="L30" i="42"/>
  <c r="L32" i="42"/>
  <c r="L47" i="42"/>
  <c r="L39" i="42"/>
  <c r="L31" i="42"/>
  <c r="L63" i="43"/>
  <c r="M3" i="42"/>
  <c r="J137" i="42"/>
  <c r="J69" i="43" s="1"/>
  <c r="J155" i="42"/>
  <c r="J71" i="43" s="1"/>
  <c r="J51" i="42"/>
  <c r="J94" i="42"/>
  <c r="G158" i="42"/>
  <c r="F159" i="42"/>
  <c r="F74" i="43" s="1"/>
  <c r="F73" i="43"/>
  <c r="H157" i="42"/>
  <c r="H72" i="43" s="1"/>
  <c r="H67" i="43"/>
  <c r="K26" i="42"/>
  <c r="K53" i="42"/>
  <c r="L4" i="42"/>
  <c r="L24" i="42" s="1"/>
  <c r="K64" i="43"/>
  <c r="K95" i="42"/>
  <c r="K139" i="42"/>
  <c r="J25" i="42"/>
  <c r="J65" i="43" s="1"/>
  <c r="I138" i="42"/>
  <c r="I70" i="43" s="1"/>
  <c r="I68" i="43"/>
  <c r="I66" i="43"/>
  <c r="I52" i="42"/>
  <c r="L22" i="42" l="1"/>
  <c r="L23" i="42"/>
  <c r="L20" i="42"/>
  <c r="L21" i="42"/>
  <c r="L18" i="42"/>
  <c r="L19" i="42"/>
  <c r="L16" i="42"/>
  <c r="L17" i="42"/>
  <c r="L13" i="42"/>
  <c r="L14" i="42"/>
  <c r="L11" i="42"/>
  <c r="L12" i="42"/>
  <c r="L9" i="42"/>
  <c r="L10" i="42"/>
  <c r="L7" i="42"/>
  <c r="L8" i="42"/>
  <c r="L56" i="42"/>
  <c r="L54" i="42"/>
  <c r="L71" i="42"/>
  <c r="L55" i="42"/>
  <c r="L15" i="42"/>
  <c r="L6" i="42"/>
  <c r="L5" i="42"/>
  <c r="M153" i="42"/>
  <c r="M145" i="42"/>
  <c r="M154" i="42"/>
  <c r="M146" i="42"/>
  <c r="M144" i="42"/>
  <c r="M148" i="42"/>
  <c r="M149" i="42"/>
  <c r="M142" i="42"/>
  <c r="M151" i="42"/>
  <c r="M152" i="42"/>
  <c r="M140" i="42"/>
  <c r="M141" i="42"/>
  <c r="M150" i="42"/>
  <c r="M143" i="42"/>
  <c r="M147" i="42"/>
  <c r="M135" i="42"/>
  <c r="M127" i="42"/>
  <c r="M119" i="42"/>
  <c r="M111" i="42"/>
  <c r="M103" i="42"/>
  <c r="M136" i="42"/>
  <c r="M128" i="42"/>
  <c r="M120" i="42"/>
  <c r="M112" i="42"/>
  <c r="M104" i="42"/>
  <c r="M96" i="42"/>
  <c r="M129" i="42"/>
  <c r="M121" i="42"/>
  <c r="M113" i="42"/>
  <c r="M105" i="42"/>
  <c r="M97" i="42"/>
  <c r="M130" i="42"/>
  <c r="M122" i="42"/>
  <c r="M114" i="42"/>
  <c r="M106" i="42"/>
  <c r="M98" i="42"/>
  <c r="M131" i="42"/>
  <c r="M123" i="42"/>
  <c r="M115" i="42"/>
  <c r="M107" i="42"/>
  <c r="M99" i="42"/>
  <c r="M132" i="42"/>
  <c r="M124" i="42"/>
  <c r="M116" i="42"/>
  <c r="M108" i="42"/>
  <c r="M100" i="42"/>
  <c r="M133" i="42"/>
  <c r="M125" i="42"/>
  <c r="M117" i="42"/>
  <c r="M109" i="42"/>
  <c r="M101" i="42"/>
  <c r="M134" i="42"/>
  <c r="M126" i="42"/>
  <c r="M118" i="42"/>
  <c r="M110" i="42"/>
  <c r="M102" i="42"/>
  <c r="M49" i="42"/>
  <c r="M41" i="42"/>
  <c r="M33" i="42"/>
  <c r="M50" i="42"/>
  <c r="M42" i="42"/>
  <c r="M34" i="42"/>
  <c r="M43" i="42"/>
  <c r="M35" i="42"/>
  <c r="M27" i="42"/>
  <c r="M44" i="42"/>
  <c r="M36" i="42"/>
  <c r="M28" i="42"/>
  <c r="M45" i="42"/>
  <c r="M37" i="42"/>
  <c r="M29" i="42"/>
  <c r="M46" i="42"/>
  <c r="M38" i="42"/>
  <c r="M30" i="42"/>
  <c r="M32" i="42"/>
  <c r="M47" i="42"/>
  <c r="M39" i="42"/>
  <c r="M31" i="42"/>
  <c r="M48" i="42"/>
  <c r="M40" i="42"/>
  <c r="K155" i="42"/>
  <c r="K71" i="43" s="1"/>
  <c r="K94" i="42"/>
  <c r="K25" i="42"/>
  <c r="K65" i="43" s="1"/>
  <c r="K51" i="42"/>
  <c r="G73" i="43"/>
  <c r="G159" i="42"/>
  <c r="G74" i="43" s="1"/>
  <c r="H158" i="42"/>
  <c r="J138" i="42"/>
  <c r="J70" i="43" s="1"/>
  <c r="J68" i="43"/>
  <c r="J52" i="42"/>
  <c r="J66" i="43"/>
  <c r="L64" i="43"/>
  <c r="L95" i="42"/>
  <c r="L26" i="42"/>
  <c r="M4" i="42"/>
  <c r="M24" i="42" s="1"/>
  <c r="L139" i="42"/>
  <c r="L53" i="42"/>
  <c r="K137" i="42"/>
  <c r="K69" i="43" s="1"/>
  <c r="I67" i="43"/>
  <c r="I157" i="42"/>
  <c r="I72" i="43" s="1"/>
  <c r="M63" i="43"/>
  <c r="N3" i="42"/>
  <c r="M22" i="42" l="1"/>
  <c r="M23" i="42"/>
  <c r="M20" i="42"/>
  <c r="M21" i="42"/>
  <c r="M18" i="42"/>
  <c r="M19" i="42"/>
  <c r="M16" i="42"/>
  <c r="M17" i="42"/>
  <c r="M13" i="42"/>
  <c r="M14" i="42"/>
  <c r="M11" i="42"/>
  <c r="M12" i="42"/>
  <c r="M9" i="42"/>
  <c r="M10" i="42"/>
  <c r="M7" i="42"/>
  <c r="M8" i="42"/>
  <c r="M56" i="42"/>
  <c r="M55" i="42"/>
  <c r="M54" i="42"/>
  <c r="M71" i="42"/>
  <c r="M6" i="42"/>
  <c r="M15" i="42"/>
  <c r="M5" i="42"/>
  <c r="N154" i="42"/>
  <c r="N146" i="42"/>
  <c r="N148" i="42"/>
  <c r="N149" i="42"/>
  <c r="N145" i="42"/>
  <c r="N142" i="42"/>
  <c r="N151" i="42"/>
  <c r="N153" i="42"/>
  <c r="N152" i="42"/>
  <c r="N144" i="42"/>
  <c r="N140" i="42"/>
  <c r="N141" i="42"/>
  <c r="N150" i="42"/>
  <c r="N143" i="42"/>
  <c r="N147" i="42"/>
  <c r="N102" i="42"/>
  <c r="N136" i="42"/>
  <c r="N128" i="42"/>
  <c r="N120" i="42"/>
  <c r="N112" i="42"/>
  <c r="N104" i="42"/>
  <c r="N96" i="42"/>
  <c r="N118" i="42"/>
  <c r="N129" i="42"/>
  <c r="N121" i="42"/>
  <c r="N113" i="42"/>
  <c r="N105" i="42"/>
  <c r="N97" i="42"/>
  <c r="N126" i="42"/>
  <c r="N130" i="42"/>
  <c r="N122" i="42"/>
  <c r="N114" i="42"/>
  <c r="N106" i="42"/>
  <c r="N98" i="42"/>
  <c r="N131" i="42"/>
  <c r="N123" i="42"/>
  <c r="N115" i="42"/>
  <c r="N107" i="42"/>
  <c r="N99" i="42"/>
  <c r="N132" i="42"/>
  <c r="N124" i="42"/>
  <c r="N116" i="42"/>
  <c r="N108" i="42"/>
  <c r="N100" i="42"/>
  <c r="N134" i="42"/>
  <c r="N110" i="42"/>
  <c r="N133" i="42"/>
  <c r="N125" i="42"/>
  <c r="N117" i="42"/>
  <c r="N109" i="42"/>
  <c r="N101" i="42"/>
  <c r="N135" i="42"/>
  <c r="N127" i="42"/>
  <c r="N119" i="42"/>
  <c r="N111" i="42"/>
  <c r="N103" i="42"/>
  <c r="N50" i="42"/>
  <c r="N42" i="42"/>
  <c r="N34" i="42"/>
  <c r="N43" i="42"/>
  <c r="N35" i="42"/>
  <c r="N27" i="42"/>
  <c r="N44" i="42"/>
  <c r="N36" i="42"/>
  <c r="N28" i="42"/>
  <c r="N41" i="42"/>
  <c r="N45" i="42"/>
  <c r="N37" i="42"/>
  <c r="N29" i="42"/>
  <c r="N46" i="42"/>
  <c r="N38" i="42"/>
  <c r="N30" i="42"/>
  <c r="N47" i="42"/>
  <c r="N39" i="42"/>
  <c r="N31" i="42"/>
  <c r="N49" i="42"/>
  <c r="N33" i="42"/>
  <c r="N48" i="42"/>
  <c r="N40" i="42"/>
  <c r="N32" i="42"/>
  <c r="L25" i="42"/>
  <c r="L65" i="43" s="1"/>
  <c r="L137" i="42"/>
  <c r="L69" i="43" s="1"/>
  <c r="J157" i="42"/>
  <c r="J72" i="43" s="1"/>
  <c r="J67" i="43"/>
  <c r="M53" i="42"/>
  <c r="M64" i="43"/>
  <c r="M139" i="42"/>
  <c r="M26" i="42"/>
  <c r="M95" i="42"/>
  <c r="N4" i="42"/>
  <c r="N24" i="42" s="1"/>
  <c r="L155" i="42"/>
  <c r="L71" i="43" s="1"/>
  <c r="I158" i="42"/>
  <c r="H73" i="43"/>
  <c r="H159" i="42"/>
  <c r="H74" i="43" s="1"/>
  <c r="K52" i="42"/>
  <c r="K66" i="43"/>
  <c r="L51" i="42"/>
  <c r="O3" i="42"/>
  <c r="N63" i="43"/>
  <c r="L94" i="42"/>
  <c r="K68" i="43"/>
  <c r="K138" i="42"/>
  <c r="K70" i="43" s="1"/>
  <c r="N22" i="42" l="1"/>
  <c r="N23" i="42"/>
  <c r="N20" i="42"/>
  <c r="N21" i="42"/>
  <c r="N18" i="42"/>
  <c r="N19" i="42"/>
  <c r="N16" i="42"/>
  <c r="N17" i="42"/>
  <c r="N13" i="42"/>
  <c r="N14" i="42"/>
  <c r="N11" i="42"/>
  <c r="N12" i="42"/>
  <c r="N9" i="42"/>
  <c r="N10" i="42"/>
  <c r="N7" i="42"/>
  <c r="N8" i="42"/>
  <c r="N55" i="42"/>
  <c r="N56" i="42"/>
  <c r="N54" i="42"/>
  <c r="N71" i="42"/>
  <c r="N6" i="42"/>
  <c r="N5" i="42"/>
  <c r="N15" i="42"/>
  <c r="O154" i="42"/>
  <c r="O146" i="42"/>
  <c r="O148" i="42"/>
  <c r="O145" i="42"/>
  <c r="O149" i="42"/>
  <c r="O142" i="42"/>
  <c r="O153" i="42"/>
  <c r="O151" i="42"/>
  <c r="O152" i="42"/>
  <c r="O144" i="42"/>
  <c r="O150" i="42"/>
  <c r="O143" i="42"/>
  <c r="O147" i="42"/>
  <c r="O140" i="42"/>
  <c r="O141" i="42"/>
  <c r="O136" i="42"/>
  <c r="O128" i="42"/>
  <c r="O120" i="42"/>
  <c r="O112" i="42"/>
  <c r="O104" i="42"/>
  <c r="O96" i="42"/>
  <c r="O129" i="42"/>
  <c r="O121" i="42"/>
  <c r="O113" i="42"/>
  <c r="O105" i="42"/>
  <c r="O97" i="42"/>
  <c r="O130" i="42"/>
  <c r="O122" i="42"/>
  <c r="O114" i="42"/>
  <c r="O106" i="42"/>
  <c r="O98" i="42"/>
  <c r="O131" i="42"/>
  <c r="O123" i="42"/>
  <c r="O115" i="42"/>
  <c r="O107" i="42"/>
  <c r="O99" i="42"/>
  <c r="O132" i="42"/>
  <c r="O124" i="42"/>
  <c r="O116" i="42"/>
  <c r="O108" i="42"/>
  <c r="O100" i="42"/>
  <c r="O133" i="42"/>
  <c r="O125" i="42"/>
  <c r="O117" i="42"/>
  <c r="O109" i="42"/>
  <c r="O101" i="42"/>
  <c r="O134" i="42"/>
  <c r="O126" i="42"/>
  <c r="O118" i="42"/>
  <c r="O110" i="42"/>
  <c r="O102" i="42"/>
  <c r="O135" i="42"/>
  <c r="O127" i="42"/>
  <c r="O119" i="42"/>
  <c r="O111" i="42"/>
  <c r="O103" i="42"/>
  <c r="O50" i="42"/>
  <c r="O42" i="42"/>
  <c r="O34" i="42"/>
  <c r="O43" i="42"/>
  <c r="O35" i="42"/>
  <c r="O27" i="42"/>
  <c r="O44" i="42"/>
  <c r="O36" i="42"/>
  <c r="O28" i="42"/>
  <c r="O45" i="42"/>
  <c r="O37" i="42"/>
  <c r="O29" i="42"/>
  <c r="O46" i="42"/>
  <c r="O38" i="42"/>
  <c r="O30" i="42"/>
  <c r="O47" i="42"/>
  <c r="O39" i="42"/>
  <c r="O31" i="42"/>
  <c r="O48" i="42"/>
  <c r="O40" i="42"/>
  <c r="O32" i="42"/>
  <c r="O41" i="42"/>
  <c r="O33" i="42"/>
  <c r="O49" i="42"/>
  <c r="M155" i="42"/>
  <c r="M71" i="43" s="1"/>
  <c r="O63" i="43"/>
  <c r="L1" i="43" s="1"/>
  <c r="L68" i="43"/>
  <c r="L138" i="42"/>
  <c r="L70" i="43" s="1"/>
  <c r="M25" i="42"/>
  <c r="M65" i="43" s="1"/>
  <c r="M94" i="42"/>
  <c r="L66" i="43"/>
  <c r="L52" i="42"/>
  <c r="K157" i="42"/>
  <c r="K72" i="43" s="1"/>
  <c r="K67" i="43"/>
  <c r="M51" i="42"/>
  <c r="I73" i="43"/>
  <c r="J158" i="42"/>
  <c r="I159" i="42"/>
  <c r="I74" i="43" s="1"/>
  <c r="M137" i="42"/>
  <c r="M69" i="43" s="1"/>
  <c r="N95" i="42"/>
  <c r="N139" i="42"/>
  <c r="O4" i="42"/>
  <c r="O24" i="42" s="1"/>
  <c r="N53" i="42"/>
  <c r="N26" i="42"/>
  <c r="N64" i="43"/>
  <c r="O22" i="42" l="1"/>
  <c r="O23" i="42"/>
  <c r="O20" i="42"/>
  <c r="O21" i="42"/>
  <c r="O18" i="42"/>
  <c r="O19" i="42"/>
  <c r="O16" i="42"/>
  <c r="O17" i="42"/>
  <c r="O13" i="42"/>
  <c r="O14" i="42"/>
  <c r="O11" i="42"/>
  <c r="O12" i="42"/>
  <c r="O9" i="42"/>
  <c r="O10" i="42"/>
  <c r="O7" i="42"/>
  <c r="O8" i="42"/>
  <c r="O55" i="42"/>
  <c r="O56" i="42"/>
  <c r="O54" i="42"/>
  <c r="O71" i="42"/>
  <c r="O15" i="42"/>
  <c r="O6" i="42"/>
  <c r="O5" i="42"/>
  <c r="N25" i="42"/>
  <c r="N65" i="43" s="1"/>
  <c r="N94" i="42"/>
  <c r="J159" i="42"/>
  <c r="J74" i="43" s="1"/>
  <c r="J73" i="43"/>
  <c r="K158" i="42"/>
  <c r="M52" i="42"/>
  <c r="M66" i="43"/>
  <c r="N137" i="42"/>
  <c r="N69" i="43" s="1"/>
  <c r="N155" i="42"/>
  <c r="N71" i="43" s="1"/>
  <c r="L67" i="43"/>
  <c r="L157" i="42"/>
  <c r="L72" i="43" s="1"/>
  <c r="M138" i="42"/>
  <c r="M70" i="43" s="1"/>
  <c r="M68" i="43"/>
  <c r="N51" i="42"/>
  <c r="O95" i="42"/>
  <c r="O139" i="42"/>
  <c r="O53" i="42"/>
  <c r="O64" i="43"/>
  <c r="O26" i="42"/>
  <c r="N52" i="42" l="1"/>
  <c r="N66" i="43"/>
  <c r="O155" i="42"/>
  <c r="O71" i="43" s="1"/>
  <c r="M157" i="42"/>
  <c r="M72" i="43" s="1"/>
  <c r="M67" i="43"/>
  <c r="O51" i="42"/>
  <c r="L158" i="42"/>
  <c r="K159" i="42"/>
  <c r="K74" i="43" s="1"/>
  <c r="K73" i="43"/>
  <c r="O94" i="42"/>
  <c r="O25" i="42"/>
  <c r="O65" i="43" s="1"/>
  <c r="N138" i="42"/>
  <c r="N70" i="43" s="1"/>
  <c r="N68" i="43"/>
  <c r="O137" i="42"/>
  <c r="O69" i="43" s="1"/>
  <c r="M158" i="42" l="1"/>
  <c r="L73" i="43"/>
  <c r="L159" i="42"/>
  <c r="L74" i="43" s="1"/>
  <c r="O138" i="42"/>
  <c r="O70" i="43" s="1"/>
  <c r="O68" i="43"/>
  <c r="O52" i="42"/>
  <c r="O66" i="43"/>
  <c r="N157" i="42"/>
  <c r="N72" i="43" s="1"/>
  <c r="N67" i="43"/>
  <c r="O67" i="43" l="1"/>
  <c r="O157" i="42"/>
  <c r="O72" i="43" s="1"/>
  <c r="M159" i="42"/>
  <c r="M74" i="43" s="1"/>
  <c r="N158" i="42"/>
  <c r="M73" i="43"/>
  <c r="O158" i="42" l="1"/>
  <c r="N73" i="43"/>
  <c r="N159" i="42"/>
  <c r="N74" i="43" s="1"/>
  <c r="O73" i="43" l="1"/>
  <c r="O159" i="42"/>
  <c r="O74" i="43" s="1"/>
  <c r="J44" i="60"/>
  <c r="J45" i="6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AICOFIRA</author>
  </authors>
  <commentList>
    <comment ref="I4" authorId="0" shapeId="0" xr:uid="{F0958B01-5D9A-4E55-98BB-467836EBBAEC}">
      <text>
        <r>
          <rPr>
            <b/>
            <sz val="14"/>
            <color indexed="81"/>
            <rFont val="Segoe UI"/>
            <family val="2"/>
          </rPr>
          <t>AICOFIRA:</t>
        </r>
        <r>
          <rPr>
            <sz val="14"/>
            <color indexed="81"/>
            <rFont val="Segoe UI"/>
            <family val="2"/>
          </rPr>
          <t xml:space="preserve">
Bei Kreditlinien immer aktuelles gültig bis Datum erfassen oder löschen. Alte Daten werden nicth übernommen.</t>
        </r>
      </text>
    </comment>
    <comment ref="J4" authorId="0" shapeId="0" xr:uid="{B64331BB-9951-4629-AC50-8B80C609BA66}">
      <text>
        <r>
          <rPr>
            <b/>
            <sz val="14"/>
            <color indexed="81"/>
            <rFont val="Segoe UI"/>
            <family val="2"/>
          </rPr>
          <t xml:space="preserve">AICOFIRA:
Bei Kreditlinien immer aktuelles gültig bis Datum erfassen oder löschen. Alte Daten werden nicth übernommen.
</t>
        </r>
      </text>
    </comment>
    <comment ref="M5" authorId="0" shapeId="0" xr:uid="{00000000-0006-0000-0000-000001000000}">
      <text>
        <r>
          <rPr>
            <b/>
            <sz val="14"/>
            <color indexed="81"/>
            <rFont val="Segoe UI"/>
            <family val="2"/>
          </rPr>
          <t>AICOFIRA:</t>
        </r>
        <r>
          <rPr>
            <sz val="14"/>
            <color indexed="81"/>
            <rFont val="Segoe UI"/>
            <family val="2"/>
          </rPr>
          <t xml:space="preserve">
Kreditraten, Kaltmiete hier nur nachrichtlich.  Auch Kreditzinsen werden nur nachrichtlich ausgegeben. Für Liquiditätsplanung bitte bei Zahlungen direkt erfassen.</t>
        </r>
      </text>
    </comment>
    <comment ref="M30" authorId="0" shapeId="0" xr:uid="{00000000-0006-0000-0000-000002000000}">
      <text>
        <r>
          <rPr>
            <b/>
            <sz val="14"/>
            <color indexed="81"/>
            <rFont val="Segoe UI"/>
            <family val="2"/>
          </rPr>
          <t>AICOFIRA:</t>
        </r>
        <r>
          <rPr>
            <sz val="14"/>
            <color indexed="81"/>
            <rFont val="Segoe UI"/>
            <family val="2"/>
          </rPr>
          <t xml:space="preserve">
Kreditraten, Kaltmiete hier nur nachrichtlich.  Auch Kreditzinsen werden nur nachrichtlich ausgegeben. Für Liquiditätsplanung bitte bei Zahlungen direkt erfassen.</t>
        </r>
      </text>
    </comment>
    <comment ref="M41" authorId="0" shapeId="0" xr:uid="{00000000-0006-0000-0000-000003000000}">
      <text>
        <r>
          <rPr>
            <b/>
            <sz val="14"/>
            <color indexed="81"/>
            <rFont val="Segoe UI"/>
            <family val="2"/>
          </rPr>
          <t>AICOFIRA:</t>
        </r>
        <r>
          <rPr>
            <sz val="14"/>
            <color indexed="81"/>
            <rFont val="Segoe UI"/>
            <family val="2"/>
          </rPr>
          <t xml:space="preserve">
Kreditraten, Kaltmiete hier nur nachrichtlich.  Auch Kreditzinsen werden nur nachrichtlich ausgegeben. Für Liquiditätsplanung bitte bei Zahlungen direkt erfassen.</t>
        </r>
      </text>
    </comment>
    <comment ref="M61" authorId="0" shapeId="0" xr:uid="{00000000-0006-0000-0000-000004000000}">
      <text>
        <r>
          <rPr>
            <b/>
            <sz val="14"/>
            <color indexed="81"/>
            <rFont val="Segoe UI"/>
            <family val="2"/>
          </rPr>
          <t>AICOFIRA:</t>
        </r>
        <r>
          <rPr>
            <sz val="14"/>
            <color indexed="81"/>
            <rFont val="Segoe UI"/>
            <family val="2"/>
          </rPr>
          <t xml:space="preserve">
Kreditraten, Kaltmiete hier nur nachrichtlich.  Auch Kreditzinsen werden nur nachrichtlich ausgegeben. Für Liquiditätsplanung bitte bei Zahlungen direkt erfassen.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<sst xmlns="http://schemas.openxmlformats.org/spreadsheetml/2006/main" count="1146" uniqueCount="320">
  <si>
    <t>Überweisung</t>
  </si>
  <si>
    <t>ja</t>
  </si>
  <si>
    <t>nein</t>
  </si>
  <si>
    <t>Kapitalisierung p.a.</t>
  </si>
  <si>
    <t>Konto / Depot</t>
  </si>
  <si>
    <t>anders</t>
  </si>
  <si>
    <t>Abbuchung</t>
  </si>
  <si>
    <t>Frage j/n</t>
  </si>
  <si>
    <t>Zahlungsperiode Jahr</t>
  </si>
  <si>
    <t>Tage</t>
  </si>
  <si>
    <t>Einnahmen - Ausgaben</t>
  </si>
  <si>
    <t>Summe Liquide Mittel nach Verrechnung</t>
  </si>
  <si>
    <t>Summe</t>
  </si>
  <si>
    <t>Zahlungsübersicht</t>
  </si>
  <si>
    <t>Gesellschaft</t>
  </si>
  <si>
    <t>Enddatum oder nach 60 Terminen</t>
  </si>
  <si>
    <t>ab hier Formeln</t>
  </si>
  <si>
    <t>Zahlungstermine jeweils 62 Stück</t>
  </si>
  <si>
    <t>Startdatum, nicht ändern!</t>
  </si>
  <si>
    <t>Daten für die Auswahlfelder</t>
  </si>
  <si>
    <t>Art d. Anlage</t>
  </si>
  <si>
    <t>letzte Abrechnung am</t>
  </si>
  <si>
    <t>Konto / Depotinhaber / Eigentümer</t>
  </si>
  <si>
    <t>Aufstellung per:</t>
  </si>
  <si>
    <t xml:space="preserve">Steuer ID: </t>
  </si>
  <si>
    <t>Wert /  Rückkaufwert / Kontostand</t>
  </si>
  <si>
    <t>Eigentümer</t>
  </si>
  <si>
    <t>Amtsgericht</t>
  </si>
  <si>
    <t>Quadratmeter gem. Grundbuch</t>
  </si>
  <si>
    <t>Vermögens- und Verbindlichkeitenübersicht nach Fälligkeiten</t>
  </si>
  <si>
    <t>Liquidität Reinvermögen nach Verbindlichkeiten T2</t>
  </si>
  <si>
    <t>Liquidität Reinvermögen nach Verbindlichkeiten  T90 (inkl. T2)</t>
  </si>
  <si>
    <t>Reinvermögen</t>
  </si>
  <si>
    <t>Anspruchsberechtigter / Verpflichteter</t>
  </si>
  <si>
    <t>Gesamtverbindlichkeiten</t>
  </si>
  <si>
    <t>Gesamtvermögen (brutto)</t>
  </si>
  <si>
    <t>Liquidität Reinvermögen nach Verbindlichkeiten (inkl. T2 und T90)</t>
  </si>
  <si>
    <t>Verbindlichkeiten T90 von</t>
  </si>
  <si>
    <t>Verbindlichkeiten T2</t>
  </si>
  <si>
    <t>Ort, Datum</t>
  </si>
  <si>
    <t>Unterschrift, Stempel</t>
  </si>
  <si>
    <t>Verbindlichkeiten von:</t>
  </si>
  <si>
    <t>Konto- / Vertrags-Nr.</t>
  </si>
  <si>
    <t>Kaufpreis oder Verkehrswert / Darlehenssaldo</t>
  </si>
  <si>
    <t>Wert vom</t>
  </si>
  <si>
    <t>Selbst-
genutzt
 j/n</t>
  </si>
  <si>
    <t>Startdatum</t>
  </si>
  <si>
    <t>Zahlungsübersicht nächste 90 Tage</t>
  </si>
  <si>
    <t>bis</t>
  </si>
  <si>
    <t>Vermögenswerte</t>
  </si>
  <si>
    <t>Immobilienvermögen</t>
  </si>
  <si>
    <t>Immobilienkredite</t>
  </si>
  <si>
    <t>Zinssatz p.a.</t>
  </si>
  <si>
    <t>Grundbuch von, Band Blatt</t>
  </si>
  <si>
    <t>Adresse, Wohnfläche</t>
  </si>
  <si>
    <t>Vermögens- und Verbindlichkeitenübersicht nach Werten</t>
  </si>
  <si>
    <t>Terminübersicht</t>
  </si>
  <si>
    <t>Termine aus Vermögens und Verbindlichkeitenübersicht</t>
  </si>
  <si>
    <t>Anspruch (A); Verpflich-tung (V)</t>
  </si>
  <si>
    <t>XXXXXXXXXXXXXXXXXXXXX</t>
  </si>
  <si>
    <t>Termine aus Zahlungen</t>
  </si>
  <si>
    <t>Datum</t>
  </si>
  <si>
    <t>Text aus Spalte C ( Art…)</t>
  </si>
  <si>
    <t>Text aus Spalte Bemerkung</t>
  </si>
  <si>
    <t>Aus Spalte J</t>
  </si>
  <si>
    <t>XXXXXXXXXXXXXXXXXXXXXXXXXXXXXXXXXXXXX</t>
  </si>
  <si>
    <t>XXXXXXXXXXXXXXXXXXXXXXXXXX</t>
  </si>
  <si>
    <t>Text aus Spalte R Bemerkungen</t>
  </si>
  <si>
    <t>Text aus Spalte B ( Art…)</t>
  </si>
  <si>
    <t>Verknüpfung Texte</t>
  </si>
  <si>
    <t xml:space="preserve">, </t>
  </si>
  <si>
    <t xml:space="preserve">Gehört nicht zur Tabelle. Bitte bestehen lassen: </t>
  </si>
  <si>
    <t>Text 1</t>
  </si>
  <si>
    <t>Text 2</t>
  </si>
  <si>
    <t>Datumswert Übernahme</t>
  </si>
  <si>
    <t>Kurzfristige Kreditlinien</t>
  </si>
  <si>
    <t>in €</t>
  </si>
  <si>
    <t>Sperrdatenblatt</t>
  </si>
  <si>
    <t>www.aicofira.de</t>
  </si>
  <si>
    <t>www.youtube.com/@AICoFiRa</t>
  </si>
  <si>
    <t>Immobilienreinver-
mögen nach  Immobilien-
verbindlichkeiten</t>
  </si>
  <si>
    <t>Reinvermögen insges.</t>
  </si>
  <si>
    <t>Zahlungsübersicht nächste 30 Tage</t>
  </si>
  <si>
    <t>Dauerauftrag</t>
  </si>
  <si>
    <t>Hier wird die Kreditlinie jeweils monatsweise abgeglichen</t>
  </si>
  <si>
    <t>Summe kurzfristige Kredite</t>
  </si>
  <si>
    <t>Gesamte Liquidität</t>
  </si>
  <si>
    <t>Aktuelle Private Liquide Mittel</t>
  </si>
  <si>
    <t>Entwicklung Liquide Mittel</t>
  </si>
  <si>
    <t>Kredite/ Datum</t>
  </si>
  <si>
    <t>Überweisung /Abbuchung /Dauerauftrag</t>
  </si>
  <si>
    <t>Kreditlinie (Minuswert)</t>
  </si>
  <si>
    <t>Stand heute:</t>
  </si>
  <si>
    <t>Mit freundlicher Empfehlung der AICoFiRa®.</t>
  </si>
  <si>
    <t xml:space="preserve">Mit freundlicher Empfehlung der AICoFiRa®. </t>
  </si>
  <si>
    <t xml:space="preserve">Mit freundlicher Empfehlung
der AICoFiRa®. </t>
  </si>
  <si>
    <t>Hier Freitext für Hinweise inkl. Änderung dieser Überschrift</t>
  </si>
  <si>
    <t>per 
(nachrichtlich)</t>
  </si>
  <si>
    <t>Kreditlinie 
(Minuswert oder 0)</t>
  </si>
  <si>
    <t>Art / innerhalb von 2 Tagen verfügbar /
 fällig (Text in Terminübersicht (TTÜ)))</t>
  </si>
  <si>
    <t>Konto- /
Vertrags-Nr.</t>
  </si>
  <si>
    <t>letzte 
Abrechnung am</t>
  </si>
  <si>
    <t>Wert /
  Rückkaufwert /
 Kontostand</t>
  </si>
  <si>
    <t>Zinssatz
 p.a.</t>
  </si>
  <si>
    <t>Zahlung pro
 Monat</t>
  </si>
  <si>
    <t>Art des Immobilienvermögens /
 Darlehens (Text für Terminübersicht (TTÜ))</t>
  </si>
  <si>
    <t>Darlehensrate bzw. bzw. Kaltmiete</t>
  </si>
  <si>
    <t>Besonderheiten
(Text für Terminübersicht (TTÜ))</t>
  </si>
  <si>
    <t>Datum für
 Termin-übersicht</t>
  </si>
  <si>
    <t>bewilligt bis /
Datum TTÜ</t>
  </si>
  <si>
    <t>Besonderheiten 
(Text für Termine (TTÜ))</t>
  </si>
  <si>
    <t>Besonderheiten
(Text für Terminübersicht)</t>
  </si>
  <si>
    <t>Sonstige Ansprüche / Verpflichtungen
 (Text für Terminübersicht)</t>
  </si>
  <si>
    <t>Nr.</t>
  </si>
  <si>
    <t>Start
 Vertragslaufzeit
 (informativ)</t>
  </si>
  <si>
    <t>Letzte geleistete
 Zahlung am
 (relevant für Berechnung)</t>
  </si>
  <si>
    <t>Anpassen?
 Letzte
 errechnete
 Zahlung:</t>
  </si>
  <si>
    <t>Ende
 Vertragslaufzeit
 (relevant für
 Berechnung)</t>
  </si>
  <si>
    <t>Zahlungsperiode
 +Jahre</t>
  </si>
  <si>
    <t>Zahlungsperiode
 +Monate</t>
  </si>
  <si>
    <t>nächste Zahlung  erwartet am 
errechnet über + Jahre / + Monate
 (relevant für Zahlplan)</t>
  </si>
  <si>
    <t>Datum der
letzten geleisteten
 Zahlung anpassen?</t>
  </si>
  <si>
    <t xml:space="preserve">Betrag je
 Periode </t>
  </si>
  <si>
    <t>übernächste
 Zahlung
 für 
Plangrafik
 90T</t>
  </si>
  <si>
    <t>3. Zahlung
 für Plan-
grafik 90 T</t>
  </si>
  <si>
    <t>Letzte geleistete
 Zahlung am
 (informativ)</t>
  </si>
  <si>
    <t>Bemerkung / Vertragsnummer
 ( für Terminübersicht)</t>
  </si>
  <si>
    <t>Konten</t>
  </si>
  <si>
    <t>Betrag</t>
  </si>
  <si>
    <t>Ende
 Vertragslaufzeit
 (informativ)</t>
  </si>
  <si>
    <t>Ende
Vertragslaufzeit
 (informativ)</t>
  </si>
  <si>
    <t xml:space="preserve">   </t>
  </si>
  <si>
    <t xml:space="preserve">     </t>
  </si>
  <si>
    <t xml:space="preserve">  </t>
  </si>
  <si>
    <t xml:space="preserve"> </t>
  </si>
  <si>
    <t xml:space="preserve">          </t>
  </si>
  <si>
    <t>Start
Vertragslaufzeit
 (informativ)</t>
  </si>
  <si>
    <t>nächste Zahlung 
erwartet am:
 (relevant für Zahlplan)</t>
  </si>
  <si>
    <t xml:space="preserve">    </t>
  </si>
  <si>
    <t xml:space="preserve">Betrag
</t>
  </si>
  <si>
    <t>Kapitalisierung p.a. bei Bedarf manuell eintragen</t>
  </si>
  <si>
    <t>Kapitalisierung bei Bedarf manuell eintragen</t>
  </si>
  <si>
    <t>per</t>
  </si>
  <si>
    <t>Gesamte Liquidität inkl. Kredite</t>
  </si>
  <si>
    <t>Daten für das Diagramm</t>
  </si>
  <si>
    <t>Liquide Mittel heute</t>
  </si>
  <si>
    <t>Übersicht noch nicht erfolgte Zahlungen</t>
  </si>
  <si>
    <t>Summe Zeile</t>
  </si>
  <si>
    <t>Zahlungs-periode Jahr</t>
  </si>
  <si>
    <t>Zahlungs-periode Monat</t>
  </si>
  <si>
    <t>Summe regelmäßige Einzahlungen</t>
  </si>
  <si>
    <t>Summe unregelmäßige Einzahlungen</t>
  </si>
  <si>
    <t>Gesamtsumme Einzahlungen</t>
  </si>
  <si>
    <t>Summe regelmäßige Auszahlungen</t>
  </si>
  <si>
    <t>Summe unregelmäßige Auszahlungen</t>
  </si>
  <si>
    <t>Gesamtsumme Auszahlungen</t>
  </si>
  <si>
    <t>regelmäßige Einzahlungen</t>
  </si>
  <si>
    <t>unregelmäßige Einzahlungen</t>
  </si>
  <si>
    <t>regelmäßige Auszahlungen</t>
  </si>
  <si>
    <t>unregelmäßige Auszahlungen</t>
  </si>
  <si>
    <t>unregelmäßige  Auszahlungen</t>
  </si>
  <si>
    <t>Summe regelmäßige  Auszahlungen</t>
  </si>
  <si>
    <t>regelmäßige  Auszahlungen</t>
  </si>
  <si>
    <t>regelmäßigeAuszahlungen</t>
  </si>
  <si>
    <t>Betreff</t>
  </si>
  <si>
    <t>Aus</t>
  </si>
  <si>
    <t>EIN</t>
  </si>
  <si>
    <r>
      <rPr>
        <b/>
        <sz val="18"/>
        <color indexed="8"/>
        <rFont val="Times New Roman"/>
        <family val="1"/>
      </rPr>
      <t>regelmäßige</t>
    </r>
    <r>
      <rPr>
        <b/>
        <sz val="14"/>
        <color indexed="8"/>
        <rFont val="Times New Roman"/>
        <family val="1"/>
      </rPr>
      <t xml:space="preserve"> Einzahlungen</t>
    </r>
    <r>
      <rPr>
        <b/>
        <sz val="12"/>
        <color indexed="8"/>
        <rFont val="Times New Roman"/>
        <family val="1"/>
      </rPr>
      <t xml:space="preserve"> (TTÜ)</t>
    </r>
  </si>
  <si>
    <r>
      <rPr>
        <b/>
        <sz val="18"/>
        <color indexed="8"/>
        <rFont val="Times New Roman"/>
        <family val="1"/>
      </rPr>
      <t>unregelmäßige</t>
    </r>
    <r>
      <rPr>
        <b/>
        <sz val="14"/>
        <color indexed="8"/>
        <rFont val="Times New Roman"/>
        <family val="1"/>
      </rPr>
      <t xml:space="preserve"> Einzahlungen</t>
    </r>
    <r>
      <rPr>
        <b/>
        <sz val="12"/>
        <color indexed="8"/>
        <rFont val="Times New Roman"/>
        <family val="1"/>
      </rPr>
      <t xml:space="preserve"> (TTÜ)</t>
    </r>
  </si>
  <si>
    <t>Termin für die
 Terminübersicht (TTÜ)
 (nicht für die Berechnung)</t>
  </si>
  <si>
    <t>Beginnt_am</t>
  </si>
  <si>
    <t>Beginnt_um</t>
  </si>
  <si>
    <t>ganztägig</t>
  </si>
  <si>
    <t>Erinnerung_EIN_AUS</t>
  </si>
  <si>
    <t>Erinnerung_am</t>
  </si>
  <si>
    <t>Erinnerung_um</t>
  </si>
  <si>
    <t>ohne überfällige Zahlungen</t>
  </si>
  <si>
    <t>Daten der Grafik</t>
  </si>
  <si>
    <t>Private Zahlungsübersicht je KW / 90 Tage</t>
  </si>
  <si>
    <t xml:space="preserve">Private Liquiditätsdaten für 5 Jahre: </t>
  </si>
  <si>
    <t>Liquiditätsdaten für die Jahre :</t>
  </si>
  <si>
    <t>Werte #NV sind beabsichtigt!</t>
  </si>
  <si>
    <t>gültig ab / gültig</t>
  </si>
  <si>
    <t>baw</t>
  </si>
  <si>
    <t>bewilligt bis oder 31.12.9999 für b.a.w</t>
  </si>
  <si>
    <t>für KW Start</t>
  </si>
  <si>
    <t>nächste KW</t>
  </si>
  <si>
    <t>wann statetet diese KW</t>
  </si>
  <si>
    <t>Fehlerprüfung ab - bis</t>
  </si>
  <si>
    <t xml:space="preserve">Terminerfassung über 1. V&amp;V, 2. Einzahlungen, 3. Auszahlungen </t>
  </si>
  <si>
    <t>Terminliste für Outlook-Übertragung</t>
  </si>
  <si>
    <t>Termine erfassen über: 1. V&amp;V, 2. Einzahlungen, 3. Auszahlungen  (Spalten TTÜ) oder freie Zeilen unten</t>
  </si>
  <si>
    <t>Betreff zum Datum</t>
  </si>
  <si>
    <t xml:space="preserve">Fehler-prüfung Datum: </t>
  </si>
  <si>
    <t>Zahlungs-
periode Monat</t>
  </si>
  <si>
    <t>Erfassung Bestand über "1.Erfassung V&amp;V". Erfassung Neukredite über "4. Kredite".</t>
  </si>
  <si>
    <t>Neukredit 2, freie Erfasung im Blatt 4. Kredite</t>
  </si>
  <si>
    <t>Neukredit 3, freie Erfasung im Blatt 4. Kredite</t>
  </si>
  <si>
    <t>Sortierwert Vermögen</t>
  </si>
  <si>
    <t>Nr. + 100000</t>
  </si>
  <si>
    <t>Mit Zeile</t>
  </si>
  <si>
    <t>Reinvermögen ohne Immobilien von:</t>
  </si>
  <si>
    <t xml:space="preserve">Mit freundlicher 
Empfehlung
der AICoFiRa®. </t>
  </si>
  <si>
    <t>Nr</t>
  </si>
  <si>
    <t xml:space="preserve">Hier Sortiert: </t>
  </si>
  <si>
    <t>Immobilien</t>
  </si>
  <si>
    <t>Nr.+/-100000</t>
  </si>
  <si>
    <t>Nr.sofern Wert vorhanden</t>
  </si>
  <si>
    <t>Nr. +/- 100000</t>
  </si>
  <si>
    <t>Anlage/  Schulden /AS</t>
  </si>
  <si>
    <t>Anlage/ Schulden /AS</t>
  </si>
  <si>
    <t>Pos. ins negative</t>
  </si>
  <si>
    <t>Art / innerhalb von 90 Tagen verfügbar /
 fällig (Text in Terminübersicht (TTÜ)))</t>
  </si>
  <si>
    <t>Später als 90 Tage verfügbar /
 fällig (Text in Terminübersicht (TTÜ)))</t>
  </si>
  <si>
    <t>Art der Anlage</t>
  </si>
  <si>
    <t>bewilligt bis /
Wiedervorlage Datum</t>
  </si>
  <si>
    <t>Bemerkungen</t>
  </si>
  <si>
    <t>erf. Nr.</t>
  </si>
  <si>
    <t>Art d. Anlage / Sonstiges</t>
  </si>
  <si>
    <t>Mehr als 2 Tage und innerhalb von 90 Tagen verfügbar / fällig. Wird nicht automatisch im Plan berücksichtigt!</t>
  </si>
  <si>
    <t>Später als 90 Tage verfügbar / fällig. Wird nicht automatisch im Plan berücksichtigt!</t>
  </si>
  <si>
    <t>nächste Zahlung 
erwartet am: 
(relevant für Zahlplan)</t>
  </si>
  <si>
    <t>Ü/Ab/DA (informativ)</t>
  </si>
  <si>
    <t>(informativ) unbefristet
 ja/ nein</t>
  </si>
  <si>
    <t xml:space="preserve">Gesellschaft </t>
  </si>
  <si>
    <t>Gesellschaft (Bezeichnung für Plan-Auswertungen!)</t>
  </si>
  <si>
    <t>Private Zahlungsübersicht der nächsten 30 Tage vom:</t>
  </si>
  <si>
    <t>http://www.youtube.com/@AICoFiRa</t>
  </si>
  <si>
    <t>https://www.aicofira.de/</t>
  </si>
  <si>
    <t>https://www.youtube.com/@AICoFiRa</t>
  </si>
  <si>
    <t xml:space="preserve">Künftige Zahlungen im Zeitraum 12 Monate: </t>
  </si>
  <si>
    <t>Private Liquide Mittel (T2) heute Bestandskredite sind nur über Blatt "1. Erfassung V &amp; V" anzupassen.</t>
  </si>
  <si>
    <t>Zahlungen werden dargestellt, wenn kein Rückstand besteht</t>
  </si>
  <si>
    <t>Die Anzeige erfolgt taggenau.</t>
  </si>
  <si>
    <t>Alle Zahlungen erfolgen am Montag der Kalenderwoche</t>
  </si>
  <si>
    <t>Alle Zahlungen erfolgen am 01. des Monats.</t>
  </si>
  <si>
    <t>Video hierzu: https://www.youtube.com/@AICoFiRa :</t>
  </si>
  <si>
    <t>Girokonto</t>
  </si>
  <si>
    <t>Hannoversche Volksbank</t>
  </si>
  <si>
    <t>Hannover</t>
  </si>
  <si>
    <t>Neue Waschmaschiene</t>
  </si>
  <si>
    <t>in EUR</t>
  </si>
  <si>
    <t>Bargeld</t>
  </si>
  <si>
    <t>Portemonnaise</t>
  </si>
  <si>
    <t>für Mietshaus</t>
  </si>
  <si>
    <t>Sparkasse Hannover</t>
  </si>
  <si>
    <t>parallel Kredit Haus Am Sauerwinkel 13</t>
  </si>
  <si>
    <t>Doppelhaushälfte Am Sauerwinkel</t>
  </si>
  <si>
    <t>Darlehen DHH Am Sauerwinkel</t>
  </si>
  <si>
    <t>Am Sauerwinkel 43, 30459 Hannover, 143qm</t>
  </si>
  <si>
    <t>DB 123 Bl 569</t>
  </si>
  <si>
    <t>n</t>
  </si>
  <si>
    <t>Konditionenanpassung</t>
  </si>
  <si>
    <t>Miete DHH Am Sauerwinkel</t>
  </si>
  <si>
    <t>Hannoversche Volksbank Kto. 1234</t>
  </si>
  <si>
    <t>ich</t>
  </si>
  <si>
    <t>Neue Konditionenangebote einholen wg. Konditionenanpassung DHH Am Sauerwinkel</t>
  </si>
  <si>
    <t>Sparbuch</t>
  </si>
  <si>
    <t>Unicredit</t>
  </si>
  <si>
    <t>789</t>
  </si>
  <si>
    <t>Investmentfonds über VL</t>
  </si>
  <si>
    <t>Unioninvest</t>
  </si>
  <si>
    <t>852</t>
  </si>
  <si>
    <t>Sperrzeitende</t>
  </si>
  <si>
    <t>V</t>
  </si>
  <si>
    <t>Bürgschaft für Tante Erna</t>
  </si>
  <si>
    <t>Sparkasse Goslar</t>
  </si>
  <si>
    <t>123457</t>
  </si>
  <si>
    <t>wg. Kredit Dachreperatur bis Termin</t>
  </si>
  <si>
    <t>Dach neu eindecken Haus Am Suerwinkel</t>
  </si>
  <si>
    <t>Konditionen einholen, Kredit zusammen mit Konditionenanpassung 12/28 aufnehmen</t>
  </si>
  <si>
    <t>Verkauf Münzsammlung von Opa</t>
  </si>
  <si>
    <t>Grundsteuer + NK DHH Am Sauerwinkel</t>
  </si>
  <si>
    <t>Siemone und ich je 50%</t>
  </si>
  <si>
    <t>Oldtimer</t>
  </si>
  <si>
    <t>Münzsammlung</t>
  </si>
  <si>
    <t>Verkauf Investmentfold VL</t>
  </si>
  <si>
    <t>Verkauf VL, ggf abwarten</t>
  </si>
  <si>
    <t>Neukredit 1 wg. Dachreperatur</t>
  </si>
  <si>
    <t>geplanter Verkauf soll ca. 5000,00 bringen. Hier vorsichtiger Wert ge. Pfandleihaus Müller.</t>
  </si>
  <si>
    <t>Freie Texterfassung inkl. Überschrift für Anmerkungen. Beispielsweise: Für Nr. xyt gibt es ein Kaufinterssenten. Zeilenumbruch mit ALT + Enter. 
Morgen kommt ein Interessent für den Oldtimer.</t>
  </si>
  <si>
    <t>Miete erhöhen? Drei Jahre sind rum!</t>
  </si>
  <si>
    <t>Dividende</t>
  </si>
  <si>
    <t>Sparkasse Hannover Kto. 456</t>
  </si>
  <si>
    <t>Dividende endet jetzt</t>
  </si>
  <si>
    <t>Dividende, Dividende endet jetzt</t>
  </si>
  <si>
    <t>Kreditkartenkonto</t>
  </si>
  <si>
    <t>Visa</t>
  </si>
  <si>
    <t>Angebot an Meyer senden. Zielpreis TEUR 5, mind 3,5</t>
  </si>
  <si>
    <r>
      <rPr>
        <b/>
        <sz val="18"/>
        <color indexed="8"/>
        <rFont val="Times New Roman"/>
        <family val="1"/>
      </rPr>
      <t>regelmäßige</t>
    </r>
    <r>
      <rPr>
        <b/>
        <sz val="14"/>
        <color indexed="8"/>
        <rFont val="Times New Roman"/>
        <family val="1"/>
      </rPr>
      <t xml:space="preserve"> Auszahlungen</t>
    </r>
    <r>
      <rPr>
        <b/>
        <sz val="12"/>
        <color indexed="8"/>
        <rFont val="Times New Roman"/>
        <family val="1"/>
      </rPr>
      <t xml:space="preserve"> 
(Text für Terminübersicht(TTÜ))</t>
    </r>
  </si>
  <si>
    <r>
      <t xml:space="preserve">unregelmäßige Auszahlungen
</t>
    </r>
    <r>
      <rPr>
        <b/>
        <sz val="12"/>
        <color rgb="FF000000"/>
        <rFont val="Times New Roman"/>
        <family val="1"/>
      </rPr>
      <t>(Text für Terminübersicht(TTÜ))</t>
    </r>
  </si>
  <si>
    <t>Inhaltsverzeichnis:</t>
  </si>
  <si>
    <t>Auswertung</t>
  </si>
  <si>
    <t>Details</t>
  </si>
  <si>
    <t xml:space="preserve">Die Kennwörter zur Aufhebung des Blattschutzes finden Sie auf dem Blatt Daten. </t>
  </si>
  <si>
    <t>Erfassung</t>
  </si>
  <si>
    <t>1. Erfassung V&amp;V</t>
  </si>
  <si>
    <t>2. Erfassung Einzahlungen</t>
  </si>
  <si>
    <t>3. Erfassung Auszahlungen</t>
  </si>
  <si>
    <t>4. Kredite</t>
  </si>
  <si>
    <t>V&amp;V Übersicht nach Werten</t>
  </si>
  <si>
    <t>30 Tage Auswertung</t>
  </si>
  <si>
    <t>90 Tage Auswertung</t>
  </si>
  <si>
    <t>12 Monate Auswertung</t>
  </si>
  <si>
    <t>0-4 Jahre Auswertung</t>
  </si>
  <si>
    <t>Outlook-Termine</t>
  </si>
  <si>
    <t>30 Tage Details</t>
  </si>
  <si>
    <t>90 Tage Details</t>
  </si>
  <si>
    <t>12 Monate Details</t>
  </si>
  <si>
    <t>akt. Jahr Details</t>
  </si>
  <si>
    <t>1. Jahr Details</t>
  </si>
  <si>
    <t>2. Jahr Details</t>
  </si>
  <si>
    <t>3. Jahr Details</t>
  </si>
  <si>
    <t>4. Jahr Details</t>
  </si>
  <si>
    <t>0-4 Jahre Details für Auswertung</t>
  </si>
  <si>
    <t>Link: Zurück zur Übersicht</t>
  </si>
  <si>
    <t>Nutzen Sie die beiden orange gefärbten Reiter "zurück", um hierher zurück zu springen.</t>
  </si>
  <si>
    <r>
      <rPr>
        <b/>
        <sz val="12"/>
        <rFont val="Times New Roman"/>
        <family val="1"/>
      </rPr>
      <t xml:space="preserve">Haftungsausschluss / Gewährleistungsausschluss
</t>
    </r>
    <r>
      <rPr>
        <sz val="12"/>
        <rFont val="Times New Roman"/>
        <family val="1"/>
      </rPr>
      <t xml:space="preserve">
Durch den Download und/ oder die Nutzung sind Sie einverstanden/ stimmen Sie zu, dass dieses Programm insbesondere für Nicht-Verbraucher erstellt wurde. Die Nutzer machen sich mit der Logik des Programms vertraut, bevor Sie das Programm für Ihre realistischen Daten nutzen. Bevor Entscheidungen getroffen werden, prüfen die Nutzer die Ergebnisse und Darstellungen aus Plausibilität. Die tatsächlichen Ergebnisse werden insbesondere bei längeren Zeiträumen von der Planung abweichen, teilweise mit erheblichen zeitlichen oder finanziellen Unterschieden. Die AICoFiRa stellt Ihnen dieses Modell nach bestem Wissen und Gewissen zur Verfügung, übernimmt jedoch keine Haftung bzw. Gewähr für Daten, Ergebnisse oder Entscheidungen, die Sie ganz oder teilweise auf Basis dieses Programms treffen. 
Mit der Nutzung dieses Programms verstehen und akzeptieren Sie dies. Dieses Programm dient als möglicher Planungsentwurf auch zur Diskussion. Es darf von der Seite der AICoFiRa heruntergeladen werden. Nur mit vorheriger schriftlicher Einwilligung der AICoFiRa ist es nicht gestattet, das Programm für andere Zwecke zu verwenden sowie ganz oder teilweise zu kopieren, zu verbreiten oder zu verkaufen. Fertig ausgefüllte Planungen dürfen an Dritte mit Angabe auf die Quelle www.aicofira.de bzw. www.aicofira.com weitergegeben werden. Mit dem Download und/ oder der Nutzung des Programms bestätigen Sie Ihr Verständnis und Ihre Akzeptanz dieser vorgenannten Bedingungen. </t>
    </r>
  </si>
  <si>
    <t>Für Kredite sind Zinsen und ggf. Tilgung zu zahlen. Sämtliche Zinsen für alle Kredite sind als Auszahlung zu erfassen. Auch die Tilgung der unter Pos. 13 bis 37 auf Blatt "1. Erfassung V&amp;V" erfassten Kredite sowie für die hier erfassten Neukredite sind in den Auszahlungen zu erfassen. Gleiches gilt entsprechend für Erträge aus Vermögen als Einzahlung.</t>
  </si>
  <si>
    <t>Darlehensrate inkl. Zinsen DHH 
Am Sauerwinkel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</si>
</sst>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0.00\ &quot;€&quot;;[Red]\-#,##0.00\ &quot;€&quot;"/>
    <numFmt numFmtId="164" formatCode="yyyy"/>
    <numFmt numFmtId="165" formatCode="#,##0.00\ [$€-1]"/>
    <numFmt numFmtId="166" formatCode="#,##0.00\ &quot;€&quot;"/>
    <numFmt numFmtId="167" formatCode="#,##0.000"/>
    <numFmt numFmtId="168" formatCode="ddd/dd/mm/yyyy"/>
    <numFmt numFmtId="169" formatCode="#,##0_ ;[Red]\-#,##0\ "/>
    <numFmt numFmtId="170" formatCode="#,##0.00\ _€"/>
    <numFmt numFmtId="171" formatCode="mmm/yyyy"/>
    <numFmt numFmtId="172" formatCode="mmmm"/>
    <numFmt numFmtId="173" formatCode="dd/mm"/>
    <numFmt numFmtId="174" formatCode="ddd/dd/mm"/>
    <numFmt numFmtId="175" formatCode="#,##0.00\ _€;[Red]\-#,##0.00\ _€"/>
    <numFmt numFmtId="176" formatCode="#,##0.00_ ;[Red]\-#,##0.00\ "/>
    <numFmt numFmtId="177" formatCode="&quot;KW &quot;dd"/>
    <numFmt numFmtId="178" formatCode="mmm/yy"/>
    <numFmt numFmtId="179" formatCode="mmmm/yy"/>
    <numFmt numFmtId="180" formatCode="ddd/dd/mm/yy"/>
    <numFmt numFmtId="181" formatCode="h:mm;@"/>
    <numFmt numFmtId="182" formatCode="mm\/yyyy"/>
    <numFmt numFmtId="183" formatCode="dd"/>
    <numFmt numFmtId="184" formatCode="[$-F400]h:mm:ss\ AM/PM"/>
  </numFmts>
  <fonts count="83" x14ac:knownFonts="1">
    <font>
      <sz val="10"/>
      <name val="Arial"/>
    </font>
    <font>
      <u/>
      <sz val="10"/>
      <color indexed="12"/>
      <name val="Arial"/>
      <family val="2"/>
    </font>
    <font>
      <sz val="10"/>
      <name val="Arial"/>
      <family val="2"/>
    </font>
    <font>
      <b/>
      <sz val="11"/>
      <name val="Times New Roman"/>
      <family val="1"/>
    </font>
    <font>
      <b/>
      <sz val="12"/>
      <name val="Times New Roman"/>
      <family val="1"/>
    </font>
    <font>
      <sz val="12"/>
      <name val="Times New Roman"/>
      <family val="1"/>
    </font>
    <font>
      <b/>
      <sz val="10"/>
      <name val="Arial"/>
      <family val="2"/>
    </font>
    <font>
      <sz val="8"/>
      <name val="Arial"/>
      <family val="2"/>
    </font>
    <font>
      <b/>
      <sz val="14"/>
      <name val="Times New Roman"/>
      <family val="1"/>
    </font>
    <font>
      <b/>
      <sz val="16"/>
      <name val="Times New Roman"/>
      <family val="1"/>
    </font>
    <font>
      <sz val="14"/>
      <name val="Times New Roman"/>
      <family val="1"/>
    </font>
    <font>
      <sz val="16"/>
      <name val="Times New Roman"/>
      <family val="1"/>
    </font>
    <font>
      <b/>
      <sz val="18"/>
      <name val="Times New Roman"/>
      <family val="1"/>
    </font>
    <font>
      <b/>
      <sz val="14"/>
      <name val="Arial"/>
      <family val="2"/>
    </font>
    <font>
      <sz val="14"/>
      <color indexed="81"/>
      <name val="Segoe UI"/>
      <family val="2"/>
    </font>
    <font>
      <b/>
      <sz val="14"/>
      <color indexed="81"/>
      <name val="Segoe UI"/>
      <family val="2"/>
    </font>
    <font>
      <sz val="10"/>
      <name val="Times New Roman"/>
      <family val="1"/>
    </font>
    <font>
      <b/>
      <sz val="20"/>
      <name val="Times New Roman"/>
      <family val="1"/>
    </font>
    <font>
      <sz val="16"/>
      <name val="Arial"/>
      <family val="2"/>
    </font>
    <font>
      <b/>
      <sz val="48"/>
      <name val="Times New Roman"/>
      <family val="1"/>
    </font>
    <font>
      <sz val="20"/>
      <name val="Times New Roman"/>
      <family val="1"/>
    </font>
    <font>
      <sz val="14"/>
      <name val="Arial"/>
      <family val="2"/>
    </font>
    <font>
      <sz val="36"/>
      <name val="Times New Roman"/>
      <family val="1"/>
    </font>
    <font>
      <sz val="18"/>
      <name val="Arial"/>
      <family val="2"/>
    </font>
    <font>
      <b/>
      <sz val="10"/>
      <name val="Times New Roman"/>
      <family val="1"/>
    </font>
    <font>
      <b/>
      <sz val="16"/>
      <name val="Arial"/>
      <family val="2"/>
    </font>
    <font>
      <b/>
      <sz val="12"/>
      <color indexed="8"/>
      <name val="Times New Roman"/>
      <family val="1"/>
    </font>
    <font>
      <b/>
      <sz val="14"/>
      <color indexed="8"/>
      <name val="Times New Roman"/>
      <family val="1"/>
    </font>
    <font>
      <b/>
      <sz val="18"/>
      <color indexed="8"/>
      <name val="Times New Roman"/>
      <family val="1"/>
    </font>
    <font>
      <b/>
      <sz val="22"/>
      <name val="Arial"/>
      <family val="2"/>
    </font>
    <font>
      <sz val="20"/>
      <name val="Arial"/>
      <family val="2"/>
    </font>
    <font>
      <b/>
      <sz val="18"/>
      <name val="Arial"/>
      <family val="2"/>
    </font>
    <font>
      <b/>
      <sz val="28"/>
      <name val="Times New Roman"/>
      <family val="1"/>
    </font>
    <font>
      <sz val="28"/>
      <name val="Arial"/>
      <family val="2"/>
    </font>
    <font>
      <b/>
      <sz val="26"/>
      <name val="Times New Roman"/>
      <family val="1"/>
    </font>
    <font>
      <sz val="26"/>
      <name val="Arial"/>
      <family val="2"/>
    </font>
    <font>
      <b/>
      <sz val="30"/>
      <name val="Times New Roman"/>
      <family val="1"/>
    </font>
    <font>
      <sz val="30"/>
      <name val="Arial"/>
      <family val="2"/>
    </font>
    <font>
      <b/>
      <sz val="28"/>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6"/>
      <color theme="1"/>
      <name val="Times New Roman"/>
      <family val="1"/>
    </font>
    <font>
      <sz val="16"/>
      <color theme="1"/>
      <name val="Times New Roman"/>
      <family val="1"/>
    </font>
    <font>
      <sz val="20"/>
      <color theme="1"/>
      <name val="Times New Roman"/>
      <family val="1"/>
    </font>
    <font>
      <sz val="12"/>
      <color rgb="FF000000"/>
      <name val="Times New Roman"/>
      <family val="1"/>
    </font>
    <font>
      <b/>
      <sz val="16"/>
      <color theme="1" tint="4.9989318521683403E-2"/>
      <name val="Times New Roman"/>
      <family val="1"/>
    </font>
    <font>
      <b/>
      <sz val="20"/>
      <color theme="1"/>
      <name val="Times New Roman"/>
      <family val="1"/>
    </font>
    <font>
      <sz val="12"/>
      <color theme="0"/>
      <name val="Times New Roman"/>
      <family val="1"/>
    </font>
    <font>
      <sz val="14"/>
      <color theme="0"/>
      <name val="Times New Roman"/>
      <family val="1"/>
    </font>
    <font>
      <b/>
      <sz val="14"/>
      <color theme="1"/>
      <name val="Times New Roman"/>
      <family val="1"/>
    </font>
    <font>
      <b/>
      <sz val="12"/>
      <color theme="0"/>
      <name val="Times New Roman"/>
      <family val="1"/>
    </font>
    <font>
      <sz val="12"/>
      <color rgb="FF00007D"/>
      <name val="Times New Roman"/>
      <family val="1"/>
    </font>
    <font>
      <sz val="10"/>
      <color theme="0"/>
      <name val="Arial"/>
      <family val="2"/>
    </font>
    <font>
      <b/>
      <sz val="18"/>
      <color rgb="FFC00000"/>
      <name val="Times New Roman"/>
      <family val="1"/>
    </font>
    <font>
      <b/>
      <sz val="26"/>
      <color rgb="FFC00000"/>
      <name val="Times New Roman"/>
      <family val="1"/>
    </font>
    <font>
      <b/>
      <sz val="24"/>
      <name val="Times New Roman"/>
      <family val="1"/>
    </font>
    <font>
      <sz val="24"/>
      <name val="Arial"/>
      <family val="2"/>
    </font>
    <font>
      <sz val="18"/>
      <name val="Times New Roman"/>
      <family val="1"/>
    </font>
    <font>
      <b/>
      <u/>
      <sz val="24"/>
      <color indexed="12"/>
      <name val="Times New Roman"/>
      <family val="1"/>
    </font>
    <font>
      <b/>
      <u/>
      <sz val="26"/>
      <color indexed="12"/>
      <name val="Times New Roman"/>
      <family val="1"/>
    </font>
    <font>
      <b/>
      <u/>
      <sz val="20"/>
      <color indexed="12"/>
      <name val="Times New Roman"/>
      <family val="1"/>
    </font>
    <font>
      <b/>
      <u/>
      <sz val="14"/>
      <color indexed="12"/>
      <name val="Times New Roman"/>
      <family val="1"/>
    </font>
    <font>
      <b/>
      <u/>
      <sz val="18"/>
      <name val="Times New Roman"/>
      <family val="1"/>
    </font>
    <font>
      <b/>
      <sz val="22"/>
      <name val="Times New Roman"/>
      <family val="1"/>
    </font>
    <font>
      <sz val="12"/>
      <color theme="1"/>
      <name val="Times New Roman"/>
      <family val="1"/>
    </font>
    <font>
      <b/>
      <sz val="12"/>
      <color rgb="FF000000"/>
      <name val="Times New Roman"/>
      <family val="1"/>
    </font>
    <font>
      <b/>
      <sz val="14"/>
      <color theme="0"/>
      <name val="Times New Roman"/>
      <family val="1"/>
    </font>
    <font>
      <u/>
      <sz val="24"/>
      <color indexed="12"/>
      <name val="Times New Roman"/>
      <family val="1"/>
    </font>
  </fonts>
  <fills count="6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C000"/>
        <bgColor indexed="64"/>
      </patternFill>
    </fill>
    <fill>
      <gradientFill degree="180">
        <stop position="0">
          <color theme="0"/>
        </stop>
        <stop position="1">
          <color rgb="FFFFC000"/>
        </stop>
      </gradient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3" tint="0.79998168889431442"/>
        <bgColor rgb="FF000000"/>
      </patternFill>
    </fill>
    <fill>
      <patternFill patternType="solid">
        <fgColor theme="3" tint="0.59996337778862885"/>
        <bgColor rgb="FF000000"/>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gradientFill degree="180">
        <stop position="0">
          <color theme="0"/>
        </stop>
        <stop position="1">
          <color theme="4" tint="0.59999389629810485"/>
        </stop>
      </gradientFill>
    </fill>
    <fill>
      <patternFill patternType="solid">
        <fgColor theme="4" tint="-0.249977111117893"/>
        <bgColor indexed="64"/>
      </patternFill>
    </fill>
    <fill>
      <patternFill patternType="solid">
        <fgColor theme="4" tint="0.79998168889431442"/>
        <bgColor indexed="64"/>
      </patternFill>
    </fill>
    <fill>
      <patternFill patternType="solid">
        <fgColor theme="0" tint="-4.9989318521683403E-2"/>
        <bgColor indexed="9"/>
      </patternFill>
    </fill>
    <fill>
      <patternFill patternType="solid">
        <fgColor theme="6" tint="0.59999389629810485"/>
        <bgColor indexed="64"/>
      </patternFill>
    </fill>
    <fill>
      <gradientFill degree="90">
        <stop position="0">
          <color theme="0"/>
        </stop>
        <stop position="1">
          <color theme="6" tint="0.59999389629810485"/>
        </stop>
      </gradientFill>
    </fill>
    <fill>
      <patternFill patternType="solid">
        <fgColor rgb="FF92D05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79998168889431442"/>
        <bgColor indexed="64"/>
      </patternFill>
    </fill>
    <fill>
      <gradientFill degree="180">
        <stop position="0">
          <color theme="0"/>
        </stop>
        <stop position="1">
          <color theme="5" tint="0.59999389629810485"/>
        </stop>
      </gradientFill>
    </fill>
    <fill>
      <patternFill patternType="solid">
        <fgColor theme="3" tint="0.59999389629810485"/>
        <bgColor rgb="FF000000"/>
      </patternFill>
    </fill>
    <fill>
      <patternFill patternType="solid">
        <fgColor rgb="FF00007D"/>
        <bgColor indexed="64"/>
      </patternFill>
    </fill>
    <fill>
      <patternFill patternType="solid">
        <fgColor rgb="FFFFFF00"/>
        <bgColor indexed="64"/>
      </patternFill>
    </fill>
    <fill>
      <patternFill patternType="solid">
        <fgColor theme="4" tint="0.59996337778862885"/>
        <bgColor indexed="64"/>
      </patternFill>
    </fill>
    <fill>
      <patternFill patternType="solid">
        <fgColor theme="2" tint="-0.499984740745262"/>
        <bgColor indexed="64"/>
      </patternFill>
    </fill>
    <fill>
      <patternFill patternType="solid">
        <fgColor theme="4" tint="0.39994506668294322"/>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rgb="FFFFE593"/>
        <bgColor indexed="64"/>
      </patternFill>
    </fill>
    <fill>
      <patternFill patternType="solid">
        <fgColor rgb="FF002060"/>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000000"/>
      </left>
      <right/>
      <top style="thin">
        <color indexed="64"/>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n">
        <color rgb="FF000000"/>
      </top>
      <bottom/>
      <diagonal/>
    </border>
    <border>
      <left style="thin">
        <color indexed="64"/>
      </left>
      <right style="thin">
        <color rgb="FF000000"/>
      </right>
      <top style="thin">
        <color rgb="FF000000"/>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44">
    <xf numFmtId="0" fontId="0"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1" fillId="26" borderId="16" applyNumberFormat="0" applyAlignment="0" applyProtection="0"/>
    <xf numFmtId="0" fontId="42" fillId="26" borderId="17" applyNumberFormat="0" applyAlignment="0" applyProtection="0"/>
    <xf numFmtId="0" fontId="43" fillId="27" borderId="17" applyNumberFormat="0" applyAlignment="0" applyProtection="0"/>
    <xf numFmtId="0" fontId="44" fillId="0" borderId="18" applyNumberFormat="0" applyFill="0" applyAlignment="0" applyProtection="0"/>
    <xf numFmtId="0" fontId="45" fillId="0" borderId="0" applyNumberFormat="0" applyFill="0" applyBorder="0" applyAlignment="0" applyProtection="0"/>
    <xf numFmtId="0" fontId="46" fillId="28" borderId="0" applyNumberFormat="0" applyBorder="0" applyAlignment="0" applyProtection="0"/>
    <xf numFmtId="0" fontId="1" fillId="0" borderId="0" applyNumberFormat="0" applyFill="0" applyBorder="0" applyAlignment="0" applyProtection="0">
      <alignment vertical="top"/>
      <protection locked="0"/>
    </xf>
    <xf numFmtId="0" fontId="47" fillId="29" borderId="0" applyNumberFormat="0" applyBorder="0" applyAlignment="0" applyProtection="0"/>
    <xf numFmtId="0" fontId="39" fillId="30" borderId="19" applyNumberFormat="0" applyFont="0" applyAlignment="0" applyProtection="0"/>
    <xf numFmtId="0" fontId="48" fillId="31" borderId="0" applyNumberFormat="0" applyBorder="0" applyAlignment="0" applyProtection="0"/>
    <xf numFmtId="0" fontId="39" fillId="0" borderId="0"/>
    <xf numFmtId="0" fontId="49" fillId="0" borderId="0" applyNumberFormat="0" applyFill="0" applyBorder="0" applyAlignment="0" applyProtection="0"/>
    <xf numFmtId="0" fontId="50" fillId="0" borderId="20" applyNumberFormat="0" applyFill="0" applyAlignment="0" applyProtection="0"/>
    <xf numFmtId="0" fontId="51" fillId="0" borderId="21" applyNumberFormat="0" applyFill="0" applyAlignment="0" applyProtection="0"/>
    <xf numFmtId="0" fontId="52" fillId="0" borderId="22" applyNumberFormat="0" applyFill="0" applyAlignment="0" applyProtection="0"/>
    <xf numFmtId="0" fontId="52" fillId="0" borderId="0" applyNumberFormat="0" applyFill="0" applyBorder="0" applyAlignment="0" applyProtection="0"/>
    <xf numFmtId="0" fontId="53" fillId="0" borderId="23" applyNumberFormat="0" applyFill="0" applyAlignment="0" applyProtection="0"/>
    <xf numFmtId="0" fontId="54" fillId="0" borderId="0" applyNumberFormat="0" applyFill="0" applyBorder="0" applyAlignment="0" applyProtection="0"/>
    <xf numFmtId="0" fontId="55" fillId="32" borderId="24" applyNumberFormat="0" applyAlignment="0" applyProtection="0"/>
  </cellStyleXfs>
  <cellXfs count="812">
    <xf numFmtId="0" fontId="0" fillId="0" borderId="0" xfId="0"/>
    <xf numFmtId="0" fontId="5" fillId="0" borderId="0" xfId="0" applyFont="1"/>
    <xf numFmtId="14" fontId="5" fillId="0" borderId="0" xfId="0" applyNumberFormat="1" applyFont="1"/>
    <xf numFmtId="0" fontId="4" fillId="0" borderId="0" xfId="0" applyFont="1"/>
    <xf numFmtId="0" fontId="0" fillId="0" borderId="0" xfId="0" applyAlignment="1">
      <alignment horizontal="center" vertical="center"/>
    </xf>
    <xf numFmtId="0" fontId="5" fillId="33" borderId="1" xfId="0" applyFont="1" applyFill="1" applyBorder="1"/>
    <xf numFmtId="0" fontId="2" fillId="0" borderId="0" xfId="0" applyFont="1"/>
    <xf numFmtId="168" fontId="5" fillId="33" borderId="1" xfId="0" applyNumberFormat="1" applyFont="1" applyFill="1" applyBorder="1"/>
    <xf numFmtId="0" fontId="9" fillId="0" borderId="0" xfId="0" applyFont="1"/>
    <xf numFmtId="0" fontId="10" fillId="0" borderId="0" xfId="0" applyFont="1"/>
    <xf numFmtId="166" fontId="5" fillId="0" borderId="0" xfId="0" applyNumberFormat="1" applyFont="1"/>
    <xf numFmtId="0" fontId="8" fillId="33" borderId="1" xfId="0" applyFont="1" applyFill="1" applyBorder="1" applyAlignment="1">
      <alignment horizontal="left" vertical="top" wrapText="1"/>
    </xf>
    <xf numFmtId="0" fontId="11" fillId="0" borderId="0" xfId="0" applyFont="1"/>
    <xf numFmtId="166" fontId="10" fillId="0" borderId="0" xfId="0" applyNumberFormat="1" applyFont="1"/>
    <xf numFmtId="164" fontId="9" fillId="0" borderId="0" xfId="0" applyNumberFormat="1" applyFont="1"/>
    <xf numFmtId="175" fontId="5" fillId="33" borderId="1" xfId="0" applyNumberFormat="1" applyFont="1" applyFill="1" applyBorder="1"/>
    <xf numFmtId="0" fontId="13" fillId="0" borderId="0" xfId="0" applyFont="1" applyAlignment="1">
      <alignment horizontal="center"/>
    </xf>
    <xf numFmtId="0" fontId="5" fillId="34" borderId="2" xfId="0" applyFont="1" applyFill="1" applyBorder="1"/>
    <xf numFmtId="0" fontId="5" fillId="34" borderId="1" xfId="0" applyFont="1" applyFill="1" applyBorder="1"/>
    <xf numFmtId="0" fontId="5" fillId="0" borderId="0" xfId="0" applyFont="1" applyProtection="1">
      <protection locked="0"/>
    </xf>
    <xf numFmtId="0" fontId="0" fillId="0" borderId="0" xfId="0" applyAlignment="1" applyProtection="1">
      <alignment horizontal="center" vertical="center"/>
      <protection locked="0"/>
    </xf>
    <xf numFmtId="0" fontId="17" fillId="0" borderId="0" xfId="0" applyFont="1" applyAlignment="1" applyProtection="1">
      <alignment horizontal="center" vertical="center"/>
      <protection locked="0"/>
    </xf>
    <xf numFmtId="0" fontId="5"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9" fillId="0" borderId="0" xfId="0" applyFont="1" applyAlignment="1" applyProtection="1">
      <alignment horizontal="left" vertical="center"/>
      <protection locked="0"/>
    </xf>
    <xf numFmtId="0" fontId="10" fillId="0" borderId="0" xfId="0" applyFont="1" applyProtection="1">
      <protection locked="0"/>
    </xf>
    <xf numFmtId="1" fontId="11" fillId="0" borderId="1" xfId="0" applyNumberFormat="1" applyFont="1" applyBorder="1" applyAlignment="1" applyProtection="1">
      <alignment horizontal="right" vertical="center"/>
      <protection locked="0"/>
    </xf>
    <xf numFmtId="0" fontId="11" fillId="0" borderId="0" xfId="0" applyFont="1" applyProtection="1">
      <protection locked="0"/>
    </xf>
    <xf numFmtId="0" fontId="11" fillId="0" borderId="0" xfId="0" applyFont="1" applyAlignment="1" applyProtection="1">
      <alignment wrapText="1"/>
      <protection locked="0"/>
    </xf>
    <xf numFmtId="1" fontId="11" fillId="0" borderId="0" xfId="0" applyNumberFormat="1" applyFont="1" applyProtection="1">
      <protection locked="0"/>
    </xf>
    <xf numFmtId="0" fontId="11" fillId="0" borderId="0" xfId="0" applyFont="1" applyAlignment="1" applyProtection="1">
      <alignment horizontal="left" vertical="top" wrapText="1"/>
      <protection locked="0"/>
    </xf>
    <xf numFmtId="170" fontId="11" fillId="0" borderId="0" xfId="0" applyNumberFormat="1" applyFont="1" applyProtection="1">
      <protection locked="0"/>
    </xf>
    <xf numFmtId="0" fontId="11" fillId="0" borderId="0" xfId="0" applyFont="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56" fillId="35" borderId="1" xfId="0" applyFont="1" applyFill="1" applyBorder="1" applyAlignment="1" applyProtection="1">
      <alignment horizontal="right" vertical="center" wrapText="1"/>
      <protection locked="0"/>
    </xf>
    <xf numFmtId="1" fontId="57" fillId="35" borderId="1" xfId="0" applyNumberFormat="1" applyFont="1" applyFill="1" applyBorder="1" applyAlignment="1" applyProtection="1">
      <alignment horizontal="right" vertical="center" wrapText="1"/>
      <protection locked="0"/>
    </xf>
    <xf numFmtId="0" fontId="57" fillId="35" borderId="1" xfId="0" applyFont="1" applyFill="1" applyBorder="1" applyAlignment="1" applyProtection="1">
      <alignment horizontal="right" vertical="center" wrapText="1"/>
      <protection locked="0"/>
    </xf>
    <xf numFmtId="0" fontId="56" fillId="0" borderId="1" xfId="0" applyFont="1" applyBorder="1" applyAlignment="1" applyProtection="1">
      <alignment horizontal="right" vertical="center" wrapText="1"/>
      <protection locked="0"/>
    </xf>
    <xf numFmtId="1" fontId="57" fillId="0" borderId="1" xfId="0" applyNumberFormat="1" applyFont="1" applyBorder="1" applyAlignment="1" applyProtection="1">
      <alignment horizontal="right" vertical="center" wrapText="1"/>
      <protection locked="0"/>
    </xf>
    <xf numFmtId="0" fontId="57" fillId="0" borderId="1" xfId="0" applyFont="1" applyBorder="1" applyAlignment="1" applyProtection="1">
      <alignment horizontal="right" vertical="center" wrapText="1"/>
      <protection locked="0"/>
    </xf>
    <xf numFmtId="175" fontId="17" fillId="0" borderId="1" xfId="0" applyNumberFormat="1" applyFont="1" applyBorder="1" applyAlignment="1" applyProtection="1">
      <alignment horizontal="right" vertical="center"/>
      <protection locked="0"/>
    </xf>
    <xf numFmtId="178" fontId="0" fillId="0" borderId="0" xfId="0" applyNumberFormat="1"/>
    <xf numFmtId="0" fontId="8" fillId="0" borderId="0" xfId="0" applyFont="1"/>
    <xf numFmtId="0" fontId="2" fillId="0" borderId="0" xfId="0" applyFont="1" applyAlignment="1">
      <alignment horizontal="center" vertical="center"/>
    </xf>
    <xf numFmtId="0" fontId="17" fillId="0" borderId="0" xfId="0" applyFont="1" applyAlignment="1">
      <alignment horizontal="center" vertical="center"/>
    </xf>
    <xf numFmtId="0" fontId="5" fillId="0" borderId="0" xfId="0" applyFont="1" applyAlignment="1">
      <alignmen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57" fillId="35" borderId="1" xfId="0" applyFont="1" applyFill="1" applyBorder="1" applyAlignment="1">
      <alignment vertical="center" wrapText="1"/>
    </xf>
    <xf numFmtId="0" fontId="18" fillId="0" borderId="0" xfId="0" applyFont="1" applyAlignment="1">
      <alignment wrapText="1"/>
    </xf>
    <xf numFmtId="165" fontId="5" fillId="0" borderId="0" xfId="0" applyNumberFormat="1" applyFont="1"/>
    <xf numFmtId="165" fontId="5" fillId="0" borderId="0" xfId="0" applyNumberFormat="1" applyFont="1" applyAlignment="1">
      <alignment horizontal="center" vertical="center"/>
    </xf>
    <xf numFmtId="14" fontId="5" fillId="0" borderId="0" xfId="0" applyNumberFormat="1" applyFont="1" applyAlignment="1">
      <alignment horizontal="center" vertical="center"/>
    </xf>
    <xf numFmtId="165" fontId="11" fillId="0" borderId="0" xfId="0" applyNumberFormat="1" applyFont="1"/>
    <xf numFmtId="0" fontId="59" fillId="0" borderId="0" xfId="0" applyFont="1" applyAlignment="1">
      <alignment horizontal="center" vertical="center"/>
    </xf>
    <xf numFmtId="14" fontId="59" fillId="0" borderId="0" xfId="0" applyNumberFormat="1" applyFont="1" applyAlignment="1">
      <alignment horizontal="center" vertical="center"/>
    </xf>
    <xf numFmtId="0" fontId="10" fillId="0" borderId="0" xfId="0" applyFont="1" applyAlignment="1">
      <alignment horizontal="left" vertical="center"/>
    </xf>
    <xf numFmtId="165" fontId="11" fillId="0" borderId="0" xfId="0" applyNumberFormat="1" applyFont="1" applyAlignment="1">
      <alignment horizontal="left" vertical="center"/>
    </xf>
    <xf numFmtId="165" fontId="5" fillId="0" borderId="0" xfId="0" applyNumberFormat="1" applyFont="1" applyAlignment="1">
      <alignment horizontal="left" vertical="center"/>
    </xf>
    <xf numFmtId="14" fontId="5" fillId="0" borderId="0" xfId="0" applyNumberFormat="1" applyFont="1" applyAlignment="1">
      <alignment horizontal="left" vertical="center"/>
    </xf>
    <xf numFmtId="0" fontId="5" fillId="0" borderId="0" xfId="0" applyFont="1" applyAlignment="1">
      <alignment horizontal="left" vertical="center"/>
    </xf>
    <xf numFmtId="0" fontId="59" fillId="0" borderId="0" xfId="0" applyFont="1" applyAlignment="1">
      <alignment horizontal="left" vertical="center"/>
    </xf>
    <xf numFmtId="14" fontId="59" fillId="0" borderId="0" xfId="0" applyNumberFormat="1" applyFont="1" applyAlignment="1">
      <alignment horizontal="left" vertical="center"/>
    </xf>
    <xf numFmtId="0" fontId="59" fillId="0" borderId="0" xfId="0" applyFont="1" applyAlignment="1">
      <alignment horizontal="left" vertical="center" wrapText="1"/>
    </xf>
    <xf numFmtId="0" fontId="9" fillId="0" borderId="0" xfId="0" applyFont="1" applyAlignment="1">
      <alignment wrapText="1"/>
    </xf>
    <xf numFmtId="0" fontId="11" fillId="0" borderId="0" xfId="0" applyFont="1" applyAlignment="1">
      <alignment wrapText="1"/>
    </xf>
    <xf numFmtId="0" fontId="11" fillId="0" borderId="0" xfId="0" applyFont="1" applyAlignment="1">
      <alignment horizontal="left" vertical="top" wrapText="1"/>
    </xf>
    <xf numFmtId="1" fontId="60" fillId="38" borderId="1" xfId="0" applyNumberFormat="1" applyFont="1" applyFill="1" applyBorder="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10" fillId="0" borderId="0" xfId="0" applyFont="1" applyAlignment="1">
      <alignment wrapText="1"/>
    </xf>
    <xf numFmtId="0" fontId="5" fillId="0" borderId="0" xfId="0" applyFont="1" applyAlignment="1">
      <alignment wrapText="1"/>
    </xf>
    <xf numFmtId="14" fontId="5" fillId="0" borderId="0" xfId="0" applyNumberFormat="1" applyFont="1" applyAlignment="1">
      <alignment wrapText="1"/>
    </xf>
    <xf numFmtId="165" fontId="5" fillId="0" borderId="0" xfId="0" applyNumberFormat="1" applyFont="1" applyAlignment="1">
      <alignment wrapText="1"/>
    </xf>
    <xf numFmtId="167" fontId="5" fillId="0" borderId="0" xfId="0" applyNumberFormat="1" applyFont="1" applyAlignment="1">
      <alignment wrapText="1"/>
    </xf>
    <xf numFmtId="165" fontId="5" fillId="0" borderId="0" xfId="0" applyNumberFormat="1" applyFont="1" applyAlignment="1">
      <alignment horizontal="center" vertical="center" wrapText="1"/>
    </xf>
    <xf numFmtId="14" fontId="5" fillId="0" borderId="0" xfId="0" applyNumberFormat="1" applyFont="1" applyAlignment="1">
      <alignment horizontal="center" vertical="center" wrapText="1"/>
    </xf>
    <xf numFmtId="165" fontId="10" fillId="0" borderId="0" xfId="0" applyNumberFormat="1" applyFont="1" applyAlignment="1">
      <alignment horizontal="left" vertical="center"/>
    </xf>
    <xf numFmtId="14" fontId="10" fillId="0" borderId="0" xfId="0" applyNumberFormat="1" applyFont="1" applyAlignment="1">
      <alignment horizontal="left" vertical="center"/>
    </xf>
    <xf numFmtId="0" fontId="11" fillId="0" borderId="0" xfId="0" applyFont="1" applyAlignment="1">
      <alignment horizontal="left" vertical="center"/>
    </xf>
    <xf numFmtId="0" fontId="11" fillId="0" borderId="0" xfId="0" applyFont="1" applyAlignment="1">
      <alignment horizontal="left" vertical="center" wrapText="1"/>
    </xf>
    <xf numFmtId="170" fontId="11" fillId="0" borderId="0" xfId="0" applyNumberFormat="1" applyFont="1" applyAlignment="1">
      <alignment horizontal="right" wrapText="1"/>
    </xf>
    <xf numFmtId="0" fontId="60" fillId="38" borderId="5" xfId="0" applyFont="1" applyFill="1" applyBorder="1" applyAlignment="1">
      <alignment horizontal="center" vertical="center" wrapText="1"/>
    </xf>
    <xf numFmtId="0" fontId="60" fillId="38" borderId="2" xfId="0" applyFont="1" applyFill="1" applyBorder="1" applyAlignment="1">
      <alignment horizontal="center" vertical="center" wrapText="1"/>
    </xf>
    <xf numFmtId="1" fontId="60" fillId="38" borderId="2" xfId="0" applyNumberFormat="1" applyFont="1" applyFill="1" applyBorder="1" applyAlignment="1">
      <alignment horizontal="center" vertical="center" wrapText="1"/>
    </xf>
    <xf numFmtId="170" fontId="60" fillId="38" borderId="6" xfId="0" applyNumberFormat="1" applyFont="1" applyFill="1" applyBorder="1" applyAlignment="1">
      <alignment horizontal="center" vertical="center" wrapText="1"/>
    </xf>
    <xf numFmtId="1" fontId="11" fillId="0" borderId="0" xfId="0" applyNumberFormat="1" applyFont="1" applyAlignment="1">
      <alignment horizontal="left" vertical="center"/>
    </xf>
    <xf numFmtId="0" fontId="11" fillId="0" borderId="0" xfId="35" applyFont="1" applyAlignment="1">
      <alignment horizontal="left" vertical="center"/>
    </xf>
    <xf numFmtId="0" fontId="5" fillId="0" borderId="0" xfId="35" applyFont="1" applyAlignment="1">
      <alignment horizontal="left" vertical="center"/>
    </xf>
    <xf numFmtId="1" fontId="11" fillId="0" borderId="0" xfId="35" applyNumberFormat="1" applyFont="1" applyAlignment="1">
      <alignment horizontal="left" vertical="center"/>
    </xf>
    <xf numFmtId="1" fontId="5" fillId="0" borderId="0" xfId="35" applyNumberFormat="1" applyFont="1" applyAlignment="1">
      <alignment horizontal="left" vertical="center"/>
    </xf>
    <xf numFmtId="0" fontId="5" fillId="0" borderId="0" xfId="35" applyFont="1"/>
    <xf numFmtId="0" fontId="16" fillId="0" borderId="0" xfId="35" applyFont="1"/>
    <xf numFmtId="0" fontId="16" fillId="0" borderId="0" xfId="0" applyFont="1"/>
    <xf numFmtId="1" fontId="5" fillId="0" borderId="0" xfId="35" applyNumberFormat="1" applyFont="1"/>
    <xf numFmtId="1" fontId="16" fillId="0" borderId="0" xfId="35" applyNumberFormat="1" applyFont="1"/>
    <xf numFmtId="1" fontId="11" fillId="0" borderId="0" xfId="0" applyNumberFormat="1" applyFont="1" applyAlignment="1">
      <alignment wrapText="1"/>
    </xf>
    <xf numFmtId="170" fontId="11" fillId="0" borderId="0" xfId="0" applyNumberFormat="1" applyFont="1" applyAlignment="1">
      <alignment wrapText="1"/>
    </xf>
    <xf numFmtId="14" fontId="11" fillId="0" borderId="0" xfId="0" applyNumberFormat="1" applyFont="1" applyAlignment="1">
      <alignment wrapText="1"/>
    </xf>
    <xf numFmtId="10" fontId="11" fillId="0" borderId="0" xfId="0" applyNumberFormat="1" applyFont="1" applyAlignment="1">
      <alignment wrapText="1"/>
    </xf>
    <xf numFmtId="167" fontId="11" fillId="0" borderId="0" xfId="0" applyNumberFormat="1" applyFont="1" applyAlignment="1">
      <alignment wrapText="1"/>
    </xf>
    <xf numFmtId="0" fontId="18" fillId="0" borderId="0" xfId="0" applyFont="1"/>
    <xf numFmtId="175" fontId="5" fillId="0" borderId="0" xfId="0" applyNumberFormat="1" applyFont="1"/>
    <xf numFmtId="175" fontId="10" fillId="33" borderId="1" xfId="0" applyNumberFormat="1" applyFont="1" applyFill="1" applyBorder="1"/>
    <xf numFmtId="175" fontId="5" fillId="39" borderId="1" xfId="0" applyNumberFormat="1" applyFont="1" applyFill="1" applyBorder="1"/>
    <xf numFmtId="0" fontId="3" fillId="40" borderId="1" xfId="0" applyFont="1" applyFill="1" applyBorder="1" applyAlignment="1">
      <alignment horizontal="center" vertical="center" wrapText="1"/>
    </xf>
    <xf numFmtId="0" fontId="8" fillId="33" borderId="2" xfId="0" applyFont="1" applyFill="1" applyBorder="1" applyAlignment="1">
      <alignment horizontal="left" vertical="center" wrapText="1"/>
    </xf>
    <xf numFmtId="0" fontId="8" fillId="33" borderId="1" xfId="0" applyFont="1" applyFill="1" applyBorder="1" applyAlignment="1">
      <alignment horizontal="left"/>
    </xf>
    <xf numFmtId="175" fontId="8" fillId="33" borderId="1" xfId="0" applyNumberFormat="1" applyFont="1" applyFill="1" applyBorder="1" applyAlignment="1">
      <alignment horizontal="right"/>
    </xf>
    <xf numFmtId="0" fontId="8" fillId="39" borderId="1" xfId="0" applyFont="1" applyFill="1" applyBorder="1"/>
    <xf numFmtId="0" fontId="8" fillId="39" borderId="1" xfId="0" applyFont="1" applyFill="1" applyBorder="1" applyAlignment="1">
      <alignment wrapText="1"/>
    </xf>
    <xf numFmtId="175" fontId="8" fillId="39" borderId="1" xfId="0" applyNumberFormat="1" applyFont="1" applyFill="1" applyBorder="1"/>
    <xf numFmtId="0" fontId="9" fillId="33" borderId="1" xfId="0" applyFont="1" applyFill="1" applyBorder="1" applyAlignment="1">
      <alignment horizontal="left"/>
    </xf>
    <xf numFmtId="175" fontId="4" fillId="33" borderId="1" xfId="0" applyNumberFormat="1" applyFont="1" applyFill="1" applyBorder="1" applyAlignment="1">
      <alignment horizontal="right"/>
    </xf>
    <xf numFmtId="0" fontId="9" fillId="39" borderId="1" xfId="0" applyFont="1" applyFill="1" applyBorder="1"/>
    <xf numFmtId="175" fontId="4" fillId="39" borderId="1" xfId="0" applyNumberFormat="1" applyFont="1" applyFill="1" applyBorder="1" applyAlignment="1">
      <alignment horizontal="right" vertical="center"/>
    </xf>
    <xf numFmtId="172" fontId="8" fillId="0" borderId="0" xfId="0" applyNumberFormat="1" applyFont="1"/>
    <xf numFmtId="175" fontId="5" fillId="41" borderId="1" xfId="0" applyNumberFormat="1" applyFont="1" applyFill="1" applyBorder="1"/>
    <xf numFmtId="0" fontId="5" fillId="42" borderId="1" xfId="0" applyFont="1" applyFill="1" applyBorder="1" applyAlignment="1">
      <alignment horizontal="center" vertical="center"/>
    </xf>
    <xf numFmtId="0" fontId="4" fillId="39" borderId="1" xfId="0" applyFont="1" applyFill="1" applyBorder="1" applyAlignment="1">
      <alignment horizontal="center" vertical="center"/>
    </xf>
    <xf numFmtId="0" fontId="5" fillId="39" borderId="7" xfId="0" applyFont="1" applyFill="1" applyBorder="1"/>
    <xf numFmtId="8" fontId="5" fillId="33" borderId="8" xfId="0" applyNumberFormat="1" applyFont="1" applyFill="1" applyBorder="1"/>
    <xf numFmtId="0" fontId="5" fillId="33" borderId="8" xfId="0" applyFont="1" applyFill="1" applyBorder="1"/>
    <xf numFmtId="0" fontId="5" fillId="33" borderId="7" xfId="0" applyFont="1" applyFill="1" applyBorder="1"/>
    <xf numFmtId="0" fontId="5" fillId="43" borderId="0" xfId="0" applyFont="1" applyFill="1"/>
    <xf numFmtId="166" fontId="8" fillId="39" borderId="1" xfId="0" applyNumberFormat="1" applyFont="1" applyFill="1" applyBorder="1"/>
    <xf numFmtId="175" fontId="10" fillId="39" borderId="1" xfId="0" applyNumberFormat="1" applyFont="1" applyFill="1" applyBorder="1"/>
    <xf numFmtId="175" fontId="8" fillId="39" borderId="1" xfId="0" applyNumberFormat="1" applyFont="1" applyFill="1" applyBorder="1" applyAlignment="1">
      <alignment horizontal="right"/>
    </xf>
    <xf numFmtId="174" fontId="8" fillId="39" borderId="1" xfId="0" applyNumberFormat="1" applyFont="1" applyFill="1" applyBorder="1"/>
    <xf numFmtId="0" fontId="5" fillId="42" borderId="1" xfId="0" applyFont="1" applyFill="1" applyBorder="1" applyAlignment="1">
      <alignment horizontal="left" vertical="center"/>
    </xf>
    <xf numFmtId="172" fontId="8" fillId="39" borderId="1" xfId="0" applyNumberFormat="1" applyFont="1" applyFill="1" applyBorder="1"/>
    <xf numFmtId="175" fontId="4" fillId="39" borderId="1" xfId="0" applyNumberFormat="1" applyFont="1" applyFill="1" applyBorder="1" applyAlignment="1">
      <alignment horizontal="right"/>
    </xf>
    <xf numFmtId="171" fontId="8" fillId="39" borderId="1" xfId="0" applyNumberFormat="1" applyFont="1" applyFill="1" applyBorder="1" applyAlignment="1">
      <alignment horizontal="right"/>
    </xf>
    <xf numFmtId="175" fontId="5" fillId="39" borderId="1" xfId="0" applyNumberFormat="1" applyFont="1" applyFill="1" applyBorder="1" applyAlignment="1">
      <alignment horizontal="right"/>
    </xf>
    <xf numFmtId="175" fontId="5" fillId="33" borderId="1" xfId="0" applyNumberFormat="1" applyFont="1" applyFill="1" applyBorder="1" applyAlignment="1">
      <alignment horizontal="right"/>
    </xf>
    <xf numFmtId="0" fontId="5" fillId="0" borderId="0" xfId="0" applyFont="1" applyAlignment="1">
      <alignment horizontal="right"/>
    </xf>
    <xf numFmtId="177" fontId="3" fillId="39" borderId="1" xfId="0" applyNumberFormat="1" applyFont="1" applyFill="1" applyBorder="1"/>
    <xf numFmtId="0" fontId="4" fillId="39" borderId="8" xfId="0" applyFont="1" applyFill="1" applyBorder="1"/>
    <xf numFmtId="0" fontId="11" fillId="39" borderId="7" xfId="0" applyFont="1" applyFill="1" applyBorder="1"/>
    <xf numFmtId="0" fontId="4" fillId="33" borderId="7" xfId="0" applyFont="1" applyFill="1" applyBorder="1"/>
    <xf numFmtId="0" fontId="10" fillId="33" borderId="7" xfId="0" applyFont="1" applyFill="1" applyBorder="1"/>
    <xf numFmtId="0" fontId="8" fillId="0" borderId="0" xfId="0" applyFont="1" applyAlignment="1" applyProtection="1">
      <alignment horizontal="left" vertical="center" wrapText="1"/>
      <protection locked="0"/>
    </xf>
    <xf numFmtId="14" fontId="8" fillId="0" borderId="0" xfId="0" applyNumberFormat="1" applyFont="1" applyAlignment="1" applyProtection="1">
      <alignment horizontal="center" vertical="center"/>
      <protection locked="0"/>
    </xf>
    <xf numFmtId="0" fontId="8" fillId="0" borderId="3" xfId="0" applyFont="1" applyBorder="1" applyAlignment="1" applyProtection="1">
      <alignment horizontal="left" vertical="center" wrapText="1"/>
      <protection locked="0"/>
    </xf>
    <xf numFmtId="8" fontId="5" fillId="33" borderId="0" xfId="0" applyNumberFormat="1" applyFont="1" applyFill="1"/>
    <xf numFmtId="0" fontId="0" fillId="0" borderId="0" xfId="0" applyAlignment="1">
      <alignment wrapText="1"/>
    </xf>
    <xf numFmtId="0" fontId="0" fillId="0" borderId="0" xfId="0" applyAlignment="1">
      <alignment horizontal="center" vertical="center" wrapText="1"/>
    </xf>
    <xf numFmtId="0" fontId="8"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0" xfId="0" applyFont="1" applyAlignment="1">
      <alignment horizontal="center" vertical="center"/>
    </xf>
    <xf numFmtId="0" fontId="21" fillId="0" borderId="0" xfId="0" applyFont="1" applyAlignment="1">
      <alignment horizontal="center" vertical="center"/>
    </xf>
    <xf numFmtId="0" fontId="16" fillId="0" borderId="0" xfId="0" applyFont="1" applyAlignment="1" applyProtection="1">
      <alignment horizontal="center" vertical="center"/>
      <protection locked="0"/>
    </xf>
    <xf numFmtId="179" fontId="16" fillId="0" borderId="0" xfId="0" applyNumberFormat="1" applyFont="1"/>
    <xf numFmtId="175" fontId="8" fillId="33" borderId="1" xfId="0" applyNumberFormat="1" applyFont="1" applyFill="1" applyBorder="1" applyAlignment="1">
      <alignment horizontal="right" vertical="center"/>
    </xf>
    <xf numFmtId="0" fontId="8" fillId="0" borderId="1" xfId="0" applyFont="1" applyBorder="1" applyAlignment="1">
      <alignment horizontal="left" vertical="center" wrapText="1"/>
    </xf>
    <xf numFmtId="175" fontId="10" fillId="0" borderId="1" xfId="0" applyNumberFormat="1" applyFont="1" applyBorder="1" applyAlignment="1">
      <alignment horizontal="right" vertical="center"/>
    </xf>
    <xf numFmtId="0" fontId="9" fillId="0" borderId="1" xfId="0" applyFont="1" applyBorder="1" applyAlignment="1">
      <alignment horizontal="left" vertical="center" wrapText="1"/>
    </xf>
    <xf numFmtId="175" fontId="8" fillId="0" borderId="1" xfId="0" applyNumberFormat="1" applyFont="1" applyBorder="1" applyAlignment="1">
      <alignment horizontal="right" vertical="center"/>
    </xf>
    <xf numFmtId="164" fontId="9" fillId="0" borderId="0" xfId="0" applyNumberFormat="1" applyFont="1" applyAlignment="1">
      <alignment horizontal="center"/>
    </xf>
    <xf numFmtId="0" fontId="22" fillId="0" borderId="0" xfId="0" applyFont="1" applyAlignment="1">
      <alignment wrapText="1"/>
    </xf>
    <xf numFmtId="0" fontId="16" fillId="0" borderId="0" xfId="0" applyFont="1" applyAlignment="1">
      <alignment vertical="center" wrapText="1"/>
    </xf>
    <xf numFmtId="0" fontId="21" fillId="0" borderId="0" xfId="0" applyFont="1" applyAlignment="1">
      <alignment wrapText="1"/>
    </xf>
    <xf numFmtId="0" fontId="8" fillId="44" borderId="1" xfId="0" applyFont="1" applyFill="1" applyBorder="1" applyAlignment="1">
      <alignment horizontal="left" vertical="center" wrapText="1"/>
    </xf>
    <xf numFmtId="175" fontId="10" fillId="44" borderId="1" xfId="0" applyNumberFormat="1" applyFont="1" applyFill="1" applyBorder="1" applyAlignment="1">
      <alignment horizontal="right" vertical="center"/>
    </xf>
    <xf numFmtId="0" fontId="9" fillId="44" borderId="1" xfId="0" applyFont="1" applyFill="1" applyBorder="1" applyAlignment="1">
      <alignment horizontal="left" vertical="center" wrapText="1"/>
    </xf>
    <xf numFmtId="175" fontId="8" fillId="44" borderId="1" xfId="0" applyNumberFormat="1" applyFont="1" applyFill="1" applyBorder="1" applyAlignment="1">
      <alignment horizontal="right" vertical="center"/>
    </xf>
    <xf numFmtId="0" fontId="8" fillId="44" borderId="1" xfId="0" applyFont="1" applyFill="1" applyBorder="1" applyAlignment="1">
      <alignment horizontal="left" vertical="center"/>
    </xf>
    <xf numFmtId="172" fontId="8" fillId="44" borderId="1" xfId="0" applyNumberFormat="1" applyFont="1" applyFill="1" applyBorder="1" applyAlignment="1">
      <alignment horizontal="center" vertical="center"/>
    </xf>
    <xf numFmtId="177" fontId="8" fillId="44" borderId="1" xfId="0" applyNumberFormat="1" applyFont="1" applyFill="1" applyBorder="1" applyAlignment="1">
      <alignment horizontal="center" vertical="center"/>
    </xf>
    <xf numFmtId="0" fontId="21" fillId="0" borderId="0" xfId="0" applyFont="1" applyAlignment="1">
      <alignment horizontal="center" vertical="center" wrapText="1"/>
    </xf>
    <xf numFmtId="0" fontId="23" fillId="0" borderId="0" xfId="0" applyFont="1" applyAlignment="1">
      <alignment horizontal="center" vertical="center" wrapText="1"/>
    </xf>
    <xf numFmtId="0" fontId="5" fillId="0" borderId="0" xfId="0" applyFont="1" applyAlignment="1" applyProtection="1">
      <alignment horizontal="center" vertical="center"/>
      <protection locked="0"/>
    </xf>
    <xf numFmtId="0" fontId="5" fillId="0" borderId="0" xfId="0" applyFont="1" applyAlignment="1">
      <alignment horizontal="center" vertical="center"/>
    </xf>
    <xf numFmtId="0" fontId="10" fillId="0" borderId="0" xfId="0" applyFont="1" applyAlignment="1">
      <alignment vertical="center"/>
    </xf>
    <xf numFmtId="0" fontId="10" fillId="0" borderId="0" xfId="0" applyFont="1" applyAlignment="1" applyProtection="1">
      <alignment horizontal="center" vertical="center"/>
      <protection locked="0"/>
    </xf>
    <xf numFmtId="0" fontId="10" fillId="0" borderId="0" xfId="0" applyFont="1" applyAlignment="1" applyProtection="1">
      <alignment vertical="center"/>
      <protection locked="0"/>
    </xf>
    <xf numFmtId="173" fontId="10" fillId="0" borderId="0" xfId="0" applyNumberFormat="1" applyFont="1"/>
    <xf numFmtId="0" fontId="8" fillId="44" borderId="1" xfId="0" applyFont="1" applyFill="1" applyBorder="1" applyAlignment="1">
      <alignment horizontal="left" vertical="top" wrapText="1"/>
    </xf>
    <xf numFmtId="0" fontId="8" fillId="0" borderId="1" xfId="0" applyFont="1" applyBorder="1" applyAlignment="1">
      <alignment horizontal="left" vertical="top" wrapText="1"/>
    </xf>
    <xf numFmtId="0" fontId="8" fillId="0" borderId="0" xfId="0" applyFont="1" applyAlignment="1">
      <alignment horizontal="left" vertical="top" wrapText="1"/>
    </xf>
    <xf numFmtId="175" fontId="10" fillId="0" borderId="0" xfId="0" applyNumberFormat="1" applyFont="1" applyAlignment="1">
      <alignment horizontal="right" vertical="center"/>
    </xf>
    <xf numFmtId="164" fontId="9" fillId="0" borderId="0" xfId="0" applyNumberFormat="1" applyFont="1" applyAlignment="1">
      <alignment horizontal="right"/>
    </xf>
    <xf numFmtId="175" fontId="5" fillId="0" borderId="1" xfId="0" applyNumberFormat="1" applyFont="1" applyBorder="1" applyAlignment="1">
      <alignment horizontal="right" vertical="center" wrapText="1"/>
    </xf>
    <xf numFmtId="0" fontId="8" fillId="44" borderId="1" xfId="0" applyFont="1" applyFill="1" applyBorder="1" applyAlignment="1">
      <alignment horizontal="center" vertical="center"/>
    </xf>
    <xf numFmtId="175" fontId="5" fillId="44" borderId="1" xfId="0" applyNumberFormat="1" applyFont="1" applyFill="1" applyBorder="1" applyAlignment="1">
      <alignment horizontal="right" vertical="center" wrapText="1"/>
    </xf>
    <xf numFmtId="175" fontId="5" fillId="39" borderId="1" xfId="0" applyNumberFormat="1" applyFont="1" applyFill="1" applyBorder="1" applyAlignment="1">
      <alignment horizontal="right" vertical="center"/>
    </xf>
    <xf numFmtId="175" fontId="5" fillId="0" borderId="0" xfId="0" applyNumberFormat="1" applyFont="1" applyAlignment="1">
      <alignment horizontal="right" vertical="center"/>
    </xf>
    <xf numFmtId="175" fontId="5" fillId="33" borderId="1" xfId="0" applyNumberFormat="1" applyFont="1" applyFill="1" applyBorder="1" applyAlignment="1">
      <alignment horizontal="right" vertical="center"/>
    </xf>
    <xf numFmtId="175" fontId="4" fillId="33" borderId="1" xfId="0" applyNumberFormat="1" applyFont="1" applyFill="1" applyBorder="1" applyAlignment="1">
      <alignment horizontal="right" vertical="center"/>
    </xf>
    <xf numFmtId="175" fontId="4" fillId="0" borderId="1" xfId="0" applyNumberFormat="1" applyFont="1" applyBorder="1" applyAlignment="1">
      <alignment horizontal="right" vertical="center" wrapText="1"/>
    </xf>
    <xf numFmtId="175" fontId="4" fillId="44" borderId="1" xfId="0" applyNumberFormat="1" applyFont="1" applyFill="1" applyBorder="1" applyAlignment="1">
      <alignment horizontal="right" vertical="center" wrapText="1"/>
    </xf>
    <xf numFmtId="0" fontId="5" fillId="0" borderId="0" xfId="0" applyFont="1" applyAlignment="1">
      <alignment vertical="center" wrapText="1"/>
    </xf>
    <xf numFmtId="0" fontId="8" fillId="44" borderId="1" xfId="0" applyFont="1" applyFill="1" applyBorder="1" applyAlignment="1">
      <alignment vertical="center" wrapText="1"/>
    </xf>
    <xf numFmtId="0" fontId="8" fillId="0" borderId="1" xfId="0" applyFont="1" applyBorder="1" applyAlignment="1">
      <alignment vertical="center" wrapText="1"/>
    </xf>
    <xf numFmtId="178" fontId="5" fillId="0" borderId="0" xfId="0" applyNumberFormat="1" applyFont="1"/>
    <xf numFmtId="0" fontId="5" fillId="44" borderId="1" xfId="0" applyFont="1" applyFill="1" applyBorder="1" applyAlignment="1">
      <alignment wrapText="1"/>
    </xf>
    <xf numFmtId="178" fontId="5" fillId="44" borderId="1" xfId="0" applyNumberFormat="1" applyFont="1" applyFill="1" applyBorder="1"/>
    <xf numFmtId="0" fontId="5" fillId="0" borderId="1" xfId="0" applyFont="1" applyBorder="1" applyAlignment="1">
      <alignment wrapText="1"/>
    </xf>
    <xf numFmtId="175" fontId="5" fillId="0" borderId="1" xfId="0" applyNumberFormat="1" applyFont="1" applyBorder="1" applyAlignment="1">
      <alignment horizontal="right" vertical="center"/>
    </xf>
    <xf numFmtId="175" fontId="5" fillId="44" borderId="1" xfId="0" applyNumberFormat="1" applyFont="1" applyFill="1" applyBorder="1" applyAlignment="1">
      <alignment horizontal="right" vertical="center"/>
    </xf>
    <xf numFmtId="0" fontId="24" fillId="0" borderId="0" xfId="0" applyFont="1" applyAlignment="1">
      <alignment vertical="center" wrapText="1"/>
    </xf>
    <xf numFmtId="0" fontId="8" fillId="0" borderId="0" xfId="0" applyFont="1" applyAlignment="1">
      <alignment horizontal="left"/>
    </xf>
    <xf numFmtId="168" fontId="5" fillId="0" borderId="1" xfId="0" applyNumberFormat="1" applyFont="1" applyBorder="1"/>
    <xf numFmtId="175" fontId="5" fillId="0" borderId="1" xfId="0" applyNumberFormat="1" applyFont="1" applyBorder="1"/>
    <xf numFmtId="169" fontId="5" fillId="0" borderId="1" xfId="0" applyNumberFormat="1" applyFont="1" applyBorder="1"/>
    <xf numFmtId="0" fontId="5" fillId="45" borderId="1" xfId="0" applyFont="1" applyFill="1" applyBorder="1"/>
    <xf numFmtId="0" fontId="5" fillId="40" borderId="1" xfId="0" applyFont="1" applyFill="1" applyBorder="1"/>
    <xf numFmtId="168" fontId="11" fillId="0" borderId="1" xfId="0" applyNumberFormat="1" applyFont="1" applyBorder="1" applyAlignment="1" applyProtection="1">
      <alignment horizontal="right" vertical="center" wrapText="1"/>
      <protection locked="0"/>
    </xf>
    <xf numFmtId="168" fontId="11" fillId="0" borderId="1" xfId="0" applyNumberFormat="1" applyFont="1" applyBorder="1" applyAlignment="1" applyProtection="1">
      <alignment horizontal="right" vertical="center"/>
      <protection locked="0"/>
    </xf>
    <xf numFmtId="168" fontId="57" fillId="0" borderId="1" xfId="0" applyNumberFormat="1" applyFont="1" applyBorder="1" applyAlignment="1" applyProtection="1">
      <alignment horizontal="right" vertical="center" wrapText="1"/>
      <protection locked="0"/>
    </xf>
    <xf numFmtId="49" fontId="57" fillId="35" borderId="1" xfId="0" applyNumberFormat="1" applyFont="1" applyFill="1" applyBorder="1" applyAlignment="1" applyProtection="1">
      <alignment horizontal="right" vertical="center" wrapText="1"/>
      <protection locked="0"/>
    </xf>
    <xf numFmtId="49" fontId="57" fillId="0" borderId="1" xfId="0" applyNumberFormat="1" applyFont="1" applyBorder="1" applyAlignment="1" applyProtection="1">
      <alignment horizontal="right" vertical="center" wrapText="1"/>
      <protection locked="0"/>
    </xf>
    <xf numFmtId="172" fontId="8" fillId="33" borderId="1" xfId="0" applyNumberFormat="1" applyFont="1" applyFill="1" applyBorder="1" applyAlignment="1">
      <alignment horizontal="right" vertical="center"/>
    </xf>
    <xf numFmtId="0" fontId="9" fillId="46" borderId="2" xfId="0" applyFont="1" applyFill="1" applyBorder="1"/>
    <xf numFmtId="175" fontId="4" fillId="46" borderId="9" xfId="0" applyNumberFormat="1" applyFont="1" applyFill="1" applyBorder="1" applyAlignment="1">
      <alignment horizontal="right" vertical="center"/>
    </xf>
    <xf numFmtId="0" fontId="8" fillId="46" borderId="2" xfId="0" applyFont="1" applyFill="1" applyBorder="1"/>
    <xf numFmtId="0" fontId="5" fillId="46" borderId="2" xfId="0" applyFont="1" applyFill="1" applyBorder="1"/>
    <xf numFmtId="0" fontId="5" fillId="47" borderId="2" xfId="0" applyFont="1" applyFill="1" applyBorder="1"/>
    <xf numFmtId="175" fontId="4" fillId="0" borderId="0" xfId="0" applyNumberFormat="1" applyFont="1" applyAlignment="1">
      <alignment horizontal="right" vertical="center"/>
    </xf>
    <xf numFmtId="0" fontId="9" fillId="46" borderId="1" xfId="0" applyFont="1" applyFill="1" applyBorder="1"/>
    <xf numFmtId="175" fontId="4" fillId="46" borderId="1" xfId="0" applyNumberFormat="1" applyFont="1" applyFill="1" applyBorder="1" applyAlignment="1">
      <alignment horizontal="right" vertical="center"/>
    </xf>
    <xf numFmtId="0" fontId="8" fillId="46" borderId="1" xfId="0" applyFont="1" applyFill="1" applyBorder="1"/>
    <xf numFmtId="172" fontId="8" fillId="46" borderId="1" xfId="0" applyNumberFormat="1" applyFont="1" applyFill="1" applyBorder="1" applyAlignment="1">
      <alignment horizontal="right" vertical="center" wrapText="1"/>
    </xf>
    <xf numFmtId="175" fontId="4" fillId="46" borderId="2" xfId="0" applyNumberFormat="1" applyFont="1" applyFill="1" applyBorder="1" applyAlignment="1">
      <alignment horizontal="right" vertical="center"/>
    </xf>
    <xf numFmtId="0" fontId="5" fillId="47" borderId="1" xfId="0" applyFont="1" applyFill="1" applyBorder="1"/>
    <xf numFmtId="0" fontId="8" fillId="46" borderId="6" xfId="0" applyFont="1" applyFill="1" applyBorder="1"/>
    <xf numFmtId="0" fontId="9" fillId="46" borderId="9" xfId="0" applyFont="1" applyFill="1" applyBorder="1"/>
    <xf numFmtId="178" fontId="5" fillId="48" borderId="0" xfId="0" applyNumberFormat="1" applyFont="1" applyFill="1"/>
    <xf numFmtId="0" fontId="4" fillId="39" borderId="1" xfId="0" applyFont="1" applyFill="1" applyBorder="1" applyAlignment="1">
      <alignment wrapText="1"/>
    </xf>
    <xf numFmtId="0" fontId="4" fillId="33" borderId="1" xfId="0" applyFont="1" applyFill="1" applyBorder="1" applyAlignment="1">
      <alignment horizontal="left" vertical="top" wrapText="1"/>
    </xf>
    <xf numFmtId="0" fontId="4" fillId="33" borderId="2" xfId="0" applyFont="1" applyFill="1" applyBorder="1" applyAlignment="1">
      <alignment horizontal="left" vertical="center" wrapText="1"/>
    </xf>
    <xf numFmtId="0" fontId="4" fillId="33" borderId="1" xfId="0" applyFont="1" applyFill="1" applyBorder="1" applyAlignment="1">
      <alignment wrapText="1"/>
    </xf>
    <xf numFmtId="0" fontId="4" fillId="46" borderId="1" xfId="0" applyFont="1" applyFill="1" applyBorder="1" applyAlignment="1">
      <alignment wrapText="1"/>
    </xf>
    <xf numFmtId="178" fontId="5" fillId="49" borderId="0" xfId="0" applyNumberFormat="1" applyFont="1" applyFill="1"/>
    <xf numFmtId="178" fontId="5" fillId="36" borderId="0" xfId="0" applyNumberFormat="1" applyFont="1" applyFill="1"/>
    <xf numFmtId="178" fontId="5" fillId="50" borderId="0" xfId="0" applyNumberFormat="1" applyFont="1" applyFill="1"/>
    <xf numFmtId="178" fontId="5" fillId="51" borderId="0" xfId="0" applyNumberFormat="1" applyFont="1" applyFill="1"/>
    <xf numFmtId="177" fontId="3" fillId="46" borderId="1" xfId="0" applyNumberFormat="1" applyFont="1" applyFill="1" applyBorder="1"/>
    <xf numFmtId="0" fontId="62" fillId="0" borderId="0" xfId="0" applyFont="1"/>
    <xf numFmtId="168" fontId="62" fillId="0" borderId="0" xfId="0" applyNumberFormat="1" applyFont="1"/>
    <xf numFmtId="14" fontId="62" fillId="0" borderId="0" xfId="0" applyNumberFormat="1" applyFont="1"/>
    <xf numFmtId="0" fontId="62" fillId="33" borderId="8" xfId="0" applyFont="1" applyFill="1" applyBorder="1"/>
    <xf numFmtId="0" fontId="62" fillId="33" borderId="7" xfId="0" applyFont="1" applyFill="1" applyBorder="1"/>
    <xf numFmtId="168" fontId="5" fillId="33" borderId="8" xfId="0" applyNumberFormat="1" applyFont="1" applyFill="1" applyBorder="1"/>
    <xf numFmtId="169" fontId="5" fillId="33" borderId="4" xfId="0" applyNumberFormat="1" applyFont="1" applyFill="1" applyBorder="1"/>
    <xf numFmtId="175" fontId="5" fillId="33" borderId="8" xfId="0" applyNumberFormat="1" applyFont="1" applyFill="1" applyBorder="1"/>
    <xf numFmtId="14" fontId="10" fillId="44" borderId="1" xfId="0" applyNumberFormat="1" applyFont="1" applyFill="1" applyBorder="1"/>
    <xf numFmtId="177" fontId="3" fillId="33" borderId="1" xfId="0" applyNumberFormat="1" applyFont="1" applyFill="1" applyBorder="1"/>
    <xf numFmtId="164" fontId="12" fillId="0" borderId="0" xfId="0" applyNumberFormat="1" applyFont="1" applyProtection="1">
      <protection locked="0"/>
    </xf>
    <xf numFmtId="175" fontId="5" fillId="41" borderId="1" xfId="0" applyNumberFormat="1" applyFont="1" applyFill="1" applyBorder="1" applyAlignment="1">
      <alignment horizontal="right" vertical="center" wrapText="1"/>
    </xf>
    <xf numFmtId="172" fontId="8" fillId="33" borderId="1" xfId="0" applyNumberFormat="1" applyFont="1" applyFill="1" applyBorder="1"/>
    <xf numFmtId="0" fontId="8" fillId="0" borderId="3" xfId="0" applyFont="1" applyBorder="1" applyAlignment="1" applyProtection="1">
      <alignment horizontal="center" vertical="center" wrapText="1"/>
      <protection locked="0"/>
    </xf>
    <xf numFmtId="0" fontId="5" fillId="42" borderId="1" xfId="0" applyFont="1" applyFill="1" applyBorder="1" applyAlignment="1" applyProtection="1">
      <alignment horizontal="left" vertical="center"/>
      <protection locked="0"/>
    </xf>
    <xf numFmtId="0" fontId="5" fillId="0" borderId="1" xfId="0" applyFont="1" applyBorder="1" applyAlignment="1" applyProtection="1">
      <alignment wrapText="1"/>
      <protection locked="0"/>
    </xf>
    <xf numFmtId="0" fontId="5" fillId="0" borderId="1" xfId="0" applyFont="1" applyBorder="1" applyProtection="1">
      <protection locked="0"/>
    </xf>
    <xf numFmtId="168" fontId="5" fillId="0" borderId="1" xfId="0" applyNumberFormat="1" applyFont="1" applyBorder="1" applyProtection="1">
      <protection locked="0"/>
    </xf>
    <xf numFmtId="175" fontId="5" fillId="0" borderId="1" xfId="0" applyNumberFormat="1" applyFont="1" applyBorder="1" applyProtection="1">
      <protection locked="0"/>
    </xf>
    <xf numFmtId="175" fontId="5" fillId="0" borderId="1" xfId="0" applyNumberFormat="1" applyFont="1" applyBorder="1" applyAlignment="1" applyProtection="1">
      <alignment wrapText="1"/>
      <protection locked="0"/>
    </xf>
    <xf numFmtId="8" fontId="5" fillId="0" borderId="1" xfId="0" applyNumberFormat="1" applyFont="1" applyBorder="1" applyAlignment="1" applyProtection="1">
      <alignment wrapText="1"/>
      <protection locked="0"/>
    </xf>
    <xf numFmtId="180" fontId="4" fillId="39" borderId="1" xfId="0" applyNumberFormat="1" applyFont="1" applyFill="1" applyBorder="1" applyAlignment="1">
      <alignment horizontal="center" vertical="center"/>
    </xf>
    <xf numFmtId="14" fontId="4" fillId="39" borderId="1" xfId="0" applyNumberFormat="1" applyFont="1" applyFill="1" applyBorder="1" applyAlignment="1">
      <alignment horizontal="center" vertical="center" wrapText="1"/>
    </xf>
    <xf numFmtId="0" fontId="4" fillId="39" borderId="1" xfId="0" applyFont="1" applyFill="1" applyBorder="1" applyAlignment="1">
      <alignment horizontal="center" vertical="center" wrapText="1"/>
    </xf>
    <xf numFmtId="14" fontId="10" fillId="0" borderId="0" xfId="0" applyNumberFormat="1" applyFont="1"/>
    <xf numFmtId="176" fontId="63" fillId="0" borderId="1" xfId="0" applyNumberFormat="1" applyFont="1" applyBorder="1" applyAlignment="1">
      <alignment horizontal="right"/>
    </xf>
    <xf numFmtId="175" fontId="5" fillId="50" borderId="1" xfId="0" applyNumberFormat="1" applyFont="1" applyFill="1" applyBorder="1" applyProtection="1">
      <protection locked="0"/>
    </xf>
    <xf numFmtId="176" fontId="10" fillId="50" borderId="1" xfId="0" applyNumberFormat="1" applyFont="1" applyFill="1" applyBorder="1" applyAlignment="1" applyProtection="1">
      <alignment horizontal="right" vertical="center"/>
      <protection locked="0"/>
    </xf>
    <xf numFmtId="14" fontId="10" fillId="50" borderId="1" xfId="0" applyNumberFormat="1" applyFont="1" applyFill="1" applyBorder="1" applyProtection="1">
      <protection locked="0"/>
    </xf>
    <xf numFmtId="0" fontId="9" fillId="37" borderId="1" xfId="0" applyFont="1" applyFill="1" applyBorder="1" applyAlignment="1">
      <alignment vertical="center" wrapText="1"/>
    </xf>
    <xf numFmtId="0" fontId="9" fillId="36" borderId="1" xfId="0" applyFont="1" applyFill="1" applyBorder="1" applyAlignment="1">
      <alignment vertical="center"/>
    </xf>
    <xf numFmtId="0" fontId="9" fillId="36" borderId="1" xfId="0" applyFont="1" applyFill="1" applyBorder="1" applyAlignment="1">
      <alignment vertical="center" wrapText="1"/>
    </xf>
    <xf numFmtId="1" fontId="9" fillId="36" borderId="1" xfId="0" applyNumberFormat="1" applyFont="1" applyFill="1" applyBorder="1" applyAlignment="1">
      <alignment vertical="center"/>
    </xf>
    <xf numFmtId="0" fontId="9" fillId="36" borderId="1" xfId="0" applyFont="1" applyFill="1" applyBorder="1" applyAlignment="1">
      <alignment horizontal="left" vertical="center" wrapText="1"/>
    </xf>
    <xf numFmtId="170" fontId="17" fillId="36" borderId="1" xfId="0" applyNumberFormat="1" applyFont="1" applyFill="1" applyBorder="1" applyAlignment="1">
      <alignment vertical="center"/>
    </xf>
    <xf numFmtId="175" fontId="17" fillId="36" borderId="1" xfId="0" applyNumberFormat="1" applyFont="1" applyFill="1" applyBorder="1" applyAlignment="1">
      <alignment vertical="center"/>
    </xf>
    <xf numFmtId="175" fontId="9" fillId="36" borderId="1" xfId="0" applyNumberFormat="1" applyFont="1" applyFill="1" applyBorder="1" applyAlignment="1">
      <alignment vertical="center"/>
    </xf>
    <xf numFmtId="14" fontId="9" fillId="36" borderId="1" xfId="0" applyNumberFormat="1" applyFont="1" applyFill="1" applyBorder="1" applyAlignment="1">
      <alignment vertical="center"/>
    </xf>
    <xf numFmtId="14" fontId="9" fillId="36" borderId="1" xfId="0" applyNumberFormat="1" applyFont="1" applyFill="1" applyBorder="1" applyAlignment="1">
      <alignment horizontal="center" vertical="center"/>
    </xf>
    <xf numFmtId="175" fontId="17" fillId="36" borderId="1" xfId="0" applyNumberFormat="1" applyFont="1" applyFill="1" applyBorder="1" applyAlignment="1">
      <alignment horizontal="center" vertical="center"/>
    </xf>
    <xf numFmtId="0" fontId="0" fillId="0" borderId="0" xfId="0" applyAlignment="1">
      <alignment vertical="center" wrapText="1"/>
    </xf>
    <xf numFmtId="1" fontId="11" fillId="0" borderId="0" xfId="0" applyNumberFormat="1" applyFont="1"/>
    <xf numFmtId="170" fontId="11" fillId="0" borderId="0" xfId="0" applyNumberFormat="1" applyFont="1"/>
    <xf numFmtId="14" fontId="11" fillId="0" borderId="0" xfId="0" applyNumberFormat="1" applyFont="1"/>
    <xf numFmtId="10" fontId="11" fillId="0" borderId="0" xfId="0" applyNumberFormat="1" applyFont="1"/>
    <xf numFmtId="167" fontId="11" fillId="0" borderId="0" xfId="0" applyNumberFormat="1" applyFont="1"/>
    <xf numFmtId="170" fontId="9" fillId="36" borderId="1" xfId="0" applyNumberFormat="1" applyFont="1" applyFill="1" applyBorder="1" applyAlignment="1">
      <alignment horizontal="center" vertical="center"/>
    </xf>
    <xf numFmtId="0" fontId="9" fillId="36" borderId="1" xfId="0" applyFont="1" applyFill="1" applyBorder="1"/>
    <xf numFmtId="0" fontId="57" fillId="36" borderId="1" xfId="0" applyFont="1" applyFill="1" applyBorder="1" applyAlignment="1">
      <alignment horizontal="left" vertical="center"/>
    </xf>
    <xf numFmtId="0" fontId="57" fillId="36" borderId="1" xfId="0" applyFont="1" applyFill="1" applyBorder="1" applyAlignment="1">
      <alignment horizontal="left" vertical="center" wrapText="1"/>
    </xf>
    <xf numFmtId="175" fontId="61" fillId="36" borderId="1" xfId="0" applyNumberFormat="1" applyFont="1" applyFill="1" applyBorder="1" applyAlignment="1">
      <alignment vertical="center" wrapText="1"/>
    </xf>
    <xf numFmtId="0" fontId="56" fillId="37" borderId="1" xfId="0" applyFont="1" applyFill="1" applyBorder="1" applyAlignment="1">
      <alignment horizontal="left" vertical="center" wrapText="1"/>
    </xf>
    <xf numFmtId="1" fontId="57" fillId="36" borderId="1" xfId="0" applyNumberFormat="1" applyFont="1" applyFill="1" applyBorder="1" applyAlignment="1">
      <alignment horizontal="left" vertical="center" wrapText="1"/>
    </xf>
    <xf numFmtId="175" fontId="61" fillId="36" borderId="1" xfId="0" applyNumberFormat="1" applyFont="1" applyFill="1" applyBorder="1" applyAlignment="1">
      <alignment horizontal="right" vertical="center" wrapText="1"/>
    </xf>
    <xf numFmtId="10" fontId="57" fillId="36" borderId="1" xfId="0" applyNumberFormat="1" applyFont="1" applyFill="1" applyBorder="1" applyAlignment="1">
      <alignment horizontal="left" vertical="center" wrapText="1"/>
    </xf>
    <xf numFmtId="167" fontId="57" fillId="36" borderId="1" xfId="0" applyNumberFormat="1" applyFont="1" applyFill="1" applyBorder="1" applyAlignment="1">
      <alignment horizontal="left" vertical="center" wrapText="1"/>
    </xf>
    <xf numFmtId="14" fontId="57" fillId="36" borderId="1" xfId="0" applyNumberFormat="1" applyFont="1" applyFill="1" applyBorder="1" applyAlignment="1">
      <alignment horizontal="left" vertical="center" wrapText="1"/>
    </xf>
    <xf numFmtId="165" fontId="57" fillId="36" borderId="1" xfId="0" applyNumberFormat="1" applyFont="1" applyFill="1" applyBorder="1" applyAlignment="1">
      <alignment horizontal="left" vertical="center"/>
    </xf>
    <xf numFmtId="0" fontId="4" fillId="41" borderId="1" xfId="0" applyFont="1" applyFill="1" applyBorder="1" applyAlignment="1" applyProtection="1">
      <alignment horizontal="center" vertical="center"/>
      <protection locked="0"/>
    </xf>
    <xf numFmtId="0" fontId="5" fillId="41" borderId="1" xfId="0" applyFont="1" applyFill="1" applyBorder="1" applyProtection="1">
      <protection locked="0"/>
    </xf>
    <xf numFmtId="168" fontId="5" fillId="41" borderId="1" xfId="0" applyNumberFormat="1" applyFont="1" applyFill="1" applyBorder="1" applyProtection="1">
      <protection locked="0"/>
    </xf>
    <xf numFmtId="168" fontId="5" fillId="41" borderId="1" xfId="0" applyNumberFormat="1" applyFont="1" applyFill="1" applyBorder="1"/>
    <xf numFmtId="0" fontId="5" fillId="41" borderId="1" xfId="0" applyFont="1" applyFill="1" applyBorder="1"/>
    <xf numFmtId="8" fontId="5" fillId="41" borderId="1" xfId="0" applyNumberFormat="1" applyFont="1" applyFill="1" applyBorder="1"/>
    <xf numFmtId="169" fontId="5" fillId="41" borderId="9" xfId="0" applyNumberFormat="1" applyFont="1" applyFill="1" applyBorder="1"/>
    <xf numFmtId="0" fontId="62" fillId="41" borderId="1" xfId="0" applyFont="1" applyFill="1" applyBorder="1"/>
    <xf numFmtId="0" fontId="5" fillId="34" borderId="10" xfId="0" applyFont="1" applyFill="1" applyBorder="1" applyAlignment="1" applyProtection="1">
      <alignment horizontal="left" vertical="center"/>
      <protection locked="0"/>
    </xf>
    <xf numFmtId="0" fontId="5" fillId="34" borderId="13" xfId="0" applyFont="1" applyFill="1" applyBorder="1" applyAlignment="1" applyProtection="1">
      <alignment horizontal="left" vertical="center"/>
      <protection locked="0"/>
    </xf>
    <xf numFmtId="168" fontId="5" fillId="0" borderId="9" xfId="0" applyNumberFormat="1" applyFont="1" applyBorder="1"/>
    <xf numFmtId="0" fontId="4" fillId="33" borderId="13" xfId="0" applyFont="1" applyFill="1" applyBorder="1" applyAlignment="1" applyProtection="1">
      <alignment horizontal="center" vertical="center"/>
      <protection locked="0"/>
    </xf>
    <xf numFmtId="0" fontId="5" fillId="33" borderId="8" xfId="0" applyFont="1" applyFill="1" applyBorder="1" applyProtection="1">
      <protection locked="0"/>
    </xf>
    <xf numFmtId="168" fontId="5" fillId="33" borderId="8" xfId="0" applyNumberFormat="1" applyFont="1" applyFill="1" applyBorder="1" applyProtection="1">
      <protection locked="0"/>
    </xf>
    <xf numFmtId="8" fontId="5" fillId="33" borderId="4" xfId="0" applyNumberFormat="1" applyFont="1" applyFill="1" applyBorder="1"/>
    <xf numFmtId="0" fontId="4" fillId="33" borderId="10" xfId="0" applyFont="1" applyFill="1" applyBorder="1" applyAlignment="1">
      <alignment horizontal="center" vertical="center"/>
    </xf>
    <xf numFmtId="0" fontId="62" fillId="33" borderId="14" xfId="0" applyFont="1" applyFill="1" applyBorder="1"/>
    <xf numFmtId="0" fontId="62" fillId="33" borderId="10" xfId="0" applyFont="1" applyFill="1" applyBorder="1"/>
    <xf numFmtId="8" fontId="9" fillId="33" borderId="8" xfId="0" applyNumberFormat="1" applyFont="1" applyFill="1" applyBorder="1"/>
    <xf numFmtId="0" fontId="5" fillId="0" borderId="1" xfId="0" applyFont="1" applyBorder="1" applyAlignment="1" applyProtection="1">
      <alignment horizontal="center" vertical="center"/>
      <protection locked="0"/>
    </xf>
    <xf numFmtId="0" fontId="5" fillId="33" borderId="8" xfId="0" applyFont="1" applyFill="1" applyBorder="1" applyAlignment="1">
      <alignment horizontal="center" vertical="center"/>
    </xf>
    <xf numFmtId="0" fontId="5" fillId="41" borderId="1" xfId="0" applyFont="1" applyFill="1" applyBorder="1" applyAlignment="1">
      <alignment horizontal="center" vertical="center"/>
    </xf>
    <xf numFmtId="1" fontId="5" fillId="0" borderId="1" xfId="0" applyNumberFormat="1" applyFont="1" applyBorder="1" applyAlignment="1" applyProtection="1">
      <alignment horizontal="center" vertical="center"/>
      <protection locked="0"/>
    </xf>
    <xf numFmtId="0" fontId="5" fillId="33" borderId="1" xfId="0" applyFont="1" applyFill="1" applyBorder="1" applyAlignment="1">
      <alignment horizontal="center" vertical="center"/>
    </xf>
    <xf numFmtId="0" fontId="0" fillId="40" borderId="1" xfId="0" applyFill="1" applyBorder="1" applyAlignment="1">
      <alignment horizontal="center" vertical="center"/>
    </xf>
    <xf numFmtId="0" fontId="13" fillId="40" borderId="1" xfId="0" applyFont="1" applyFill="1" applyBorder="1" applyAlignment="1">
      <alignment horizontal="center"/>
    </xf>
    <xf numFmtId="0" fontId="64" fillId="33" borderId="5" xfId="0" applyFont="1" applyFill="1" applyBorder="1" applyAlignment="1">
      <alignment horizontal="center" vertical="center" wrapText="1"/>
    </xf>
    <xf numFmtId="0" fontId="64" fillId="39" borderId="1" xfId="0" applyFont="1" applyFill="1" applyBorder="1" applyAlignment="1">
      <alignment horizontal="center" vertical="center" wrapText="1"/>
    </xf>
    <xf numFmtId="0" fontId="5" fillId="41" borderId="0" xfId="0" applyFont="1" applyFill="1"/>
    <xf numFmtId="0" fontId="64" fillId="39" borderId="10" xfId="0" applyFont="1" applyFill="1" applyBorder="1" applyAlignment="1">
      <alignment horizontal="center" vertical="center" wrapText="1"/>
    </xf>
    <xf numFmtId="0" fontId="5" fillId="39" borderId="8" xfId="0" applyFont="1" applyFill="1" applyBorder="1"/>
    <xf numFmtId="168" fontId="5" fillId="0" borderId="10" xfId="0" applyNumberFormat="1" applyFont="1" applyBorder="1"/>
    <xf numFmtId="0" fontId="5" fillId="39" borderId="1" xfId="0" applyFont="1" applyFill="1" applyBorder="1"/>
    <xf numFmtId="168" fontId="5" fillId="39" borderId="1" xfId="0" applyNumberFormat="1" applyFont="1" applyFill="1" applyBorder="1"/>
    <xf numFmtId="0" fontId="5" fillId="39" borderId="1" xfId="0" applyFont="1" applyFill="1" applyBorder="1" applyAlignment="1">
      <alignment horizontal="center" vertical="center"/>
    </xf>
    <xf numFmtId="8" fontId="5" fillId="39" borderId="1" xfId="0" applyNumberFormat="1" applyFont="1" applyFill="1" applyBorder="1"/>
    <xf numFmtId="169" fontId="5" fillId="39" borderId="1" xfId="0" applyNumberFormat="1" applyFont="1" applyFill="1" applyBorder="1"/>
    <xf numFmtId="8" fontId="5" fillId="39" borderId="1" xfId="0" applyNumberFormat="1" applyFont="1" applyFill="1" applyBorder="1" applyAlignment="1">
      <alignment wrapText="1"/>
    </xf>
    <xf numFmtId="8" fontId="5" fillId="41" borderId="0" xfId="0" applyNumberFormat="1" applyFont="1" applyFill="1"/>
    <xf numFmtId="168" fontId="5" fillId="41" borderId="0" xfId="0" applyNumberFormat="1" applyFont="1" applyFill="1"/>
    <xf numFmtId="0" fontId="9" fillId="39" borderId="1" xfId="0" applyFont="1" applyFill="1" applyBorder="1" applyAlignment="1">
      <alignment horizontal="center" vertical="center"/>
    </xf>
    <xf numFmtId="175" fontId="9" fillId="39" borderId="1" xfId="0" applyNumberFormat="1" applyFont="1" applyFill="1" applyBorder="1"/>
    <xf numFmtId="8" fontId="9" fillId="39" borderId="1" xfId="0" applyNumberFormat="1" applyFont="1" applyFill="1" applyBorder="1"/>
    <xf numFmtId="0" fontId="5" fillId="39" borderId="2" xfId="0" applyFont="1" applyFill="1" applyBorder="1"/>
    <xf numFmtId="0" fontId="9" fillId="41" borderId="0" xfId="0" applyFont="1" applyFill="1" applyAlignment="1">
      <alignment horizontal="center" vertical="center"/>
    </xf>
    <xf numFmtId="0" fontId="5" fillId="41" borderId="0" xfId="0" applyFont="1" applyFill="1" applyAlignment="1">
      <alignment horizontal="center" vertical="center"/>
    </xf>
    <xf numFmtId="175" fontId="9" fillId="41" borderId="0" xfId="0" applyNumberFormat="1" applyFont="1" applyFill="1"/>
    <xf numFmtId="8" fontId="9" fillId="41" borderId="0" xfId="0" applyNumberFormat="1" applyFont="1" applyFill="1"/>
    <xf numFmtId="0" fontId="64" fillId="39" borderId="1" xfId="0" applyFont="1" applyFill="1" applyBorder="1" applyAlignment="1" applyProtection="1">
      <alignment horizontal="center" vertical="center" wrapText="1"/>
      <protection locked="0"/>
    </xf>
    <xf numFmtId="14" fontId="5" fillId="0" borderId="1" xfId="0" applyNumberFormat="1" applyFont="1" applyBorder="1" applyProtection="1">
      <protection locked="0"/>
    </xf>
    <xf numFmtId="169" fontId="5" fillId="0" borderId="1" xfId="0" applyNumberFormat="1" applyFont="1" applyBorder="1" applyProtection="1">
      <protection locked="0"/>
    </xf>
    <xf numFmtId="174" fontId="8" fillId="33" borderId="1" xfId="0" applyNumberFormat="1" applyFont="1" applyFill="1" applyBorder="1"/>
    <xf numFmtId="175" fontId="4" fillId="39" borderId="1" xfId="0" applyNumberFormat="1" applyFont="1" applyFill="1" applyBorder="1"/>
    <xf numFmtId="14" fontId="4" fillId="39" borderId="1" xfId="0" applyNumberFormat="1" applyFont="1" applyFill="1" applyBorder="1" applyAlignment="1">
      <alignment horizontal="center" vertical="center"/>
    </xf>
    <xf numFmtId="0" fontId="9" fillId="44" borderId="0" xfId="0" applyFont="1" applyFill="1"/>
    <xf numFmtId="175" fontId="8" fillId="44" borderId="10" xfId="0" applyNumberFormat="1" applyFont="1" applyFill="1" applyBorder="1" applyAlignment="1">
      <alignment horizontal="right" vertical="center"/>
    </xf>
    <xf numFmtId="0" fontId="8" fillId="0" borderId="8" xfId="0" applyFont="1" applyBorder="1" applyAlignment="1">
      <alignment horizontal="left" vertical="center" wrapText="1"/>
    </xf>
    <xf numFmtId="0" fontId="8" fillId="44" borderId="1" xfId="0" applyFont="1" applyFill="1" applyBorder="1" applyAlignment="1">
      <alignment wrapText="1"/>
    </xf>
    <xf numFmtId="164" fontId="9" fillId="0" borderId="0" xfId="0" applyNumberFormat="1" applyFont="1" applyAlignment="1">
      <alignment horizontal="center" vertical="center"/>
    </xf>
    <xf numFmtId="0" fontId="26" fillId="39" borderId="1" xfId="0" applyFont="1" applyFill="1" applyBorder="1" applyAlignment="1">
      <alignment horizontal="center" vertical="center" wrapText="1"/>
    </xf>
    <xf numFmtId="0" fontId="26" fillId="33" borderId="5" xfId="0" applyFont="1" applyFill="1" applyBorder="1" applyAlignment="1">
      <alignment horizontal="center" vertical="center" wrapText="1"/>
    </xf>
    <xf numFmtId="0" fontId="65" fillId="0" borderId="0" xfId="0" applyFont="1"/>
    <xf numFmtId="14" fontId="0" fillId="0" borderId="0" xfId="0" applyNumberFormat="1"/>
    <xf numFmtId="0" fontId="67" fillId="0" borderId="0" xfId="0" applyFont="1"/>
    <xf numFmtId="168" fontId="62" fillId="0" borderId="0" xfId="0" applyNumberFormat="1" applyFont="1" applyAlignment="1">
      <alignment wrapText="1"/>
    </xf>
    <xf numFmtId="0" fontId="27" fillId="33" borderId="5" xfId="0" applyFont="1" applyFill="1" applyBorder="1" applyAlignment="1">
      <alignment horizontal="center" vertical="center" wrapText="1"/>
    </xf>
    <xf numFmtId="0" fontId="63" fillId="33" borderId="14" xfId="0" applyFont="1" applyFill="1" applyBorder="1"/>
    <xf numFmtId="168" fontId="63" fillId="0" borderId="0" xfId="0" applyNumberFormat="1" applyFont="1"/>
    <xf numFmtId="0" fontId="63" fillId="0" borderId="0" xfId="0" applyFont="1"/>
    <xf numFmtId="0" fontId="11" fillId="0" borderId="1" xfId="0" applyFont="1" applyBorder="1" applyAlignment="1" applyProtection="1">
      <alignment horizontal="right" vertical="center"/>
      <protection locked="0"/>
    </xf>
    <xf numFmtId="0" fontId="4" fillId="41" borderId="0" xfId="0" applyFont="1" applyFill="1" applyAlignment="1">
      <alignment horizontal="center" vertical="center"/>
    </xf>
    <xf numFmtId="169" fontId="5" fillId="41" borderId="0" xfId="0" applyNumberFormat="1" applyFont="1" applyFill="1"/>
    <xf numFmtId="175" fontId="5" fillId="41" borderId="0" xfId="0" applyNumberFormat="1" applyFont="1" applyFill="1"/>
    <xf numFmtId="8" fontId="5" fillId="41" borderId="0" xfId="0" applyNumberFormat="1" applyFont="1" applyFill="1" applyAlignment="1">
      <alignment wrapText="1"/>
    </xf>
    <xf numFmtId="0" fontId="5" fillId="42" borderId="2" xfId="0" applyFont="1" applyFill="1" applyBorder="1" applyAlignment="1" applyProtection="1">
      <alignment horizontal="left" vertical="center"/>
      <protection locked="0"/>
    </xf>
    <xf numFmtId="0" fontId="5" fillId="0" borderId="2" xfId="0" applyFont="1" applyBorder="1" applyAlignment="1" applyProtection="1">
      <alignment wrapText="1"/>
      <protection locked="0"/>
    </xf>
    <xf numFmtId="0" fontId="5" fillId="0" borderId="2" xfId="0" applyFont="1" applyBorder="1" applyProtection="1">
      <protection locked="0"/>
    </xf>
    <xf numFmtId="168" fontId="5" fillId="0" borderId="2" xfId="0" applyNumberFormat="1" applyFont="1" applyBorder="1" applyProtection="1">
      <protection locked="0"/>
    </xf>
    <xf numFmtId="14" fontId="5" fillId="0" borderId="2" xfId="0" applyNumberFormat="1" applyFont="1" applyBorder="1" applyProtection="1">
      <protection locked="0"/>
    </xf>
    <xf numFmtId="1" fontId="5" fillId="0" borderId="2" xfId="0" applyNumberFormat="1" applyFont="1" applyBorder="1" applyAlignment="1" applyProtection="1">
      <alignment horizontal="center" vertical="center"/>
      <protection locked="0"/>
    </xf>
    <xf numFmtId="168" fontId="5" fillId="0" borderId="2" xfId="0" applyNumberFormat="1" applyFont="1" applyBorder="1"/>
    <xf numFmtId="175" fontId="5" fillId="0" borderId="2" xfId="0" applyNumberFormat="1" applyFont="1" applyBorder="1" applyProtection="1">
      <protection locked="0"/>
    </xf>
    <xf numFmtId="169" fontId="5" fillId="0" borderId="2" xfId="0" applyNumberFormat="1" applyFont="1" applyBorder="1" applyProtection="1">
      <protection locked="0"/>
    </xf>
    <xf numFmtId="8" fontId="5" fillId="0" borderId="2" xfId="0" applyNumberFormat="1" applyFont="1" applyBorder="1" applyAlignment="1" applyProtection="1">
      <alignment wrapText="1"/>
      <protection locked="0"/>
    </xf>
    <xf numFmtId="168" fontId="5" fillId="0" borderId="5" xfId="0" applyNumberFormat="1" applyFont="1" applyBorder="1"/>
    <xf numFmtId="0" fontId="5" fillId="41" borderId="15" xfId="0" applyFont="1" applyFill="1" applyBorder="1"/>
    <xf numFmtId="0" fontId="9" fillId="33" borderId="1" xfId="0" applyFont="1" applyFill="1" applyBorder="1" applyAlignment="1">
      <alignment horizontal="center" vertical="center"/>
    </xf>
    <xf numFmtId="175" fontId="9" fillId="33" borderId="1" xfId="0" applyNumberFormat="1" applyFont="1" applyFill="1" applyBorder="1"/>
    <xf numFmtId="8" fontId="9" fillId="33" borderId="1" xfId="0" applyNumberFormat="1" applyFont="1" applyFill="1" applyBorder="1"/>
    <xf numFmtId="164" fontId="9" fillId="0" borderId="0" xfId="0" applyNumberFormat="1" applyFont="1" applyAlignment="1">
      <alignment horizontal="left"/>
    </xf>
    <xf numFmtId="0" fontId="29" fillId="0" borderId="0" xfId="0" applyFont="1" applyAlignment="1">
      <alignment horizontal="center" vertical="top" wrapText="1"/>
    </xf>
    <xf numFmtId="0" fontId="5" fillId="0" borderId="0" xfId="0" applyFont="1" applyAlignment="1">
      <alignment horizontal="center"/>
    </xf>
    <xf numFmtId="168" fontId="5" fillId="0" borderId="0" xfId="0" applyNumberFormat="1" applyFont="1" applyAlignment="1">
      <alignment horizontal="center" vertical="center"/>
    </xf>
    <xf numFmtId="14" fontId="5" fillId="43" borderId="0" xfId="0" applyNumberFormat="1" applyFont="1" applyFill="1" applyAlignment="1">
      <alignment horizontal="center" vertical="center"/>
    </xf>
    <xf numFmtId="0" fontId="5" fillId="0" borderId="0" xfId="0" applyFont="1" applyAlignment="1">
      <alignment horizontal="left" vertical="center" wrapText="1"/>
    </xf>
    <xf numFmtId="0" fontId="5" fillId="43" borderId="0" xfId="0" applyFont="1" applyFill="1" applyAlignment="1">
      <alignment horizontal="left" vertical="center"/>
    </xf>
    <xf numFmtId="0" fontId="4" fillId="0" borderId="0" xfId="0" applyFont="1" applyAlignment="1">
      <alignment horizontal="center"/>
    </xf>
    <xf numFmtId="14" fontId="5" fillId="0" borderId="0" xfId="0" applyNumberFormat="1" applyFont="1" applyAlignment="1">
      <alignment horizontal="center"/>
    </xf>
    <xf numFmtId="168" fontId="5" fillId="0" borderId="0" xfId="0" applyNumberFormat="1" applyFont="1" applyAlignment="1">
      <alignment horizontal="center"/>
    </xf>
    <xf numFmtId="14" fontId="5" fillId="57" borderId="0" xfId="0" applyNumberFormat="1" applyFont="1" applyFill="1" applyAlignment="1">
      <alignment horizontal="center"/>
    </xf>
    <xf numFmtId="0" fontId="5" fillId="43" borderId="0" xfId="0" applyFont="1" applyFill="1" applyAlignment="1">
      <alignment horizontal="center"/>
    </xf>
    <xf numFmtId="0" fontId="5" fillId="0" borderId="0" xfId="0" applyFont="1" applyAlignment="1">
      <alignment horizontal="left"/>
    </xf>
    <xf numFmtId="0" fontId="56" fillId="58" borderId="0" xfId="0" applyFont="1" applyFill="1" applyAlignment="1">
      <alignment horizontal="center" vertical="center"/>
    </xf>
    <xf numFmtId="164" fontId="9" fillId="0" borderId="0" xfId="0" applyNumberFormat="1" applyFont="1" applyAlignment="1">
      <alignment horizontal="right" vertical="center"/>
    </xf>
    <xf numFmtId="175" fontId="4" fillId="41" borderId="0" xfId="0" applyNumberFormat="1" applyFont="1" applyFill="1" applyAlignment="1">
      <alignment horizontal="left" vertical="center"/>
    </xf>
    <xf numFmtId="0" fontId="4" fillId="39" borderId="1" xfId="0" applyFont="1" applyFill="1" applyBorder="1" applyAlignment="1">
      <alignment horizontal="left" vertical="center" wrapText="1"/>
    </xf>
    <xf numFmtId="0" fontId="4" fillId="33" borderId="1" xfId="0" applyFont="1" applyFill="1" applyBorder="1" applyAlignment="1">
      <alignment horizontal="left" vertical="center" wrapText="1"/>
    </xf>
    <xf numFmtId="0" fontId="4" fillId="46" borderId="1" xfId="0" applyFont="1" applyFill="1" applyBorder="1" applyAlignment="1">
      <alignment horizontal="left" vertical="center" wrapText="1"/>
    </xf>
    <xf numFmtId="14" fontId="12" fillId="0" borderId="0" xfId="0" applyNumberFormat="1"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12" fillId="0" borderId="0" xfId="0" applyFont="1" applyProtection="1">
      <protection locked="0"/>
    </xf>
    <xf numFmtId="0" fontId="17" fillId="0" borderId="0" xfId="0" applyFont="1" applyProtection="1">
      <protection locked="0"/>
    </xf>
    <xf numFmtId="164" fontId="17" fillId="0" borderId="0" xfId="0" applyNumberFormat="1" applyFont="1" applyAlignment="1">
      <alignment horizontal="left" vertical="center"/>
    </xf>
    <xf numFmtId="0" fontId="68" fillId="0" borderId="0" xfId="0" applyFont="1"/>
    <xf numFmtId="178" fontId="4" fillId="48" borderId="0" xfId="0" applyNumberFormat="1" applyFont="1" applyFill="1"/>
    <xf numFmtId="178" fontId="4" fillId="48" borderId="3" xfId="0" applyNumberFormat="1" applyFont="1" applyFill="1" applyBorder="1"/>
    <xf numFmtId="178" fontId="5" fillId="48" borderId="3" xfId="0" applyNumberFormat="1" applyFont="1" applyFill="1" applyBorder="1"/>
    <xf numFmtId="178" fontId="5" fillId="49" borderId="3" xfId="0" applyNumberFormat="1" applyFont="1" applyFill="1" applyBorder="1"/>
    <xf numFmtId="178" fontId="5" fillId="36" borderId="3" xfId="0" applyNumberFormat="1" applyFont="1" applyFill="1" applyBorder="1"/>
    <xf numFmtId="178" fontId="5" fillId="50" borderId="3" xfId="0" applyNumberFormat="1" applyFont="1" applyFill="1" applyBorder="1"/>
    <xf numFmtId="178" fontId="5" fillId="51" borderId="3" xfId="0" applyNumberFormat="1" applyFont="1" applyFill="1" applyBorder="1"/>
    <xf numFmtId="178" fontId="4" fillId="49" borderId="3" xfId="0" applyNumberFormat="1" applyFont="1" applyFill="1" applyBorder="1"/>
    <xf numFmtId="178" fontId="4" fillId="49" borderId="0" xfId="0" applyNumberFormat="1" applyFont="1" applyFill="1"/>
    <xf numFmtId="178" fontId="4" fillId="36" borderId="0" xfId="0" applyNumberFormat="1" applyFont="1" applyFill="1"/>
    <xf numFmtId="178" fontId="4" fillId="50" borderId="0" xfId="0" applyNumberFormat="1" applyFont="1" applyFill="1"/>
    <xf numFmtId="178" fontId="4" fillId="51" borderId="0" xfId="0" applyNumberFormat="1" applyFont="1" applyFill="1"/>
    <xf numFmtId="178" fontId="4" fillId="51" borderId="3" xfId="0" applyNumberFormat="1" applyFont="1" applyFill="1" applyBorder="1"/>
    <xf numFmtId="164" fontId="34" fillId="0" borderId="0" xfId="0" applyNumberFormat="1" applyFont="1" applyAlignment="1">
      <alignment horizontal="center" vertical="center"/>
    </xf>
    <xf numFmtId="0" fontId="34" fillId="0" borderId="0" xfId="0" applyFont="1" applyAlignment="1">
      <alignment horizontal="center" vertical="center"/>
    </xf>
    <xf numFmtId="178" fontId="4" fillId="36" borderId="3" xfId="0" applyNumberFormat="1" applyFont="1" applyFill="1" applyBorder="1"/>
    <xf numFmtId="178" fontId="4" fillId="50" borderId="3" xfId="0" applyNumberFormat="1" applyFont="1" applyFill="1" applyBorder="1"/>
    <xf numFmtId="0" fontId="4" fillId="46" borderId="7" xfId="0" applyFont="1" applyFill="1" applyBorder="1" applyAlignment="1">
      <alignment horizontal="left" vertical="center" wrapText="1"/>
    </xf>
    <xf numFmtId="175" fontId="5" fillId="0" borderId="8" xfId="0" applyNumberFormat="1" applyFont="1" applyBorder="1"/>
    <xf numFmtId="0" fontId="0" fillId="0" borderId="11" xfId="0" applyBorder="1"/>
    <xf numFmtId="0" fontId="8" fillId="39" borderId="2" xfId="0" applyFont="1" applyFill="1" applyBorder="1" applyAlignment="1">
      <alignment wrapText="1"/>
    </xf>
    <xf numFmtId="172" fontId="8" fillId="39" borderId="2" xfId="0" applyNumberFormat="1" applyFont="1" applyFill="1" applyBorder="1"/>
    <xf numFmtId="171" fontId="8" fillId="39" borderId="2" xfId="0" applyNumberFormat="1" applyFont="1" applyFill="1" applyBorder="1" applyAlignment="1">
      <alignment horizontal="right"/>
    </xf>
    <xf numFmtId="0" fontId="11" fillId="0" borderId="3" xfId="0" applyFont="1" applyBorder="1"/>
    <xf numFmtId="0" fontId="5" fillId="0" borderId="3" xfId="0" applyFont="1" applyBorder="1"/>
    <xf numFmtId="175" fontId="4" fillId="0" borderId="1" xfId="0" applyNumberFormat="1" applyFont="1" applyBorder="1" applyAlignment="1">
      <alignment horizontal="right" vertical="center"/>
    </xf>
    <xf numFmtId="175" fontId="8" fillId="33" borderId="1" xfId="0" applyNumberFormat="1" applyFont="1" applyFill="1" applyBorder="1" applyAlignment="1">
      <alignment horizontal="right" vertical="center" wrapText="1"/>
    </xf>
    <xf numFmtId="164" fontId="17" fillId="0" borderId="3" xfId="0" applyNumberFormat="1" applyFont="1" applyBorder="1"/>
    <xf numFmtId="0" fontId="20" fillId="0" borderId="3" xfId="0" applyFont="1" applyBorder="1"/>
    <xf numFmtId="175" fontId="5" fillId="0" borderId="1" xfId="0" applyNumberFormat="1" applyFont="1" applyBorder="1" applyAlignment="1">
      <alignment horizontal="right"/>
    </xf>
    <xf numFmtId="172" fontId="8" fillId="33" borderId="1" xfId="0" applyNumberFormat="1" applyFont="1" applyFill="1" applyBorder="1" applyAlignment="1">
      <alignment horizontal="right" vertical="center" wrapText="1"/>
    </xf>
    <xf numFmtId="170" fontId="5" fillId="0" borderId="1" xfId="0" applyNumberFormat="1" applyFont="1" applyBorder="1"/>
    <xf numFmtId="174" fontId="8" fillId="46" borderId="1" xfId="0" applyNumberFormat="1" applyFont="1" applyFill="1" applyBorder="1" applyAlignment="1">
      <alignment horizontal="right" vertical="center" wrapText="1"/>
    </xf>
    <xf numFmtId="0" fontId="5" fillId="46" borderId="1" xfId="0" applyFont="1" applyFill="1" applyBorder="1"/>
    <xf numFmtId="175" fontId="4" fillId="41" borderId="1" xfId="0" applyNumberFormat="1" applyFont="1" applyFill="1" applyBorder="1" applyAlignment="1">
      <alignment horizontal="right" vertical="center"/>
    </xf>
    <xf numFmtId="0" fontId="20" fillId="0" borderId="0" xfId="0" applyFont="1"/>
    <xf numFmtId="164" fontId="17" fillId="0" borderId="0" xfId="0" applyNumberFormat="1" applyFont="1"/>
    <xf numFmtId="164" fontId="17" fillId="0" borderId="0" xfId="0" applyNumberFormat="1" applyFont="1" applyAlignment="1">
      <alignment horizontal="center" vertical="center"/>
    </xf>
    <xf numFmtId="164" fontId="17" fillId="0" borderId="0" xfId="0" applyNumberFormat="1" applyFont="1" applyAlignment="1">
      <alignment horizontal="right" vertical="center"/>
    </xf>
    <xf numFmtId="164" fontId="17" fillId="0" borderId="0" xfId="0" applyNumberFormat="1" applyFont="1" applyAlignment="1">
      <alignment horizontal="center"/>
    </xf>
    <xf numFmtId="0" fontId="8" fillId="33" borderId="1" xfId="0" applyFont="1" applyFill="1" applyBorder="1" applyAlignment="1">
      <alignment horizontal="left" vertical="center" wrapText="1"/>
    </xf>
    <xf numFmtId="0" fontId="12" fillId="0" borderId="3" xfId="0" applyFont="1" applyBorder="1" applyAlignment="1" applyProtection="1">
      <alignment horizontal="center" vertical="center" wrapText="1"/>
      <protection locked="0"/>
    </xf>
    <xf numFmtId="183" fontId="5" fillId="0" borderId="0" xfId="0" applyNumberFormat="1" applyFont="1"/>
    <xf numFmtId="0" fontId="56" fillId="56" borderId="0" xfId="0" applyFont="1" applyFill="1" applyAlignment="1">
      <alignment horizontal="center" vertical="center" wrapText="1"/>
    </xf>
    <xf numFmtId="168" fontId="5" fillId="0" borderId="0" xfId="0" applyNumberFormat="1" applyFont="1"/>
    <xf numFmtId="181" fontId="5" fillId="0" borderId="0" xfId="0" applyNumberFormat="1" applyFont="1"/>
    <xf numFmtId="168" fontId="5" fillId="0" borderId="0" xfId="0" applyNumberFormat="1" applyFont="1" applyAlignment="1">
      <alignment wrapText="1"/>
    </xf>
    <xf numFmtId="14" fontId="66" fillId="54" borderId="0" xfId="0" applyNumberFormat="1" applyFont="1" applyFill="1"/>
    <xf numFmtId="0" fontId="5" fillId="54" borderId="0" xfId="0" applyFont="1" applyFill="1"/>
    <xf numFmtId="14" fontId="5" fillId="33" borderId="0" xfId="0" applyNumberFormat="1" applyFont="1" applyFill="1"/>
    <xf numFmtId="0" fontId="5" fillId="33" borderId="0" xfId="0" applyFont="1" applyFill="1"/>
    <xf numFmtId="168" fontId="5" fillId="33" borderId="0" xfId="0" applyNumberFormat="1" applyFont="1" applyFill="1"/>
    <xf numFmtId="184" fontId="5" fillId="33" borderId="0" xfId="0" applyNumberFormat="1" applyFont="1" applyFill="1"/>
    <xf numFmtId="184" fontId="5" fillId="0" borderId="0" xfId="0" applyNumberFormat="1" applyFont="1"/>
    <xf numFmtId="170" fontId="60" fillId="38" borderId="2" xfId="0" applyNumberFormat="1" applyFont="1" applyFill="1" applyBorder="1" applyAlignment="1">
      <alignment horizontal="center" vertical="center" wrapText="1"/>
    </xf>
    <xf numFmtId="0" fontId="60" fillId="38" borderId="6" xfId="0" applyFont="1" applyFill="1" applyBorder="1" applyAlignment="1">
      <alignment horizontal="left" vertical="center" wrapText="1"/>
    </xf>
    <xf numFmtId="0" fontId="4" fillId="52" borderId="1" xfId="0" applyFont="1" applyFill="1" applyBorder="1" applyAlignment="1" applyProtection="1">
      <alignment horizontal="center" vertical="center"/>
      <protection locked="0"/>
    </xf>
    <xf numFmtId="0" fontId="5" fillId="0" borderId="1" xfId="0" applyFont="1" applyBorder="1" applyAlignment="1">
      <alignment horizontal="center" vertical="center"/>
    </xf>
    <xf numFmtId="0" fontId="5" fillId="0" borderId="1"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1" xfId="0" applyFont="1" applyBorder="1" applyAlignment="1">
      <alignment horizontal="center"/>
    </xf>
    <xf numFmtId="0" fontId="62" fillId="0" borderId="0" xfId="0" applyFont="1" applyAlignment="1">
      <alignment wrapText="1"/>
    </xf>
    <xf numFmtId="14" fontId="67" fillId="0" borderId="0" xfId="0" applyNumberFormat="1" applyFont="1"/>
    <xf numFmtId="0" fontId="65" fillId="0" borderId="0" xfId="0" applyFont="1" applyAlignment="1">
      <alignment horizontal="center" vertical="center"/>
    </xf>
    <xf numFmtId="0" fontId="62" fillId="0" borderId="0" xfId="0" applyFont="1" applyAlignment="1">
      <alignment horizontal="center" vertical="center"/>
    </xf>
    <xf numFmtId="175" fontId="62" fillId="0" borderId="0" xfId="0" applyNumberFormat="1" applyFont="1"/>
    <xf numFmtId="175" fontId="62" fillId="0" borderId="0" xfId="0" applyNumberFormat="1" applyFont="1" applyAlignment="1">
      <alignment horizontal="right" vertical="center"/>
    </xf>
    <xf numFmtId="0" fontId="62" fillId="0" borderId="0" xfId="0" applyFont="1" applyAlignment="1">
      <alignment horizontal="right"/>
    </xf>
    <xf numFmtId="180" fontId="62" fillId="41" borderId="0" xfId="0" applyNumberFormat="1" applyFont="1" applyFill="1" applyAlignment="1">
      <alignment horizontal="right" vertical="center"/>
    </xf>
    <xf numFmtId="175" fontId="62" fillId="41" borderId="0" xfId="0" applyNumberFormat="1" applyFont="1" applyFill="1" applyAlignment="1">
      <alignment horizontal="right" vertical="center"/>
    </xf>
    <xf numFmtId="14" fontId="65" fillId="0" borderId="0" xfId="0" applyNumberFormat="1" applyFont="1"/>
    <xf numFmtId="2" fontId="67" fillId="0" borderId="0" xfId="0" applyNumberFormat="1" applyFont="1"/>
    <xf numFmtId="0" fontId="60" fillId="53" borderId="27" xfId="0" applyFont="1" applyFill="1" applyBorder="1" applyAlignment="1">
      <alignment horizontal="center" vertical="center" wrapText="1"/>
    </xf>
    <xf numFmtId="0" fontId="60" fillId="38" borderId="29" xfId="0" applyFont="1" applyFill="1" applyBorder="1" applyAlignment="1">
      <alignment horizontal="center" vertical="center" wrapText="1"/>
    </xf>
    <xf numFmtId="1" fontId="60" fillId="38" borderId="29" xfId="0" applyNumberFormat="1" applyFont="1" applyFill="1" applyBorder="1" applyAlignment="1">
      <alignment horizontal="center" vertical="center" wrapText="1"/>
    </xf>
    <xf numFmtId="170" fontId="60" fillId="38" borderId="29" xfId="0" applyNumberFormat="1" applyFont="1" applyFill="1" applyBorder="1" applyAlignment="1">
      <alignment horizontal="center" vertical="center" wrapText="1"/>
    </xf>
    <xf numFmtId="0" fontId="72" fillId="0" borderId="0" xfId="0" applyFont="1"/>
    <xf numFmtId="0" fontId="56" fillId="35" borderId="1" xfId="0" applyFont="1" applyFill="1" applyBorder="1" applyAlignment="1">
      <alignment horizontal="center" vertical="center" wrapText="1"/>
    </xf>
    <xf numFmtId="14" fontId="57" fillId="35" borderId="1" xfId="0" applyNumberFormat="1" applyFont="1" applyFill="1" applyBorder="1" applyAlignment="1">
      <alignment vertical="center" wrapText="1"/>
    </xf>
    <xf numFmtId="175" fontId="57" fillId="35" borderId="1" xfId="0" applyNumberFormat="1" applyFont="1" applyFill="1" applyBorder="1" applyAlignment="1">
      <alignment vertical="center" wrapText="1"/>
    </xf>
    <xf numFmtId="10" fontId="57" fillId="35" borderId="1" xfId="0" applyNumberFormat="1" applyFont="1" applyFill="1" applyBorder="1" applyAlignment="1">
      <alignment vertical="center" wrapText="1"/>
    </xf>
    <xf numFmtId="0" fontId="9" fillId="0" borderId="3" xfId="0" applyFont="1" applyBorder="1" applyAlignment="1">
      <alignment horizontal="left" vertical="center"/>
    </xf>
    <xf numFmtId="0" fontId="9" fillId="0" borderId="0" xfId="0" applyFont="1" applyAlignment="1">
      <alignment horizontal="left" vertical="center"/>
    </xf>
    <xf numFmtId="0" fontId="11" fillId="0" borderId="0" xfId="0" applyFont="1" applyAlignment="1" applyProtection="1">
      <alignment horizontal="left" vertical="center" wrapText="1"/>
      <protection locked="0"/>
    </xf>
    <xf numFmtId="8" fontId="5" fillId="0" borderId="9" xfId="0" applyNumberFormat="1" applyFont="1" applyBorder="1" applyAlignment="1" applyProtection="1">
      <alignment wrapText="1"/>
      <protection locked="0"/>
    </xf>
    <xf numFmtId="0" fontId="9" fillId="0" borderId="0" xfId="0" applyFont="1" applyAlignment="1">
      <alignment horizontal="left" vertical="center" wrapText="1"/>
    </xf>
    <xf numFmtId="0" fontId="9" fillId="36" borderId="1" xfId="0" applyFont="1" applyFill="1" applyBorder="1" applyAlignment="1">
      <alignment horizontal="left" vertical="top" wrapText="1"/>
    </xf>
    <xf numFmtId="170" fontId="17" fillId="36" borderId="1" xfId="0" applyNumberFormat="1" applyFont="1" applyFill="1" applyBorder="1" applyAlignment="1">
      <alignment horizontal="right" vertical="center"/>
    </xf>
    <xf numFmtId="175" fontId="17" fillId="36" borderId="1" xfId="0" applyNumberFormat="1" applyFont="1" applyFill="1" applyBorder="1" applyAlignment="1">
      <alignment horizontal="right" vertical="center"/>
    </xf>
    <xf numFmtId="175" fontId="9" fillId="36" borderId="1" xfId="0" applyNumberFormat="1" applyFont="1" applyFill="1" applyBorder="1"/>
    <xf numFmtId="14" fontId="9" fillId="36" borderId="1" xfId="0" applyNumberFormat="1" applyFont="1" applyFill="1" applyBorder="1"/>
    <xf numFmtId="165" fontId="5" fillId="0" borderId="0" xfId="0" applyNumberFormat="1" applyFont="1" applyAlignment="1">
      <alignment horizontal="left" vertical="center" wrapText="1"/>
    </xf>
    <xf numFmtId="170" fontId="9" fillId="36" borderId="1" xfId="0" applyNumberFormat="1" applyFont="1" applyFill="1" applyBorder="1"/>
    <xf numFmtId="0" fontId="11" fillId="36" borderId="1" xfId="0" applyFont="1" applyFill="1" applyBorder="1" applyAlignment="1">
      <alignment horizontal="left" vertical="center"/>
    </xf>
    <xf numFmtId="0" fontId="9" fillId="37" borderId="1" xfId="0" applyFont="1" applyFill="1" applyBorder="1" applyAlignment="1">
      <alignment horizontal="left" vertical="center" wrapText="1"/>
    </xf>
    <xf numFmtId="0" fontId="11" fillId="36" borderId="1" xfId="0" applyFont="1" applyFill="1" applyBorder="1" applyAlignment="1">
      <alignment horizontal="left" vertical="center" wrapText="1"/>
    </xf>
    <xf numFmtId="1" fontId="11" fillId="36" borderId="1" xfId="0" applyNumberFormat="1" applyFont="1" applyFill="1" applyBorder="1" applyAlignment="1">
      <alignment horizontal="left" vertical="center"/>
    </xf>
    <xf numFmtId="175" fontId="17" fillId="36" borderId="1" xfId="0" applyNumberFormat="1" applyFont="1" applyFill="1" applyBorder="1" applyAlignment="1">
      <alignment vertical="center" wrapText="1"/>
    </xf>
    <xf numFmtId="170" fontId="11" fillId="36" borderId="1" xfId="0" applyNumberFormat="1" applyFont="1" applyFill="1" applyBorder="1" applyAlignment="1">
      <alignment horizontal="left" vertical="center"/>
    </xf>
    <xf numFmtId="14" fontId="11" fillId="36" borderId="1" xfId="0" applyNumberFormat="1" applyFont="1" applyFill="1" applyBorder="1" applyAlignment="1">
      <alignment horizontal="left" vertical="center"/>
    </xf>
    <xf numFmtId="10" fontId="11" fillId="36" borderId="1" xfId="0" applyNumberFormat="1" applyFont="1" applyFill="1" applyBorder="1" applyAlignment="1">
      <alignment horizontal="left" vertical="center"/>
    </xf>
    <xf numFmtId="175" fontId="17" fillId="36" borderId="1" xfId="0" applyNumberFormat="1" applyFont="1" applyFill="1" applyBorder="1" applyAlignment="1">
      <alignment horizontal="center" vertical="center" wrapText="1"/>
    </xf>
    <xf numFmtId="165" fontId="11" fillId="36" borderId="1" xfId="0" applyNumberFormat="1" applyFont="1" applyFill="1" applyBorder="1" applyAlignment="1">
      <alignment horizontal="left" vertical="center"/>
    </xf>
    <xf numFmtId="170" fontId="9" fillId="36" borderId="1" xfId="0" applyNumberFormat="1" applyFont="1" applyFill="1" applyBorder="1" applyAlignment="1">
      <alignment horizontal="left" vertical="center"/>
    </xf>
    <xf numFmtId="167" fontId="11" fillId="36" borderId="1" xfId="0" applyNumberFormat="1" applyFont="1" applyFill="1" applyBorder="1" applyAlignment="1">
      <alignment horizontal="left" vertical="center"/>
    </xf>
    <xf numFmtId="0" fontId="20" fillId="36" borderId="1" xfId="0" applyFont="1" applyFill="1" applyBorder="1" applyAlignment="1">
      <alignment vertical="center"/>
    </xf>
    <xf numFmtId="14" fontId="5" fillId="0" borderId="1" xfId="0" applyNumberFormat="1" applyFont="1" applyBorder="1" applyAlignment="1" applyProtection="1">
      <alignment horizontal="center"/>
      <protection locked="0"/>
    </xf>
    <xf numFmtId="0" fontId="64" fillId="33" borderId="5" xfId="0" applyFont="1" applyFill="1" applyBorder="1" applyAlignment="1" applyProtection="1">
      <alignment horizontal="center" vertical="center" wrapText="1"/>
      <protection locked="0"/>
    </xf>
    <xf numFmtId="0" fontId="37" fillId="0" borderId="0" xfId="0" applyFont="1" applyAlignment="1">
      <alignment horizontal="center" vertical="center" wrapText="1"/>
    </xf>
    <xf numFmtId="0" fontId="37" fillId="0" borderId="0" xfId="0" applyFont="1" applyAlignment="1">
      <alignment vertical="center" wrapText="1"/>
    </xf>
    <xf numFmtId="0" fontId="23" fillId="0" borderId="0" xfId="0" applyFont="1" applyAlignment="1">
      <alignment vertical="center"/>
    </xf>
    <xf numFmtId="0" fontId="9" fillId="0" borderId="10" xfId="0" applyFont="1" applyBorder="1" applyAlignment="1">
      <alignment horizontal="center" vertical="center"/>
    </xf>
    <xf numFmtId="0" fontId="60" fillId="53" borderId="5" xfId="0" applyFont="1" applyFill="1" applyBorder="1" applyAlignment="1">
      <alignment horizontal="center" vertical="center" wrapText="1"/>
    </xf>
    <xf numFmtId="0" fontId="9" fillId="0" borderId="13" xfId="0" applyFont="1" applyBorder="1" applyAlignment="1">
      <alignment horizontal="center" vertical="center"/>
    </xf>
    <xf numFmtId="168" fontId="11" fillId="0" borderId="8" xfId="0" applyNumberFormat="1" applyFont="1" applyBorder="1" applyAlignment="1" applyProtection="1">
      <alignment horizontal="right" vertical="center" wrapText="1"/>
      <protection locked="0"/>
    </xf>
    <xf numFmtId="168" fontId="11" fillId="0" borderId="8" xfId="0" applyNumberFormat="1" applyFont="1" applyBorder="1" applyAlignment="1" applyProtection="1">
      <alignment horizontal="right" vertical="center"/>
      <protection locked="0"/>
    </xf>
    <xf numFmtId="175" fontId="17" fillId="0" borderId="8" xfId="0" applyNumberFormat="1" applyFont="1" applyBorder="1" applyAlignment="1" applyProtection="1">
      <alignment horizontal="right" vertical="center"/>
      <protection locked="0"/>
    </xf>
    <xf numFmtId="0" fontId="60" fillId="38" borderId="2" xfId="0" applyFont="1" applyFill="1" applyBorder="1" applyAlignment="1">
      <alignment horizontal="left" vertical="center" wrapText="1"/>
    </xf>
    <xf numFmtId="0" fontId="60" fillId="38" borderId="6" xfId="0" applyFont="1" applyFill="1" applyBorder="1" applyAlignment="1">
      <alignment horizontal="center" vertical="center" wrapText="1"/>
    </xf>
    <xf numFmtId="168" fontId="57" fillId="35" borderId="9" xfId="0" applyNumberFormat="1" applyFont="1" applyFill="1" applyBorder="1" applyAlignment="1" applyProtection="1">
      <alignment horizontal="right" vertical="center" wrapText="1"/>
      <protection locked="0"/>
    </xf>
    <xf numFmtId="0" fontId="9" fillId="0" borderId="8" xfId="0" applyFont="1" applyBorder="1" applyAlignment="1" applyProtection="1">
      <alignment horizontal="right" vertical="center" wrapText="1"/>
      <protection locked="0"/>
    </xf>
    <xf numFmtId="1" fontId="57" fillId="0" borderId="8" xfId="0" applyNumberFormat="1" applyFont="1" applyBorder="1" applyAlignment="1" applyProtection="1">
      <alignment horizontal="right" vertical="center" wrapText="1"/>
      <protection locked="0"/>
    </xf>
    <xf numFmtId="0" fontId="57" fillId="0" borderId="8" xfId="0" applyFont="1" applyBorder="1" applyAlignment="1" applyProtection="1">
      <alignment horizontal="right" vertical="center" wrapText="1"/>
      <protection locked="0"/>
    </xf>
    <xf numFmtId="14" fontId="57" fillId="0" borderId="8" xfId="0" applyNumberFormat="1" applyFont="1" applyBorder="1" applyAlignment="1" applyProtection="1">
      <alignment horizontal="right" vertical="center" wrapText="1"/>
      <protection locked="0"/>
    </xf>
    <xf numFmtId="49" fontId="57" fillId="0" borderId="8" xfId="0" applyNumberFormat="1" applyFont="1" applyBorder="1" applyAlignment="1" applyProtection="1">
      <alignment horizontal="right" vertical="center" wrapText="1"/>
      <protection locked="0"/>
    </xf>
    <xf numFmtId="168" fontId="57" fillId="0" borderId="8" xfId="0" applyNumberFormat="1" applyFont="1" applyBorder="1" applyAlignment="1" applyProtection="1">
      <alignment horizontal="right" vertical="center" wrapText="1"/>
      <protection locked="0"/>
    </xf>
    <xf numFmtId="168" fontId="57" fillId="35" borderId="4" xfId="0" applyNumberFormat="1" applyFont="1" applyFill="1" applyBorder="1" applyAlignment="1" applyProtection="1">
      <alignment horizontal="right" vertical="center" wrapText="1"/>
      <protection locked="0"/>
    </xf>
    <xf numFmtId="0" fontId="36" fillId="0" borderId="0" xfId="0" applyFont="1" applyAlignment="1">
      <alignment horizontal="center" vertical="center"/>
    </xf>
    <xf numFmtId="0" fontId="34" fillId="0" borderId="0" xfId="0" applyFont="1" applyAlignment="1">
      <alignment vertical="top"/>
    </xf>
    <xf numFmtId="0" fontId="34" fillId="0" borderId="0" xfId="0" applyFont="1" applyAlignment="1">
      <alignment horizontal="center" vertical="top"/>
    </xf>
    <xf numFmtId="14" fontId="34" fillId="0" borderId="0" xfId="0" applyNumberFormat="1" applyFont="1" applyAlignment="1" applyProtection="1">
      <alignment horizontal="center" vertical="center"/>
      <protection locked="0"/>
    </xf>
    <xf numFmtId="0" fontId="34" fillId="0" borderId="0" xfId="0" applyFont="1" applyAlignment="1">
      <alignment vertical="center"/>
    </xf>
    <xf numFmtId="0" fontId="73" fillId="0" borderId="0" xfId="31" applyFont="1" applyAlignment="1" applyProtection="1">
      <alignment horizontal="center" vertical="center"/>
    </xf>
    <xf numFmtId="0" fontId="75" fillId="0" borderId="0" xfId="31" applyFont="1" applyAlignment="1" applyProtection="1">
      <alignment horizontal="center" vertical="center"/>
    </xf>
    <xf numFmtId="0" fontId="76" fillId="0" borderId="0" xfId="31" applyFont="1" applyAlignment="1" applyProtection="1">
      <alignment horizontal="center" vertical="center"/>
    </xf>
    <xf numFmtId="0" fontId="0" fillId="0" borderId="0" xfId="0" applyAlignment="1">
      <alignment vertical="center"/>
    </xf>
    <xf numFmtId="0" fontId="1" fillId="0" borderId="0" xfId="31" applyAlignment="1" applyProtection="1">
      <alignment horizontal="left" vertical="center"/>
      <protection locked="0"/>
    </xf>
    <xf numFmtId="0" fontId="1" fillId="0" borderId="0" xfId="31" applyAlignment="1" applyProtection="1">
      <alignment horizontal="center" vertical="center"/>
      <protection locked="0"/>
    </xf>
    <xf numFmtId="0" fontId="12" fillId="0" borderId="0" xfId="0" applyFont="1" applyAlignment="1">
      <alignment horizontal="center" vertical="center" wrapText="1"/>
    </xf>
    <xf numFmtId="0" fontId="23" fillId="0" borderId="0" xfId="0" applyFont="1" applyAlignment="1">
      <alignment wrapText="1"/>
    </xf>
    <xf numFmtId="0" fontId="12" fillId="0" borderId="0" xfId="0" applyFont="1" applyAlignment="1">
      <alignment horizontal="center" vertical="center"/>
    </xf>
    <xf numFmtId="0" fontId="8" fillId="40" borderId="1" xfId="0" applyFont="1" applyFill="1" applyBorder="1" applyAlignment="1">
      <alignment horizontal="center" vertical="center"/>
    </xf>
    <xf numFmtId="0" fontId="12" fillId="0" borderId="27" xfId="0" applyFont="1" applyBorder="1" applyAlignment="1">
      <alignment horizontal="center" vertical="center" wrapText="1"/>
    </xf>
    <xf numFmtId="0" fontId="12" fillId="0" borderId="29" xfId="0" applyFont="1" applyBorder="1" applyAlignment="1">
      <alignment horizontal="center" vertical="center" wrapText="1"/>
    </xf>
    <xf numFmtId="1" fontId="12" fillId="0" borderId="29" xfId="0" applyNumberFormat="1" applyFont="1" applyBorder="1" applyAlignment="1">
      <alignment horizontal="center" vertical="center" wrapText="1"/>
    </xf>
    <xf numFmtId="170" fontId="12" fillId="0" borderId="29" xfId="0" applyNumberFormat="1" applyFont="1" applyBorder="1" applyAlignment="1">
      <alignment horizontal="center" vertical="center" wrapText="1"/>
    </xf>
    <xf numFmtId="0" fontId="12" fillId="0" borderId="29" xfId="0" applyFont="1" applyBorder="1" applyAlignment="1">
      <alignment horizontal="left" vertical="center" wrapText="1"/>
    </xf>
    <xf numFmtId="0" fontId="72" fillId="0" borderId="0" xfId="0" applyFont="1" applyAlignment="1">
      <alignment wrapText="1"/>
    </xf>
    <xf numFmtId="1" fontId="12" fillId="0" borderId="0" xfId="0" applyNumberFormat="1" applyFont="1" applyAlignment="1">
      <alignment horizontal="center" vertical="center" wrapText="1"/>
    </xf>
    <xf numFmtId="0" fontId="12" fillId="0" borderId="25" xfId="0" applyFont="1" applyBorder="1" applyAlignment="1">
      <alignment horizontal="center" vertical="center"/>
    </xf>
    <xf numFmtId="14" fontId="12" fillId="0" borderId="25" xfId="0" applyNumberFormat="1" applyFont="1" applyBorder="1" applyAlignment="1">
      <alignment horizontal="center" vertical="center"/>
    </xf>
    <xf numFmtId="175" fontId="12" fillId="0" borderId="1" xfId="0" applyNumberFormat="1" applyFont="1" applyBorder="1" applyAlignment="1">
      <alignment horizontal="center" vertical="center"/>
    </xf>
    <xf numFmtId="0" fontId="12" fillId="0" borderId="25" xfId="0" applyFont="1" applyBorder="1" applyAlignment="1">
      <alignment horizontal="center" vertical="center" wrapText="1"/>
    </xf>
    <xf numFmtId="165" fontId="72" fillId="0" borderId="0" xfId="0" applyNumberFormat="1" applyFont="1"/>
    <xf numFmtId="165" fontId="72" fillId="0" borderId="0" xfId="0" applyNumberFormat="1" applyFont="1" applyAlignment="1">
      <alignment horizontal="left" vertical="center"/>
    </xf>
    <xf numFmtId="0" fontId="72" fillId="0" borderId="0" xfId="0" applyFont="1" applyAlignment="1">
      <alignment horizontal="left" vertical="center"/>
    </xf>
    <xf numFmtId="175" fontId="12" fillId="0" borderId="25" xfId="0" applyNumberFormat="1" applyFont="1" applyBorder="1" applyAlignment="1">
      <alignment horizontal="center" vertical="center"/>
    </xf>
    <xf numFmtId="0" fontId="12"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170" fontId="12" fillId="0" borderId="1"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xf>
    <xf numFmtId="175" fontId="12" fillId="0" borderId="0" xfId="0" applyNumberFormat="1" applyFont="1" applyAlignment="1">
      <alignment horizontal="center" vertical="center"/>
    </xf>
    <xf numFmtId="0" fontId="72" fillId="0" borderId="0" xfId="35" applyFont="1" applyAlignment="1">
      <alignment horizontal="left" vertical="center"/>
    </xf>
    <xf numFmtId="0" fontId="12" fillId="0" borderId="30" xfId="0" applyFont="1" applyBorder="1" applyAlignment="1">
      <alignment horizontal="left" vertical="center" wrapText="1"/>
    </xf>
    <xf numFmtId="175" fontId="72" fillId="0" borderId="0" xfId="0" applyNumberFormat="1" applyFont="1"/>
    <xf numFmtId="175" fontId="72" fillId="0" borderId="0" xfId="0" applyNumberFormat="1" applyFont="1" applyAlignment="1">
      <alignment horizontal="center" vertical="center"/>
    </xf>
    <xf numFmtId="175" fontId="10" fillId="0" borderId="9" xfId="0" applyNumberFormat="1" applyFont="1" applyBorder="1" applyAlignment="1">
      <alignment horizontal="right" vertical="center"/>
    </xf>
    <xf numFmtId="175" fontId="8" fillId="0" borderId="9" xfId="0" applyNumberFormat="1" applyFont="1" applyBorder="1" applyAlignment="1">
      <alignment horizontal="right" vertical="center"/>
    </xf>
    <xf numFmtId="175" fontId="10" fillId="44" borderId="9" xfId="0" applyNumberFormat="1" applyFont="1" applyFill="1" applyBorder="1" applyAlignment="1">
      <alignment horizontal="right" vertical="center"/>
    </xf>
    <xf numFmtId="175" fontId="8" fillId="44" borderId="9" xfId="0" applyNumberFormat="1" applyFont="1" applyFill="1" applyBorder="1" applyAlignment="1">
      <alignment horizontal="right" vertical="center"/>
    </xf>
    <xf numFmtId="0" fontId="0" fillId="0" borderId="1" xfId="0" applyBorder="1"/>
    <xf numFmtId="177" fontId="5" fillId="0" borderId="0" xfId="0" applyNumberFormat="1" applyFont="1"/>
    <xf numFmtId="174" fontId="8" fillId="44" borderId="1" xfId="0" applyNumberFormat="1" applyFont="1" applyFill="1" applyBorder="1"/>
    <xf numFmtId="0" fontId="24" fillId="0" borderId="0" xfId="0" applyFont="1"/>
    <xf numFmtId="0" fontId="12" fillId="0" borderId="0" xfId="0" applyFont="1"/>
    <xf numFmtId="0" fontId="12" fillId="0" borderId="9" xfId="0" applyFont="1" applyBorder="1" applyAlignment="1">
      <alignment horizontal="center" vertical="center" wrapText="1"/>
    </xf>
    <xf numFmtId="0" fontId="77" fillId="0" borderId="0" xfId="31" applyFont="1" applyAlignment="1" applyProtection="1">
      <alignment horizontal="center" vertical="center"/>
    </xf>
    <xf numFmtId="0" fontId="11" fillId="0" borderId="1" xfId="0" applyFont="1" applyBorder="1" applyAlignment="1" applyProtection="1">
      <alignment horizontal="right" vertical="center" wrapText="1"/>
      <protection locked="0"/>
    </xf>
    <xf numFmtId="10" fontId="11" fillId="0" borderId="1" xfId="0" applyNumberFormat="1" applyFont="1" applyBorder="1" applyAlignment="1" applyProtection="1">
      <alignment horizontal="right" vertical="center"/>
      <protection locked="0"/>
    </xf>
    <xf numFmtId="175" fontId="11" fillId="0" borderId="1" xfId="0" applyNumberFormat="1" applyFont="1" applyBorder="1" applyAlignment="1" applyProtection="1">
      <alignment horizontal="right" vertical="center"/>
      <protection locked="0"/>
    </xf>
    <xf numFmtId="49" fontId="11" fillId="0" borderId="9" xfId="0" applyNumberFormat="1" applyFont="1" applyBorder="1" applyAlignment="1" applyProtection="1">
      <alignment horizontal="right" vertical="center" wrapText="1"/>
      <protection locked="0"/>
    </xf>
    <xf numFmtId="0" fontId="11" fillId="0" borderId="8" xfId="0" applyFont="1" applyBorder="1" applyAlignment="1" applyProtection="1">
      <alignment horizontal="right" vertical="center" wrapText="1"/>
      <protection locked="0"/>
    </xf>
    <xf numFmtId="1" fontId="11" fillId="0" borderId="8" xfId="0" applyNumberFormat="1" applyFont="1" applyBorder="1" applyAlignment="1" applyProtection="1">
      <alignment horizontal="right" vertical="center"/>
      <protection locked="0"/>
    </xf>
    <xf numFmtId="10" fontId="11" fillId="0" borderId="8" xfId="0" applyNumberFormat="1" applyFont="1" applyBorder="1" applyAlignment="1" applyProtection="1">
      <alignment horizontal="right" vertical="center"/>
      <protection locked="0"/>
    </xf>
    <xf numFmtId="175" fontId="11" fillId="0" borderId="8" xfId="0" applyNumberFormat="1" applyFont="1" applyBorder="1" applyAlignment="1" applyProtection="1">
      <alignment horizontal="right" vertical="center"/>
      <protection locked="0"/>
    </xf>
    <xf numFmtId="49" fontId="11" fillId="0" borderId="4" xfId="0" applyNumberFormat="1" applyFont="1" applyBorder="1" applyAlignment="1" applyProtection="1">
      <alignment horizontal="right" vertical="center" wrapText="1"/>
      <protection locked="0"/>
    </xf>
    <xf numFmtId="49" fontId="11" fillId="0" borderId="1" xfId="0" applyNumberFormat="1" applyFont="1" applyBorder="1" applyAlignment="1" applyProtection="1">
      <alignment horizontal="right" vertical="center"/>
      <protection locked="0"/>
    </xf>
    <xf numFmtId="49" fontId="11" fillId="0" borderId="8" xfId="0" applyNumberFormat="1" applyFont="1" applyBorder="1" applyAlignment="1" applyProtection="1">
      <alignment horizontal="right" vertical="center"/>
      <protection locked="0"/>
    </xf>
    <xf numFmtId="49" fontId="11" fillId="0" borderId="1" xfId="0" applyNumberFormat="1" applyFont="1" applyBorder="1" applyAlignment="1" applyProtection="1">
      <alignment horizontal="right" vertical="center" wrapText="1"/>
      <protection locked="0"/>
    </xf>
    <xf numFmtId="0" fontId="9" fillId="0" borderId="1" xfId="0" applyFont="1" applyBorder="1" applyAlignment="1" applyProtection="1">
      <alignment horizontal="right" vertical="center" wrapText="1"/>
      <protection locked="0"/>
    </xf>
    <xf numFmtId="1" fontId="11" fillId="0" borderId="1" xfId="0" applyNumberFormat="1" applyFont="1" applyBorder="1" applyAlignment="1" applyProtection="1">
      <alignment horizontal="right" vertical="center" wrapText="1"/>
      <protection locked="0"/>
    </xf>
    <xf numFmtId="2" fontId="11" fillId="0" borderId="1" xfId="0" applyNumberFormat="1" applyFont="1" applyBorder="1" applyAlignment="1" applyProtection="1">
      <alignment horizontal="right" vertical="center" wrapText="1"/>
      <protection locked="0"/>
    </xf>
    <xf numFmtId="175" fontId="17" fillId="0" borderId="1" xfId="0" applyNumberFormat="1" applyFont="1" applyBorder="1" applyAlignment="1" applyProtection="1">
      <alignment horizontal="right" vertical="center" wrapText="1"/>
      <protection locked="0"/>
    </xf>
    <xf numFmtId="1" fontId="11" fillId="0" borderId="8" xfId="0" applyNumberFormat="1" applyFont="1" applyBorder="1" applyAlignment="1" applyProtection="1">
      <alignment horizontal="right" vertical="center" wrapText="1"/>
      <protection locked="0"/>
    </xf>
    <xf numFmtId="2" fontId="11" fillId="0" borderId="8" xfId="0" applyNumberFormat="1" applyFont="1" applyBorder="1" applyAlignment="1" applyProtection="1">
      <alignment horizontal="right" vertical="center" wrapText="1"/>
      <protection locked="0"/>
    </xf>
    <xf numFmtId="175" fontId="17" fillId="0" borderId="8" xfId="0" applyNumberFormat="1" applyFont="1" applyBorder="1" applyAlignment="1" applyProtection="1">
      <alignment horizontal="right" vertical="center" wrapText="1"/>
      <protection locked="0"/>
    </xf>
    <xf numFmtId="49" fontId="11" fillId="0" borderId="8" xfId="0" applyNumberFormat="1" applyFont="1" applyBorder="1" applyAlignment="1" applyProtection="1">
      <alignment horizontal="right" vertical="center" wrapText="1"/>
      <protection locked="0"/>
    </xf>
    <xf numFmtId="0" fontId="56" fillId="35" borderId="10" xfId="0" applyFont="1" applyFill="1" applyBorder="1" applyAlignment="1" applyProtection="1">
      <alignment horizontal="right" vertical="center" wrapText="1"/>
      <protection locked="0"/>
    </xf>
    <xf numFmtId="14" fontId="57" fillId="35" borderId="1" xfId="0" applyNumberFormat="1" applyFont="1" applyFill="1" applyBorder="1" applyAlignment="1" applyProtection="1">
      <alignment horizontal="right" vertical="center" wrapText="1"/>
      <protection locked="0"/>
    </xf>
    <xf numFmtId="0" fontId="56" fillId="0" borderId="10" xfId="0" applyFont="1" applyBorder="1" applyAlignment="1" applyProtection="1">
      <alignment horizontal="right" vertical="center" wrapText="1"/>
      <protection locked="0"/>
    </xf>
    <xf numFmtId="14" fontId="57" fillId="0" borderId="1" xfId="0" applyNumberFormat="1" applyFont="1" applyBorder="1" applyAlignment="1" applyProtection="1">
      <alignment horizontal="right" vertical="center" wrapText="1"/>
      <protection locked="0"/>
    </xf>
    <xf numFmtId="0" fontId="56" fillId="0" borderId="13" xfId="0" applyFont="1" applyBorder="1" applyAlignment="1" applyProtection="1">
      <alignment horizontal="right" vertical="center" wrapText="1"/>
      <protection locked="0"/>
    </xf>
    <xf numFmtId="170" fontId="57" fillId="35" borderId="1" xfId="0" applyNumberFormat="1" applyFont="1" applyFill="1" applyBorder="1" applyAlignment="1" applyProtection="1">
      <alignment horizontal="right" vertical="center" wrapText="1"/>
      <protection locked="0"/>
    </xf>
    <xf numFmtId="170" fontId="57" fillId="0" borderId="1" xfId="0" applyNumberFormat="1" applyFont="1" applyBorder="1" applyAlignment="1" applyProtection="1">
      <alignment horizontal="right" vertical="center" wrapText="1"/>
      <protection locked="0"/>
    </xf>
    <xf numFmtId="170" fontId="57" fillId="0" borderId="8" xfId="0" applyNumberFormat="1" applyFont="1" applyBorder="1" applyAlignment="1" applyProtection="1">
      <alignment horizontal="right" vertical="center" wrapText="1"/>
      <protection locked="0"/>
    </xf>
    <xf numFmtId="14" fontId="57" fillId="0" borderId="1" xfId="0" applyNumberFormat="1" applyFont="1" applyBorder="1" applyAlignment="1">
      <alignment horizontal="right" vertical="center" wrapText="1"/>
    </xf>
    <xf numFmtId="0" fontId="56" fillId="35" borderId="10" xfId="0" applyFont="1" applyFill="1" applyBorder="1" applyAlignment="1">
      <alignment horizontal="right" vertical="center" wrapText="1"/>
    </xf>
    <xf numFmtId="0" fontId="56" fillId="0" borderId="10" xfId="0" applyFont="1" applyBorder="1" applyAlignment="1">
      <alignment horizontal="right" vertical="center" wrapText="1"/>
    </xf>
    <xf numFmtId="167" fontId="11" fillId="0" borderId="9" xfId="0" applyNumberFormat="1" applyFont="1" applyBorder="1" applyAlignment="1" applyProtection="1">
      <alignment horizontal="center" vertical="center" wrapText="1"/>
      <protection locked="0"/>
    </xf>
    <xf numFmtId="14" fontId="11" fillId="0" borderId="9" xfId="0" applyNumberFormat="1" applyFont="1" applyBorder="1" applyAlignment="1" applyProtection="1">
      <alignment horizontal="center" vertical="center" wrapText="1"/>
      <protection locked="0"/>
    </xf>
    <xf numFmtId="14" fontId="11" fillId="0" borderId="4" xfId="0" applyNumberFormat="1" applyFont="1" applyBorder="1" applyAlignment="1" applyProtection="1">
      <alignment horizontal="center" vertical="center" wrapText="1"/>
      <protection locked="0"/>
    </xf>
    <xf numFmtId="0" fontId="75" fillId="0" borderId="0" xfId="31" applyFont="1" applyAlignment="1" applyProtection="1">
      <alignment horizontal="center" vertical="center"/>
      <protection locked="0"/>
    </xf>
    <xf numFmtId="0" fontId="76" fillId="0" borderId="0" xfId="31"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4" fillId="0" borderId="0" xfId="0" applyFont="1" applyAlignment="1" applyProtection="1">
      <alignment horizontal="left" vertical="center"/>
      <protection locked="0"/>
    </xf>
    <xf numFmtId="168" fontId="79" fillId="0" borderId="31" xfId="0" applyNumberFormat="1" applyFont="1" applyBorder="1"/>
    <xf numFmtId="0" fontId="79" fillId="0" borderId="32" xfId="0" applyFont="1" applyBorder="1" applyAlignment="1">
      <alignment wrapText="1"/>
    </xf>
    <xf numFmtId="181" fontId="79" fillId="0" borderId="32" xfId="0" applyNumberFormat="1" applyFont="1" applyBorder="1"/>
    <xf numFmtId="168" fontId="79" fillId="0" borderId="32" xfId="0" applyNumberFormat="1" applyFont="1" applyBorder="1" applyAlignment="1">
      <alignment wrapText="1"/>
    </xf>
    <xf numFmtId="181" fontId="79" fillId="0" borderId="33" xfId="0" applyNumberFormat="1" applyFont="1" applyBorder="1"/>
    <xf numFmtId="0" fontId="0" fillId="0" borderId="0" xfId="0" applyProtection="1">
      <protection locked="0"/>
    </xf>
    <xf numFmtId="0" fontId="60" fillId="38" borderId="1" xfId="0" applyFont="1" applyFill="1" applyBorder="1" applyAlignment="1">
      <alignment horizontal="left" vertical="center" wrapText="1"/>
    </xf>
    <xf numFmtId="0" fontId="57" fillId="35" borderId="1" xfId="0" applyFont="1" applyFill="1" applyBorder="1" applyAlignment="1">
      <alignment horizontal="right" vertical="center" wrapText="1"/>
    </xf>
    <xf numFmtId="0" fontId="57" fillId="0" borderId="1" xfId="0" applyFont="1" applyBorder="1" applyAlignment="1">
      <alignment horizontal="right" vertical="center" wrapText="1"/>
    </xf>
    <xf numFmtId="14" fontId="56" fillId="36" borderId="1" xfId="0" applyNumberFormat="1" applyFont="1" applyFill="1" applyBorder="1" applyAlignment="1">
      <alignment wrapText="1"/>
    </xf>
    <xf numFmtId="0" fontId="60" fillId="38" borderId="1" xfId="0" applyFont="1" applyFill="1" applyBorder="1" applyAlignment="1">
      <alignment horizontal="center" vertical="center" wrapText="1"/>
    </xf>
    <xf numFmtId="170" fontId="60" fillId="38" borderId="1" xfId="0" applyNumberFormat="1" applyFont="1" applyFill="1" applyBorder="1" applyAlignment="1">
      <alignment horizontal="center" vertical="center" wrapText="1"/>
    </xf>
    <xf numFmtId="14" fontId="57" fillId="35" borderId="1" xfId="0" applyNumberFormat="1" applyFont="1" applyFill="1" applyBorder="1" applyAlignment="1">
      <alignment horizontal="right" vertical="center" wrapText="1"/>
    </xf>
    <xf numFmtId="175" fontId="57" fillId="35" borderId="1" xfId="0" applyNumberFormat="1" applyFont="1" applyFill="1" applyBorder="1" applyAlignment="1">
      <alignment horizontal="right" vertical="center" wrapText="1"/>
    </xf>
    <xf numFmtId="175" fontId="57" fillId="0" borderId="1" xfId="0" applyNumberFormat="1" applyFont="1" applyBorder="1" applyAlignment="1">
      <alignment horizontal="right" vertical="center" wrapText="1"/>
    </xf>
    <xf numFmtId="0" fontId="56" fillId="37" borderId="1" xfId="0" applyFont="1" applyFill="1" applyBorder="1" applyAlignment="1">
      <alignment vertical="center" wrapText="1"/>
    </xf>
    <xf numFmtId="0" fontId="56" fillId="35" borderId="1" xfId="0" applyFont="1" applyFill="1" applyBorder="1" applyAlignment="1">
      <alignment horizontal="center" vertical="center"/>
    </xf>
    <xf numFmtId="0" fontId="56" fillId="0" borderId="1" xfId="0" applyFont="1" applyBorder="1" applyAlignment="1">
      <alignment horizontal="center" vertical="center"/>
    </xf>
    <xf numFmtId="170" fontId="57" fillId="36" borderId="1" xfId="0" applyNumberFormat="1" applyFont="1" applyFill="1" applyBorder="1" applyAlignment="1">
      <alignment horizontal="left" vertical="center" wrapText="1"/>
    </xf>
    <xf numFmtId="0" fontId="61" fillId="37" borderId="1" xfId="0" applyFont="1" applyFill="1" applyBorder="1" applyAlignment="1">
      <alignment horizontal="left" vertical="center" wrapText="1"/>
    </xf>
    <xf numFmtId="170" fontId="56" fillId="36" borderId="1" xfId="0" applyNumberFormat="1" applyFont="1" applyFill="1" applyBorder="1" applyAlignment="1">
      <alignment horizontal="left" vertical="center" wrapText="1"/>
    </xf>
    <xf numFmtId="0" fontId="58" fillId="36" borderId="1" xfId="0" applyFont="1" applyFill="1" applyBorder="1" applyAlignment="1">
      <alignment vertical="center" wrapText="1"/>
    </xf>
    <xf numFmtId="10" fontId="57" fillId="35" borderId="1" xfId="0" applyNumberFormat="1" applyFont="1" applyFill="1" applyBorder="1" applyAlignment="1">
      <alignment horizontal="right" vertical="center" wrapText="1"/>
    </xf>
    <xf numFmtId="0" fontId="56" fillId="0" borderId="1" xfId="0" applyFont="1" applyBorder="1" applyAlignment="1">
      <alignment horizontal="center" vertical="center" wrapText="1"/>
    </xf>
    <xf numFmtId="10" fontId="57" fillId="0" borderId="1" xfId="0" applyNumberFormat="1" applyFont="1" applyBorder="1" applyAlignment="1">
      <alignment horizontal="right" vertical="center" wrapText="1"/>
    </xf>
    <xf numFmtId="0" fontId="56" fillId="36" borderId="1" xfId="0" applyFont="1" applyFill="1" applyBorder="1"/>
    <xf numFmtId="0" fontId="56" fillId="36" borderId="1" xfId="0" applyFont="1" applyFill="1" applyBorder="1" applyAlignment="1">
      <alignment vertical="center" wrapText="1"/>
    </xf>
    <xf numFmtId="1" fontId="56" fillId="36" borderId="1" xfId="0" applyNumberFormat="1" applyFont="1" applyFill="1" applyBorder="1" applyAlignment="1">
      <alignment vertical="center" wrapText="1"/>
    </xf>
    <xf numFmtId="0" fontId="56" fillId="36" borderId="1" xfId="0" applyFont="1" applyFill="1" applyBorder="1" applyAlignment="1">
      <alignment horizontal="left" vertical="center" wrapText="1"/>
    </xf>
    <xf numFmtId="175" fontId="56" fillId="36" borderId="1" xfId="0" applyNumberFormat="1" applyFont="1" applyFill="1" applyBorder="1" applyAlignment="1">
      <alignment wrapText="1"/>
    </xf>
    <xf numFmtId="170" fontId="56" fillId="36" borderId="1" xfId="0" applyNumberFormat="1" applyFont="1" applyFill="1" applyBorder="1" applyAlignment="1">
      <alignment wrapText="1"/>
    </xf>
    <xf numFmtId="0" fontId="74" fillId="0" borderId="0" xfId="31" applyFont="1" applyBorder="1" applyAlignment="1" applyProtection="1">
      <alignment vertical="center"/>
      <protection locked="0"/>
    </xf>
    <xf numFmtId="0" fontId="60" fillId="53" borderId="1" xfId="0" applyFont="1" applyFill="1" applyBorder="1" applyAlignment="1">
      <alignment horizontal="center" vertical="center" wrapText="1"/>
    </xf>
    <xf numFmtId="0" fontId="82" fillId="0" borderId="0" xfId="31" applyFont="1" applyFill="1" applyAlignment="1" applyProtection="1">
      <alignment horizontal="center" vertical="center" wrapText="1"/>
      <protection locked="0"/>
    </xf>
    <xf numFmtId="0" fontId="5" fillId="34" borderId="10" xfId="0" applyFont="1" applyFill="1" applyBorder="1" applyAlignment="1" applyProtection="1">
      <alignment horizontal="left" vertical="center" wrapText="1"/>
      <protection locked="0"/>
    </xf>
    <xf numFmtId="0" fontId="1" fillId="0" borderId="0" xfId="31" applyFill="1" applyBorder="1" applyAlignment="1" applyProtection="1">
      <protection locked="0"/>
    </xf>
    <xf numFmtId="0" fontId="0" fillId="0" borderId="0" xfId="0" applyProtection="1">
      <protection locked="0"/>
    </xf>
    <xf numFmtId="0" fontId="1" fillId="0" borderId="0" xfId="31" applyAlignment="1" applyProtection="1">
      <protection locked="0"/>
    </xf>
    <xf numFmtId="0" fontId="8" fillId="48" borderId="0" xfId="0" applyFont="1" applyFill="1"/>
    <xf numFmtId="0" fontId="0" fillId="0" borderId="0" xfId="0"/>
    <xf numFmtId="0" fontId="81" fillId="63" borderId="0" xfId="0" applyFont="1" applyFill="1"/>
    <xf numFmtId="0" fontId="8" fillId="64" borderId="0" xfId="0" applyFont="1" applyFill="1"/>
    <xf numFmtId="0" fontId="13" fillId="64" borderId="0" xfId="0" applyFont="1" applyFill="1"/>
    <xf numFmtId="0" fontId="5" fillId="33" borderId="0" xfId="0" applyFont="1" applyFill="1"/>
    <xf numFmtId="0" fontId="5" fillId="0" borderId="0" xfId="0" applyFont="1" applyAlignment="1">
      <alignment horizontal="left" vertical="center" wrapText="1"/>
    </xf>
    <xf numFmtId="0" fontId="0" fillId="0" borderId="0" xfId="0" applyAlignment="1">
      <alignment wrapText="1"/>
    </xf>
    <xf numFmtId="0" fontId="9" fillId="59" borderId="1" xfId="0" applyFont="1" applyFill="1" applyBorder="1" applyAlignment="1" applyProtection="1">
      <alignment horizontal="center" vertical="center" wrapText="1"/>
      <protection locked="0"/>
    </xf>
    <xf numFmtId="0" fontId="18" fillId="59"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0" fontId="19" fillId="0" borderId="0" xfId="0" applyFont="1" applyAlignment="1">
      <alignment horizontal="center" vertical="center" wrapText="1"/>
    </xf>
    <xf numFmtId="0" fontId="11" fillId="0" borderId="0" xfId="0" applyFont="1" applyAlignment="1">
      <alignment wrapText="1"/>
    </xf>
    <xf numFmtId="0" fontId="18" fillId="0" borderId="0" xfId="0" applyFont="1" applyAlignment="1">
      <alignment wrapText="1"/>
    </xf>
    <xf numFmtId="0" fontId="34" fillId="0" borderId="0" xfId="0" applyFont="1" applyAlignment="1" applyProtection="1">
      <alignment horizontal="center" vertical="center" wrapText="1"/>
      <protection locked="0"/>
    </xf>
    <xf numFmtId="0" fontId="11" fillId="0" borderId="0" xfId="0" applyFont="1" applyAlignment="1">
      <alignment horizontal="center" vertical="center"/>
    </xf>
    <xf numFmtId="0" fontId="18" fillId="0" borderId="0" xfId="0" applyFont="1"/>
    <xf numFmtId="0" fontId="34" fillId="0" borderId="0" xfId="0" applyFont="1" applyAlignment="1">
      <alignment horizontal="left" vertical="center" wrapText="1"/>
    </xf>
    <xf numFmtId="0" fontId="70" fillId="0" borderId="3" xfId="0" applyFont="1" applyBorder="1" applyAlignment="1">
      <alignment horizontal="center" vertical="center" wrapText="1"/>
    </xf>
    <xf numFmtId="0" fontId="71" fillId="0" borderId="3" xfId="0" applyFont="1" applyBorder="1" applyAlignment="1">
      <alignment horizontal="center" vertical="center" wrapText="1"/>
    </xf>
    <xf numFmtId="0" fontId="70" fillId="0" borderId="3" xfId="0" applyFont="1" applyBorder="1" applyAlignment="1">
      <alignment horizontal="left" vertical="center" wrapText="1"/>
    </xf>
    <xf numFmtId="0" fontId="71" fillId="0" borderId="3" xfId="0" applyFont="1" applyBorder="1" applyAlignment="1">
      <alignment horizontal="left" vertical="center" wrapText="1"/>
    </xf>
    <xf numFmtId="0" fontId="0" fillId="0" borderId="3" xfId="0" applyBorder="1" applyAlignment="1">
      <alignment horizontal="left" vertical="center"/>
    </xf>
    <xf numFmtId="0" fontId="74" fillId="0" borderId="0" xfId="31"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8" fillId="0" borderId="0" xfId="0" applyFont="1" applyAlignment="1">
      <alignment horizontal="left" vertical="center" wrapText="1"/>
    </xf>
    <xf numFmtId="0" fontId="12" fillId="61" borderId="12" xfId="0" applyFont="1" applyFill="1" applyBorder="1" applyAlignment="1">
      <alignment horizontal="left" vertical="center" wrapText="1"/>
    </xf>
    <xf numFmtId="0" fontId="0" fillId="61" borderId="0" xfId="0" applyFill="1" applyAlignment="1">
      <alignment vertical="center" wrapText="1"/>
    </xf>
    <xf numFmtId="0" fontId="72" fillId="61" borderId="12" xfId="0" applyFont="1" applyFill="1" applyBorder="1" applyAlignment="1">
      <alignment horizontal="left" vertical="center" wrapText="1"/>
    </xf>
    <xf numFmtId="0" fontId="76" fillId="0" borderId="0" xfId="31" applyFont="1" applyAlignment="1" applyProtection="1">
      <alignment horizontal="center" vertical="center"/>
      <protection locked="0"/>
    </xf>
    <xf numFmtId="0" fontId="8" fillId="40" borderId="9" xfId="0" applyFont="1" applyFill="1" applyBorder="1" applyAlignment="1">
      <alignment horizontal="center" vertical="center" wrapText="1"/>
    </xf>
    <xf numFmtId="0" fontId="21" fillId="0" borderId="15" xfId="0" applyFont="1" applyBorder="1" applyAlignment="1">
      <alignment wrapText="1"/>
    </xf>
    <xf numFmtId="0" fontId="21" fillId="0" borderId="10" xfId="0" applyFont="1" applyBorder="1" applyAlignment="1">
      <alignment wrapText="1"/>
    </xf>
    <xf numFmtId="0" fontId="8" fillId="0" borderId="0" xfId="0" applyFont="1" applyAlignment="1">
      <alignment horizontal="center" vertical="center" wrapText="1"/>
    </xf>
    <xf numFmtId="14" fontId="65" fillId="0" borderId="0" xfId="0" applyNumberFormat="1" applyFont="1"/>
    <xf numFmtId="0" fontId="67" fillId="0" borderId="0" xfId="0" applyFont="1"/>
    <xf numFmtId="14" fontId="4" fillId="0" borderId="0" xfId="0" applyNumberFormat="1" applyFont="1"/>
    <xf numFmtId="0" fontId="2" fillId="0" borderId="0" xfId="0" applyFont="1"/>
    <xf numFmtId="0" fontId="17" fillId="55" borderId="0" xfId="0" applyFont="1" applyFill="1" applyAlignment="1">
      <alignment vertical="center" wrapText="1"/>
    </xf>
    <xf numFmtId="0" fontId="0" fillId="55" borderId="0" xfId="0" applyFill="1" applyAlignment="1">
      <alignment vertical="center" wrapText="1"/>
    </xf>
    <xf numFmtId="0" fontId="9" fillId="0" borderId="1" xfId="0" applyFont="1" applyBorder="1" applyAlignment="1">
      <alignment horizontal="left" vertical="center" wrapText="1"/>
    </xf>
    <xf numFmtId="0" fontId="6" fillId="0" borderId="1" xfId="0" applyFont="1" applyBorder="1" applyAlignment="1">
      <alignment horizontal="left" vertical="center" wrapText="1"/>
    </xf>
    <xf numFmtId="0" fontId="35" fillId="0" borderId="0" xfId="0" applyFont="1" applyAlignment="1">
      <alignment vertical="center" wrapText="1"/>
    </xf>
    <xf numFmtId="0" fontId="34" fillId="0" borderId="3" xfId="0" applyFont="1" applyBorder="1" applyAlignment="1" applyProtection="1">
      <alignment horizontal="center" vertical="center"/>
      <protection locked="0"/>
    </xf>
    <xf numFmtId="0" fontId="34" fillId="0" borderId="3" xfId="0" applyFont="1" applyBorder="1" applyAlignment="1" applyProtection="1">
      <alignment vertical="center"/>
      <protection locked="0"/>
    </xf>
    <xf numFmtId="0" fontId="9" fillId="60" borderId="1" xfId="0" applyFont="1" applyFill="1" applyBorder="1" applyAlignment="1">
      <alignment horizontal="center" vertical="center"/>
    </xf>
    <xf numFmtId="0" fontId="25" fillId="60" borderId="1" xfId="0" applyFont="1" applyFill="1" applyBorder="1" applyAlignment="1">
      <alignment horizontal="center" vertical="center"/>
    </xf>
    <xf numFmtId="0" fontId="74" fillId="0" borderId="0" xfId="31" applyFont="1" applyBorder="1" applyAlignment="1" applyProtection="1">
      <alignment horizontal="center" vertical="center"/>
      <protection locked="0"/>
    </xf>
    <xf numFmtId="0" fontId="74" fillId="0" borderId="0" xfId="31" applyFont="1" applyBorder="1" applyAlignment="1" applyProtection="1">
      <alignment horizontal="right" vertical="center"/>
      <protection locked="0"/>
    </xf>
    <xf numFmtId="0" fontId="34" fillId="0" borderId="0" xfId="0" applyFont="1" applyAlignment="1" applyProtection="1">
      <alignment horizontal="right"/>
      <protection locked="0"/>
    </xf>
    <xf numFmtId="0" fontId="17" fillId="0" borderId="0" xfId="0" applyFont="1" applyAlignment="1" applyProtection="1">
      <alignment horizontal="center" vertical="center" wrapText="1"/>
      <protection locked="0"/>
    </xf>
    <xf numFmtId="0" fontId="30" fillId="0" borderId="0" xfId="0" applyFont="1" applyAlignment="1">
      <alignment horizontal="center" wrapText="1"/>
    </xf>
    <xf numFmtId="0" fontId="75" fillId="0" borderId="0" xfId="31" applyFont="1" applyAlignment="1" applyProtection="1">
      <alignment horizontal="center" vertical="center" wrapText="1"/>
      <protection locked="0"/>
    </xf>
    <xf numFmtId="0" fontId="75" fillId="0" borderId="0" xfId="31" applyFont="1" applyAlignment="1" applyProtection="1">
      <alignment horizontal="center" vertical="center"/>
      <protection locked="0"/>
    </xf>
    <xf numFmtId="0" fontId="75" fillId="0" borderId="0" xfId="31" applyFont="1" applyAlignment="1" applyProtection="1">
      <protection locked="0"/>
    </xf>
    <xf numFmtId="173" fontId="36" fillId="0" borderId="0" xfId="0" applyNumberFormat="1" applyFont="1" applyAlignment="1">
      <alignment horizontal="center" vertical="center"/>
    </xf>
    <xf numFmtId="0" fontId="37" fillId="0" borderId="0" xfId="0" applyFont="1" applyAlignment="1">
      <alignment horizontal="center" vertical="center"/>
    </xf>
    <xf numFmtId="0" fontId="36" fillId="0" borderId="0" xfId="0" applyFont="1" applyAlignment="1" applyProtection="1">
      <alignment horizontal="center" vertical="center" wrapText="1"/>
      <protection locked="0"/>
    </xf>
    <xf numFmtId="0" fontId="37" fillId="0" borderId="0" xfId="0" applyFont="1" applyAlignment="1">
      <alignment horizontal="center" vertical="center" wrapText="1"/>
    </xf>
    <xf numFmtId="0" fontId="36" fillId="0" borderId="0" xfId="0" applyFont="1" applyAlignment="1" applyProtection="1">
      <alignment horizontal="right" vertical="center" wrapText="1"/>
      <protection locked="0"/>
    </xf>
    <xf numFmtId="0" fontId="37" fillId="0" borderId="0" xfId="0" applyFont="1" applyAlignment="1">
      <alignment horizontal="right" wrapText="1"/>
    </xf>
    <xf numFmtId="14" fontId="17" fillId="0" borderId="0" xfId="0" applyNumberFormat="1" applyFont="1" applyAlignment="1" applyProtection="1">
      <alignment horizontal="center" vertical="center"/>
      <protection locked="0"/>
    </xf>
    <xf numFmtId="0" fontId="73" fillId="0" borderId="0" xfId="31" applyFont="1" applyAlignment="1" applyProtection="1">
      <alignment horizontal="center" vertical="center"/>
      <protection locked="0"/>
    </xf>
    <xf numFmtId="0" fontId="30" fillId="0" borderId="0" xfId="0" applyFont="1"/>
    <xf numFmtId="0" fontId="9" fillId="0" borderId="0" xfId="0" applyFont="1"/>
    <xf numFmtId="0" fontId="16" fillId="0" borderId="0" xfId="0" applyFont="1"/>
    <xf numFmtId="0" fontId="30" fillId="0" borderId="0" xfId="0" applyFont="1" applyAlignment="1">
      <alignment horizontal="center" vertical="center" wrapText="1"/>
    </xf>
    <xf numFmtId="182" fontId="36" fillId="0" borderId="0" xfId="0" applyNumberFormat="1" applyFont="1" applyAlignment="1">
      <alignment horizontal="right" vertical="center" wrapText="1"/>
    </xf>
    <xf numFmtId="0" fontId="37" fillId="0" borderId="0" xfId="0" applyFont="1" applyAlignment="1">
      <alignment horizontal="right" vertical="center" wrapText="1"/>
    </xf>
    <xf numFmtId="0" fontId="36" fillId="0" borderId="0" xfId="0" applyFont="1" applyAlignment="1">
      <alignment horizontal="center" vertical="center" wrapText="1"/>
    </xf>
    <xf numFmtId="182" fontId="36" fillId="0" borderId="0" xfId="0" applyNumberFormat="1" applyFont="1" applyAlignment="1">
      <alignment horizontal="left" vertical="center" wrapText="1"/>
    </xf>
    <xf numFmtId="0" fontId="37" fillId="0" borderId="0" xfId="0" applyFont="1" applyAlignment="1">
      <alignment horizontal="left" vertical="center" wrapText="1"/>
    </xf>
    <xf numFmtId="0" fontId="37" fillId="0" borderId="0" xfId="0" applyFont="1" applyAlignment="1">
      <alignment horizontal="center" wrapText="1"/>
    </xf>
    <xf numFmtId="0" fontId="73" fillId="0" borderId="0" xfId="31" applyFont="1" applyAlignment="1" applyProtection="1">
      <alignment horizontal="center" vertical="center" wrapText="1"/>
      <protection locked="0"/>
    </xf>
    <xf numFmtId="0" fontId="73" fillId="0" borderId="0" xfId="31" applyFont="1" applyAlignment="1" applyProtection="1">
      <alignment horizontal="left" vertical="center"/>
      <protection locked="0"/>
    </xf>
    <xf numFmtId="0" fontId="0" fillId="0" borderId="0" xfId="0" applyAlignment="1" applyProtection="1">
      <alignment vertical="center"/>
      <protection locked="0"/>
    </xf>
    <xf numFmtId="0" fontId="17" fillId="0" borderId="0" xfId="0" applyFont="1" applyAlignment="1" applyProtection="1">
      <alignment horizontal="left" vertical="center" wrapText="1"/>
      <protection locked="0"/>
    </xf>
    <xf numFmtId="0" fontId="30" fillId="0" borderId="0" xfId="0" applyFont="1" applyAlignment="1">
      <alignment wrapText="1"/>
    </xf>
    <xf numFmtId="0" fontId="37" fillId="0" borderId="0" xfId="0" applyFont="1" applyAlignment="1">
      <alignment wrapText="1"/>
    </xf>
    <xf numFmtId="182" fontId="36" fillId="0" borderId="0" xfId="0" applyNumberFormat="1" applyFont="1" applyAlignment="1" applyProtection="1">
      <alignment horizontal="left" vertical="center" wrapText="1"/>
      <protection locked="0"/>
    </xf>
    <xf numFmtId="0" fontId="37" fillId="0" borderId="0" xfId="0" applyFont="1" applyAlignment="1">
      <alignment horizontal="left" wrapText="1"/>
    </xf>
    <xf numFmtId="182" fontId="37" fillId="0" borderId="0" xfId="0" applyNumberFormat="1" applyFont="1" applyAlignment="1">
      <alignment horizontal="left" wrapText="1"/>
    </xf>
    <xf numFmtId="182" fontId="36" fillId="0" borderId="0" xfId="0" applyNumberFormat="1" applyFont="1" applyAlignment="1" applyProtection="1">
      <alignment horizontal="right" vertical="center" wrapText="1"/>
      <protection locked="0"/>
    </xf>
    <xf numFmtId="182" fontId="37" fillId="0" borderId="0" xfId="0" applyNumberFormat="1" applyFont="1" applyAlignment="1">
      <alignment horizontal="right" wrapText="1"/>
    </xf>
    <xf numFmtId="164" fontId="36" fillId="0" borderId="0" xfId="0" applyNumberFormat="1" applyFont="1" applyAlignment="1">
      <alignment horizontal="center" vertical="center"/>
    </xf>
    <xf numFmtId="0" fontId="12"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xf>
    <xf numFmtId="0" fontId="12" fillId="62" borderId="0" xfId="0" applyFont="1" applyFill="1" applyAlignment="1">
      <alignment horizontal="center" vertical="center" wrapText="1"/>
    </xf>
    <xf numFmtId="0" fontId="0" fillId="62" borderId="0" xfId="0" applyFill="1" applyAlignment="1">
      <alignment wrapText="1"/>
    </xf>
    <xf numFmtId="0" fontId="75" fillId="0" borderId="0" xfId="31" applyFont="1" applyAlignment="1" applyProtection="1">
      <alignment horizontal="center" vertical="center" wrapText="1"/>
    </xf>
    <xf numFmtId="0" fontId="75" fillId="0" borderId="0" xfId="31" applyFont="1" applyAlignment="1" applyProtection="1">
      <alignment horizontal="center" vertical="center"/>
    </xf>
    <xf numFmtId="0" fontId="74" fillId="55" borderId="0" xfId="31"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33" borderId="1" xfId="0" applyFont="1" applyFill="1" applyBorder="1"/>
    <xf numFmtId="0" fontId="0" fillId="33" borderId="1" xfId="0" applyFill="1" applyBorder="1"/>
    <xf numFmtId="0" fontId="12" fillId="0" borderId="3" xfId="0" applyFont="1" applyBorder="1" applyAlignment="1" applyProtection="1">
      <alignment horizontal="center" vertical="center"/>
      <protection locked="0"/>
    </xf>
    <xf numFmtId="0" fontId="31" fillId="0" borderId="3" xfId="0" applyFont="1" applyBorder="1" applyAlignment="1">
      <alignment horizontal="center" vertical="center"/>
    </xf>
    <xf numFmtId="0" fontId="12" fillId="0" borderId="0" xfId="0" applyFont="1" applyAlignment="1" applyProtection="1">
      <alignment horizontal="left" vertical="center" wrapText="1"/>
      <protection locked="0"/>
    </xf>
    <xf numFmtId="0" fontId="23" fillId="0" borderId="0" xfId="0" applyFont="1" applyAlignment="1">
      <alignment wrapText="1"/>
    </xf>
    <xf numFmtId="0" fontId="23" fillId="0" borderId="3" xfId="0" applyFont="1" applyBorder="1" applyAlignment="1">
      <alignment wrapText="1"/>
    </xf>
    <xf numFmtId="0" fontId="12" fillId="0" borderId="0" xfId="0" applyFont="1" applyAlignment="1" applyProtection="1">
      <alignment horizontal="center" vertical="center"/>
      <protection locked="0"/>
    </xf>
    <xf numFmtId="0" fontId="31" fillId="0" borderId="0" xfId="0" applyFont="1" applyAlignment="1">
      <alignment horizontal="center" vertical="center"/>
    </xf>
    <xf numFmtId="0" fontId="4" fillId="39" borderId="1" xfId="0" applyFont="1" applyFill="1" applyBorder="1"/>
    <xf numFmtId="0" fontId="0" fillId="39" borderId="1" xfId="0" applyFill="1" applyBorder="1"/>
    <xf numFmtId="0" fontId="32" fillId="0" borderId="0" xfId="0" applyFont="1" applyAlignment="1" applyProtection="1">
      <alignment horizontal="center" vertical="center"/>
      <protection locked="0"/>
    </xf>
    <xf numFmtId="0" fontId="33" fillId="0" borderId="0" xfId="0" applyFont="1" applyAlignment="1">
      <alignment horizontal="center" vertical="center"/>
    </xf>
    <xf numFmtId="0" fontId="8" fillId="0" borderId="0" xfId="0" applyFont="1" applyAlignment="1" applyProtection="1">
      <alignment horizontal="left" vertical="center" wrapText="1"/>
      <protection locked="0"/>
    </xf>
    <xf numFmtId="0" fontId="10" fillId="0" borderId="0" xfId="0" applyFont="1" applyAlignment="1" applyProtection="1">
      <alignment horizontal="center" vertical="center"/>
      <protection locked="0"/>
    </xf>
    <xf numFmtId="0" fontId="21" fillId="0" borderId="0" xfId="0" applyFont="1" applyAlignment="1">
      <alignment horizontal="center" vertical="center"/>
    </xf>
    <xf numFmtId="0" fontId="0" fillId="0" borderId="0" xfId="0" applyAlignment="1">
      <alignment horizontal="center" vertical="center"/>
    </xf>
    <xf numFmtId="164" fontId="34" fillId="0" borderId="0" xfId="0" applyNumberFormat="1" applyFont="1" applyAlignment="1" applyProtection="1">
      <alignment horizontal="center" vertical="center"/>
      <protection locked="0"/>
    </xf>
    <xf numFmtId="0" fontId="35" fillId="0" borderId="0" xfId="0" applyFont="1" applyAlignment="1">
      <alignment horizontal="center" vertical="center"/>
    </xf>
    <xf numFmtId="14" fontId="12" fillId="0" borderId="3" xfId="0" applyNumberFormat="1" applyFont="1" applyBorder="1" applyAlignment="1" applyProtection="1">
      <alignment horizontal="center" vertical="center"/>
      <protection locked="0"/>
    </xf>
    <xf numFmtId="0" fontId="0" fillId="0" borderId="3" xfId="0" applyBorder="1" applyAlignment="1">
      <alignment horizontal="center" vertical="center"/>
    </xf>
    <xf numFmtId="0" fontId="0" fillId="0" borderId="0" xfId="0" applyAlignment="1" applyProtection="1">
      <alignment horizontal="center" vertical="center"/>
      <protection locked="0"/>
    </xf>
    <xf numFmtId="0" fontId="32" fillId="0" borderId="0" xfId="0" applyFont="1" applyAlignment="1">
      <alignment horizontal="center" vertical="center"/>
    </xf>
    <xf numFmtId="174" fontId="8" fillId="46" borderId="8" xfId="0" applyNumberFormat="1" applyFont="1" applyFill="1" applyBorder="1" applyAlignment="1">
      <alignment horizontal="right" vertical="center" wrapText="1"/>
    </xf>
    <xf numFmtId="0" fontId="0" fillId="0" borderId="7" xfId="0" applyBorder="1" applyAlignment="1">
      <alignment horizontal="right" vertical="center"/>
    </xf>
    <xf numFmtId="0" fontId="0" fillId="0" borderId="2" xfId="0" applyBorder="1" applyAlignment="1">
      <alignment horizontal="right" vertical="center"/>
    </xf>
    <xf numFmtId="0" fontId="31" fillId="0" borderId="0" xfId="0" applyFont="1" applyAlignment="1">
      <alignment horizontal="center" vertical="center" wrapText="1"/>
    </xf>
    <xf numFmtId="0" fontId="78" fillId="0" borderId="0" xfId="0" applyFont="1" applyAlignment="1">
      <alignment horizontal="center" vertical="center"/>
    </xf>
    <xf numFmtId="0" fontId="29" fillId="0" borderId="0" xfId="0" applyFont="1" applyAlignment="1">
      <alignment horizontal="center" vertical="center"/>
    </xf>
    <xf numFmtId="164" fontId="32" fillId="0" borderId="0" xfId="0" applyNumberFormat="1" applyFont="1" applyAlignment="1">
      <alignment horizontal="center" vertical="center"/>
    </xf>
    <xf numFmtId="172" fontId="8" fillId="46"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23" fillId="0" borderId="0" xfId="0" applyFont="1" applyAlignment="1">
      <alignment horizontal="center" vertical="center" wrapText="1"/>
    </xf>
    <xf numFmtId="0" fontId="23" fillId="0" borderId="3" xfId="0" applyFont="1" applyBorder="1" applyAlignment="1">
      <alignment horizontal="center" vertical="center" wrapText="1"/>
    </xf>
    <xf numFmtId="0" fontId="17" fillId="0" borderId="0" xfId="0" applyFont="1" applyAlignment="1">
      <alignment horizontal="center" vertical="center" wrapText="1"/>
    </xf>
    <xf numFmtId="0" fontId="30" fillId="0" borderId="3" xfId="0" applyFont="1" applyBorder="1" applyAlignment="1">
      <alignment horizontal="center" vertical="center" wrapText="1"/>
    </xf>
    <xf numFmtId="0" fontId="12" fillId="0" borderId="0" xfId="0" applyFont="1" applyAlignment="1">
      <alignment horizontal="left" vertical="center" wrapText="1"/>
    </xf>
    <xf numFmtId="0" fontId="23" fillId="0" borderId="0" xfId="0" applyFont="1" applyAlignment="1">
      <alignment horizontal="left" vertical="center" wrapText="1"/>
    </xf>
    <xf numFmtId="0" fontId="32" fillId="0" borderId="0" xfId="0" applyFont="1" applyAlignment="1">
      <alignment horizontal="center" vertical="center" wrapText="1"/>
    </xf>
    <xf numFmtId="0" fontId="38" fillId="0" borderId="0" xfId="0" applyFont="1" applyAlignment="1">
      <alignment horizontal="center" vertical="center" wrapText="1"/>
    </xf>
    <xf numFmtId="0" fontId="69" fillId="0" borderId="0" xfId="0" applyFont="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74" fillId="0" borderId="0" xfId="31" applyFont="1" applyAlignment="1" applyProtection="1">
      <protection locked="0"/>
    </xf>
    <xf numFmtId="14" fontId="5" fillId="55" borderId="0" xfId="0" applyNumberFormat="1" applyFont="1" applyFill="1" applyAlignment="1">
      <alignment horizontal="center"/>
    </xf>
    <xf numFmtId="0" fontId="0" fillId="55" borderId="0" xfId="0" applyFill="1" applyAlignment="1">
      <alignment horizontal="center"/>
    </xf>
    <xf numFmtId="0" fontId="9" fillId="55" borderId="0" xfId="0" applyFont="1" applyFill="1" applyAlignment="1">
      <alignment horizontal="center" vertical="center" wrapText="1"/>
    </xf>
    <xf numFmtId="0" fontId="37" fillId="0" borderId="0" xfId="0" applyFont="1" applyAlignment="1">
      <alignment vertical="center" wrapText="1"/>
    </xf>
    <xf numFmtId="0" fontId="12" fillId="0" borderId="0" xfId="0" applyFont="1" applyAlignment="1">
      <alignment horizontal="center" vertical="center"/>
    </xf>
    <xf numFmtId="0" fontId="23" fillId="0" borderId="0" xfId="0" applyFont="1" applyAlignment="1">
      <alignment vertical="center"/>
    </xf>
    <xf numFmtId="0" fontId="12" fillId="0" borderId="28" xfId="0" applyFont="1" applyBorder="1" applyAlignment="1">
      <alignment horizontal="left" vertical="center"/>
    </xf>
    <xf numFmtId="0" fontId="23" fillId="0" borderId="26" xfId="0" applyFont="1" applyBorder="1" applyAlignment="1">
      <alignment horizontal="left" vertical="center"/>
    </xf>
  </cellXfs>
  <cellStyles count="44">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Link" xfId="31" builtinId="8"/>
    <cellStyle name="Neutral" xfId="32" builtinId="28" customBuiltin="1"/>
    <cellStyle name="Notiz 2" xfId="33" xr:uid="{00000000-0005-0000-0000-000020000000}"/>
    <cellStyle name="Schlecht" xfId="34" builtinId="27" customBuiltin="1"/>
    <cellStyle name="Standard" xfId="0" builtinId="0"/>
    <cellStyle name="Standard 2" xfId="35" xr:uid="{00000000-0005-0000-0000-000023000000}"/>
    <cellStyle name="Überschrift" xfId="36" builtinId="15" customBuiltin="1"/>
    <cellStyle name="Überschrift 1" xfId="37" builtinId="16" customBuiltin="1"/>
    <cellStyle name="Überschrift 2" xfId="38" builtinId="17" customBuiltin="1"/>
    <cellStyle name="Überschrift 3" xfId="39" builtinId="18" customBuiltin="1"/>
    <cellStyle name="Überschrift 4" xfId="40" builtinId="19" customBuiltin="1"/>
    <cellStyle name="Verknüpfte Zelle" xfId="41" builtinId="24" customBuiltin="1"/>
    <cellStyle name="Warnender Text" xfId="42" builtinId="11" customBuiltin="1"/>
    <cellStyle name="Zelle überprüfen" xfId="43" builtinId="23" customBuiltin="1"/>
  </cellStyles>
  <dxfs count="131">
    <dxf>
      <font>
        <color rgb="FF9C5700"/>
      </font>
      <fill>
        <patternFill>
          <bgColor rgb="FFFFEB9C"/>
        </patternFill>
      </fill>
    </dxf>
    <dxf>
      <fill>
        <patternFill>
          <bgColor theme="7" tint="0.79998168889431442"/>
        </patternFill>
      </fill>
    </dxf>
    <dxf>
      <fill>
        <patternFill>
          <bgColor theme="7" tint="0.79998168889431442"/>
        </patternFill>
      </fill>
    </dxf>
    <dxf>
      <fill>
        <patternFill>
          <bgColor rgb="FFFFC000"/>
        </patternFill>
      </fill>
    </dxf>
    <dxf>
      <font>
        <color auto="1"/>
      </font>
      <fill>
        <patternFill>
          <bgColor rgb="FFFFC000"/>
        </patternFill>
      </fill>
    </dxf>
    <dxf>
      <fill>
        <patternFill>
          <bgColor rgb="FFFFC000"/>
        </patternFill>
      </fill>
    </dxf>
    <dxf>
      <fill>
        <patternFill>
          <bgColor theme="0"/>
        </patternFill>
      </fill>
      <border>
        <left/>
        <right/>
        <top/>
        <bottom/>
        <vertical/>
        <horizontal/>
      </border>
    </dxf>
    <dxf>
      <fill>
        <patternFill>
          <bgColor theme="0"/>
        </patternFill>
      </fill>
      <border>
        <left/>
        <right/>
        <top/>
        <bottom/>
        <vertical/>
        <horizontal/>
      </border>
    </dxf>
    <dxf>
      <fill>
        <patternFill>
          <bgColor theme="0"/>
        </patternFill>
      </fill>
      <border>
        <left/>
        <right/>
        <top/>
        <bottom/>
        <vertical/>
        <horizontal/>
      </border>
    </dxf>
    <dxf>
      <font>
        <b val="0"/>
        <i val="0"/>
        <strike val="0"/>
        <condense val="0"/>
        <extend val="0"/>
        <outline val="0"/>
        <shadow val="0"/>
        <u val="none"/>
        <vertAlign val="baseline"/>
        <sz val="12"/>
        <color auto="1"/>
        <name val="Times New Roman"/>
        <family val="1"/>
        <scheme val="none"/>
      </font>
      <alignment horizontal="general" vertical="bottom" textRotation="0" wrapText="1" indent="0" justifyLastLine="0" shrinkToFit="0" readingOrder="0"/>
    </dxf>
    <dxf>
      <font>
        <b val="0"/>
        <i val="0"/>
        <strike val="0"/>
        <condense val="0"/>
        <extend val="0"/>
        <outline val="0"/>
        <shadow val="0"/>
        <u val="none"/>
        <vertAlign val="baseline"/>
        <sz val="12"/>
        <color auto="1"/>
        <name val="Times New Roman"/>
        <family val="1"/>
        <scheme val="none"/>
      </font>
    </dxf>
    <dxf>
      <font>
        <b val="0"/>
        <i val="0"/>
        <strike val="0"/>
        <condense val="0"/>
        <extend val="0"/>
        <outline val="0"/>
        <shadow val="0"/>
        <u val="none"/>
        <vertAlign val="baseline"/>
        <sz val="12"/>
        <color auto="1"/>
        <name val="Times New Roman"/>
        <family val="1"/>
        <scheme val="none"/>
      </font>
      <alignment horizontal="center" textRotation="0" wrapText="0" indent="0" justifyLastLine="0" shrinkToFit="0" readingOrder="0"/>
    </dxf>
    <dxf>
      <font>
        <b val="0"/>
        <i val="0"/>
        <strike val="0"/>
        <condense val="0"/>
        <extend val="0"/>
        <outline val="0"/>
        <shadow val="0"/>
        <u val="none"/>
        <vertAlign val="baseline"/>
        <sz val="12"/>
        <color auto="1"/>
        <name val="Times New Roman"/>
        <family val="1"/>
        <scheme val="none"/>
      </font>
      <numFmt numFmtId="168" formatCode="ddd/dd/mm/yyyy"/>
      <alignment horizontal="center" textRotation="0" wrapText="0" indent="0" justifyLastLine="0" shrinkToFit="0" readingOrder="0"/>
    </dxf>
    <dxf>
      <font>
        <b val="0"/>
        <i val="0"/>
        <strike val="0"/>
        <condense val="0"/>
        <extend val="0"/>
        <outline val="0"/>
        <shadow val="0"/>
        <u val="none"/>
        <vertAlign val="baseline"/>
        <sz val="12"/>
        <color auto="1"/>
        <name val="Times New Roman"/>
        <family val="1"/>
        <scheme val="none"/>
      </font>
      <numFmt numFmtId="19" formatCode="dd/mm/yyyy"/>
      <alignment horizontal="center" textRotation="0" wrapText="0" indent="0" justifyLastLine="0" shrinkToFit="0" readingOrder="0"/>
    </dxf>
    <dxf>
      <font>
        <b/>
        <i val="0"/>
        <strike val="0"/>
        <condense val="0"/>
        <extend val="0"/>
        <outline val="0"/>
        <shadow val="0"/>
        <u val="none"/>
        <vertAlign val="baseline"/>
        <sz val="12"/>
        <color auto="1"/>
        <name val="Times New Roman"/>
        <family val="1"/>
        <scheme val="none"/>
      </font>
    </dxf>
    <dxf>
      <font>
        <b val="0"/>
        <i val="0"/>
        <strike val="0"/>
        <condense val="0"/>
        <extend val="0"/>
        <outline val="0"/>
        <shadow val="0"/>
        <u val="none"/>
        <vertAlign val="baseline"/>
        <sz val="12"/>
        <color auto="1"/>
        <name val="Times New Roman"/>
        <family val="1"/>
        <scheme val="none"/>
      </font>
      <numFmt numFmtId="181" formatCode="h:mm;@"/>
      <protection locked="1" hidden="0"/>
    </dxf>
    <dxf>
      <font>
        <b val="0"/>
        <i val="0"/>
        <strike val="0"/>
        <condense val="0"/>
        <extend val="0"/>
        <outline val="0"/>
        <shadow val="0"/>
        <u val="none"/>
        <vertAlign val="baseline"/>
        <sz val="12"/>
        <color auto="1"/>
        <name val="Times New Roman"/>
        <family val="1"/>
        <scheme val="none"/>
      </font>
      <numFmt numFmtId="168" formatCode="ddd/dd/mm/yyyy"/>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auto="1"/>
        <name val="Times New Roman"/>
        <family val="1"/>
        <scheme val="none"/>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auto="1"/>
        <name val="Times New Roman"/>
        <family val="1"/>
        <scheme val="none"/>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auto="1"/>
        <name val="Times New Roman"/>
        <family val="1"/>
        <scheme val="none"/>
      </font>
      <numFmt numFmtId="181" formatCode="h:mm;@"/>
      <protection locked="1" hidden="0"/>
    </dxf>
    <dxf>
      <font>
        <b val="0"/>
        <i val="0"/>
        <strike val="0"/>
        <condense val="0"/>
        <extend val="0"/>
        <outline val="0"/>
        <shadow val="0"/>
        <u val="none"/>
        <vertAlign val="baseline"/>
        <sz val="12"/>
        <color auto="1"/>
        <name val="Times New Roman"/>
        <family val="1"/>
        <scheme val="none"/>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auto="1"/>
        <name val="Times New Roman"/>
        <family val="1"/>
        <scheme val="none"/>
      </font>
      <numFmt numFmtId="168" formatCode="ddd/dd/mm/yyyy"/>
      <protection locked="1" hidden="0"/>
    </dxf>
    <dxf>
      <protection locked="1" hidden="0"/>
    </dxf>
    <dxf>
      <font>
        <b/>
        <i val="0"/>
        <strike val="0"/>
        <condense val="0"/>
        <extend val="0"/>
        <outline val="0"/>
        <shadow val="0"/>
        <u val="none"/>
        <vertAlign val="baseline"/>
        <sz val="16"/>
        <color theme="1"/>
        <name val="Times New Roman"/>
        <family val="1"/>
        <scheme val="none"/>
      </font>
      <fill>
        <patternFill patternType="solid">
          <fgColor indexed="64"/>
          <bgColor theme="4" tint="0.5999633777886288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6"/>
        <color theme="1"/>
        <name val="Times New Roman"/>
        <family val="1"/>
        <scheme val="none"/>
      </font>
      <numFmt numFmtId="167" formatCode="#,##0.0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numFmt numFmtId="167" formatCode="#,##0.0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numFmt numFmtId="175" formatCode="#,##0.00\ _€;[Red]\-#,##0.00\ _€"/>
      <fill>
        <patternFill patternType="solid">
          <fgColor theme="4" tint="0.79998168889431442"/>
          <bgColor theme="4"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z val="16"/>
        <color theme="1"/>
        <name val="Times New Roman"/>
        <family val="1"/>
      </font>
      <numFmt numFmtId="19" formatCode="dd/mm/yyyy"/>
      <fill>
        <patternFill patternType="solid">
          <fgColor theme="4" tint="0.79998168889431442"/>
          <bgColor theme="4"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numFmt numFmtId="19" formatCode="dd/mm/yyyy"/>
      <fill>
        <patternFill patternType="solid">
          <fgColor theme="4" tint="0.79998168889431442"/>
          <bgColor theme="4"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numFmt numFmtId="175" formatCode="#,##0.00\ _€;[Red]\-#,##0.00\ _€"/>
      <fill>
        <patternFill patternType="solid">
          <fgColor theme="4" tint="0.79998168889431442"/>
          <bgColor theme="4"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z val="16"/>
        <color theme="1"/>
        <name val="Times New Roman"/>
        <family val="1"/>
      </font>
      <numFmt numFmtId="175" formatCode="#,##0.00\ _€;[Red]\-#,##0.00\ _€"/>
      <fill>
        <patternFill patternType="solid">
          <fgColor theme="4" tint="0.79998168889431442"/>
          <bgColor theme="4"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numFmt numFmtId="2" formatCode="0.00"/>
      <fill>
        <patternFill patternType="solid">
          <fgColor theme="4" tint="0.79998168889431442"/>
          <bgColor theme="4"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numFmt numFmtId="1" formatCode="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theme="1"/>
        <name val="Times New Roman"/>
        <family val="1"/>
        <scheme val="none"/>
      </font>
      <numFmt numFmtId="0" formatCode="Genera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theme="1"/>
        <name val="Times New Roman"/>
        <family val="1"/>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top style="thin">
          <color rgb="FF000000"/>
        </top>
      </border>
    </dxf>
    <dxf>
      <font>
        <b val="0"/>
      </font>
    </dxf>
    <dxf>
      <border outline="0">
        <bottom style="thin">
          <color rgb="FF000000"/>
        </bottom>
      </border>
    </dxf>
    <dxf>
      <font>
        <b/>
        <i val="0"/>
        <strike val="0"/>
        <condense val="0"/>
        <extend val="0"/>
        <outline val="0"/>
        <shadow val="0"/>
        <u val="none"/>
        <vertAlign val="baseline"/>
        <sz val="16"/>
        <color theme="1" tint="4.9989318521683403E-2"/>
        <name val="Times New Roman"/>
        <family val="1"/>
        <scheme val="none"/>
      </font>
      <fill>
        <patternFill patternType="solid">
          <fgColor rgb="FF000000"/>
          <bgColor theme="3" tint="0.599963377788628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6"/>
        <color theme="1"/>
        <name val="Times New Roman"/>
        <family val="1"/>
        <scheme val="none"/>
      </font>
      <numFmt numFmtId="168" formatCode="ddd/dd/mm/yyyy"/>
      <fill>
        <patternFill patternType="solid">
          <fgColor theme="4" tint="0.79998168889431442"/>
          <bgColor theme="4" tint="0.7999816888943144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6"/>
        <color theme="1"/>
        <name val="Times New Roman"/>
        <family val="1"/>
        <scheme val="none"/>
      </font>
      <numFmt numFmtId="170" formatCode="#,##0.00\ _€"/>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theme="1"/>
        <name val="Times New Roman"/>
        <family val="1"/>
        <scheme val="none"/>
      </font>
      <numFmt numFmtId="168" formatCode="ddd/dd/mm/yyyy"/>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6"/>
        <name val="Times New Roman"/>
        <family val="1"/>
        <scheme val="none"/>
      </font>
      <alignment horizontal="right" vertical="center" textRotation="0" indent="0" justifyLastLine="0" shrinkToFit="0" readingOrder="0"/>
    </dxf>
    <dxf>
      <font>
        <strike val="0"/>
        <outline val="0"/>
        <shadow val="0"/>
        <u val="none"/>
        <vertAlign val="baseline"/>
        <sz val="16"/>
        <name val="Times New Roman"/>
        <family val="1"/>
        <scheme val="none"/>
      </font>
      <alignment horizontal="right" vertical="center" textRotation="0" indent="0" justifyLastLine="0" shrinkToFit="0" readingOrder="0"/>
    </dxf>
    <dxf>
      <font>
        <strike val="0"/>
        <outline val="0"/>
        <shadow val="0"/>
        <u val="none"/>
        <vertAlign val="baseline"/>
        <sz val="16"/>
        <name val="Times New Roman"/>
        <family val="1"/>
        <scheme val="none"/>
      </font>
      <alignment horizontal="right" vertical="center" textRotation="0" indent="0" justifyLastLine="0" shrinkToFit="0" readingOrder="0"/>
    </dxf>
    <dxf>
      <font>
        <strike val="0"/>
        <outline val="0"/>
        <shadow val="0"/>
        <u val="none"/>
        <vertAlign val="baseline"/>
        <sz val="16"/>
        <name val="Times New Roman"/>
        <family val="1"/>
        <scheme val="none"/>
      </font>
      <alignment horizontal="right" vertical="center" textRotation="0" indent="0" justifyLastLine="0" shrinkToFit="0" readingOrder="0"/>
    </dxf>
    <dxf>
      <font>
        <b val="0"/>
        <i val="0"/>
        <strike val="0"/>
        <condense val="0"/>
        <extend val="0"/>
        <outline val="0"/>
        <shadow val="0"/>
        <u val="none"/>
        <vertAlign val="baseline"/>
        <sz val="16"/>
        <color auto="1"/>
        <name val="Times New Roman"/>
        <family val="1"/>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6"/>
        <name val="Times New Roman"/>
        <family val="1"/>
        <scheme val="none"/>
      </font>
      <alignment horizontal="right" vertical="center" textRotation="0" wrapText="1" indent="0" justifyLastLine="0" shrinkToFit="0" readingOrder="0"/>
      <border outline="0">
        <left style="thin">
          <color indexed="64"/>
        </left>
      </border>
    </dxf>
    <dxf>
      <font>
        <strike val="0"/>
        <outline val="0"/>
        <shadow val="0"/>
        <u val="none"/>
        <vertAlign val="baseline"/>
        <sz val="16"/>
        <name val="Times New Roman"/>
        <family val="1"/>
        <scheme val="none"/>
      </font>
      <alignment horizontal="right" vertical="center" textRotation="0" wrapText="1" indent="0" justifyLastLine="0" shrinkToFit="0" readingOrder="0"/>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6"/>
        <name val="Times New Roman"/>
        <family val="1"/>
        <scheme val="none"/>
      </font>
      <alignment horizontal="right" vertical="center" textRotation="0" indent="0" justifyLastLine="0" shrinkToFit="0" readingOrder="0"/>
    </dxf>
    <dxf>
      <border outline="0">
        <bottom style="thin">
          <color indexed="64"/>
        </bottom>
      </border>
    </dxf>
    <dxf>
      <font>
        <b val="0"/>
        <i val="0"/>
        <strike val="0"/>
        <condense val="0"/>
        <extend val="0"/>
        <outline val="0"/>
        <shadow val="0"/>
        <u val="none"/>
        <vertAlign val="baseline"/>
        <sz val="16"/>
        <color auto="1"/>
        <name val="Times New Roman"/>
        <family val="1"/>
        <scheme val="none"/>
      </font>
      <numFmt numFmtId="167" formatCode="#,##0.000"/>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30" formatCode="@"/>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4" formatCode="0.0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20"/>
        <color auto="1"/>
        <name val="Times New Roman"/>
        <family val="1"/>
        <scheme val="none"/>
      </font>
      <numFmt numFmtId="175" formatCode="#,##0.00\ _€;[Red]\-#,##0.00\ _€"/>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20"/>
        <color auto="1"/>
        <name val="Times New Roman"/>
        <family val="1"/>
        <scheme val="none"/>
      </font>
      <numFmt numFmtId="175" formatCode="#,##0.00\ _€;[Red]\-#,##0.00\ _€"/>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 formatCode="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6"/>
        <color auto="1"/>
        <name val="Times New Roman"/>
        <family val="1"/>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6"/>
        <color theme="1" tint="4.9989318521683403E-2"/>
        <name val="Times New Roman"/>
        <family val="1"/>
        <scheme val="none"/>
      </font>
      <fill>
        <patternFill patternType="solid">
          <fgColor rgb="FF000000"/>
          <bgColor theme="3" tint="0.599963377788628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6"/>
        <color auto="1"/>
        <name val="Times New Roman"/>
        <family val="1"/>
        <scheme val="none"/>
      </font>
      <numFmt numFmtId="30" formatCode="@"/>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4" formatCode="0.0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20"/>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20"/>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30" formatCode="@"/>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6"/>
        <color auto="1"/>
        <name val="Times New Roman"/>
        <family val="1"/>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6"/>
        <color theme="1" tint="4.9989318521683403E-2"/>
        <name val="Times New Roman"/>
        <family val="1"/>
        <scheme val="none"/>
      </font>
      <fill>
        <patternFill patternType="solid">
          <fgColor rgb="FF000000"/>
          <bgColor theme="3" tint="0.599963377788628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6"/>
        <color auto="1"/>
        <name val="Times New Roman"/>
        <family val="1"/>
        <scheme val="none"/>
      </font>
      <numFmt numFmtId="30" formatCode="@"/>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4" formatCode="0.0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20"/>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20"/>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30" formatCode="@"/>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6"/>
        <color auto="1"/>
        <name val="Times New Roman"/>
        <family val="1"/>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6"/>
        <color theme="1" tint="4.9989318521683403E-2"/>
        <name val="Times New Roman"/>
        <family val="1"/>
        <scheme val="none"/>
      </font>
      <fill>
        <patternFill patternType="solid">
          <fgColor rgb="FF000000"/>
          <bgColor theme="3" tint="0.599963377788628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6"/>
        <color auto="1"/>
        <name val="Times New Roman"/>
        <family val="1"/>
        <scheme val="none"/>
      </font>
      <numFmt numFmtId="30" formatCode="@"/>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4" formatCode="0.0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20"/>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20"/>
        <color auto="1"/>
        <name val="Times New Roman"/>
        <family val="1"/>
        <scheme val="none"/>
      </font>
      <numFmt numFmtId="175" formatCode="#,##0.00\ _€;[Red]\-#,##0.00\ 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68" formatCode="ddd/dd/mm/yyyy"/>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numFmt numFmtId="1" formatCode="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6"/>
        <color auto="1"/>
        <name val="Times New Roman"/>
        <family val="1"/>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6"/>
        <color auto="1"/>
        <name val="Times New Roman"/>
        <family val="1"/>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6"/>
        <color theme="1" tint="4.9989318521683403E-2"/>
        <name val="Times New Roman"/>
        <family val="1"/>
        <scheme val="none"/>
      </font>
      <fill>
        <patternFill patternType="solid">
          <fgColor rgb="FF000000"/>
          <bgColor theme="3" tint="0.599963377788628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808080"/>
      <color rgb="FFFFE593"/>
      <color rgb="FFFFD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95942859680267E-2"/>
          <c:y val="6.071593064877398E-2"/>
          <c:w val="0.94988184775942786"/>
          <c:h val="0.93249236139703207"/>
        </c:manualLayout>
      </c:layout>
      <c:lineChart>
        <c:grouping val="standard"/>
        <c:varyColors val="0"/>
        <c:ser>
          <c:idx val="0"/>
          <c:order val="0"/>
          <c:tx>
            <c:strRef>
              <c:f>'30T Details'!$A$52</c:f>
              <c:strCache>
                <c:ptCount val="1"/>
                <c:pt idx="0">
                  <c:v>Gesamtsumme Einzahlungen</c:v>
                </c:pt>
              </c:strCache>
            </c:strRef>
          </c:tx>
          <c:spPr>
            <a:ln w="50800">
              <a:solidFill>
                <a:srgbClr val="00B050"/>
              </a:solidFill>
            </a:ln>
          </c:spPr>
          <c:marker>
            <c:symbol val="none"/>
          </c:marker>
          <c:cat>
            <c:numRef>
              <c:f>'30T Details'!$D$4:$AF$4</c:f>
              <c:numCache>
                <c:formatCode>ddd/dd/mm</c:formatCode>
                <c:ptCount val="29"/>
                <c:pt idx="0">
                  <c:v>45749</c:v>
                </c:pt>
                <c:pt idx="1">
                  <c:v>45750</c:v>
                </c:pt>
                <c:pt idx="2">
                  <c:v>45751</c:v>
                </c:pt>
                <c:pt idx="3">
                  <c:v>45752</c:v>
                </c:pt>
                <c:pt idx="4">
                  <c:v>45753</c:v>
                </c:pt>
                <c:pt idx="5">
                  <c:v>45754</c:v>
                </c:pt>
                <c:pt idx="6">
                  <c:v>45755</c:v>
                </c:pt>
                <c:pt idx="7">
                  <c:v>45756</c:v>
                </c:pt>
                <c:pt idx="8">
                  <c:v>45757</c:v>
                </c:pt>
                <c:pt idx="9">
                  <c:v>45758</c:v>
                </c:pt>
                <c:pt idx="10">
                  <c:v>45759</c:v>
                </c:pt>
                <c:pt idx="11">
                  <c:v>45760</c:v>
                </c:pt>
                <c:pt idx="12">
                  <c:v>45761</c:v>
                </c:pt>
                <c:pt idx="13">
                  <c:v>45762</c:v>
                </c:pt>
                <c:pt idx="14">
                  <c:v>45763</c:v>
                </c:pt>
                <c:pt idx="15">
                  <c:v>45764</c:v>
                </c:pt>
                <c:pt idx="16">
                  <c:v>45765</c:v>
                </c:pt>
                <c:pt idx="17">
                  <c:v>45766</c:v>
                </c:pt>
                <c:pt idx="18">
                  <c:v>45767</c:v>
                </c:pt>
                <c:pt idx="19">
                  <c:v>45768</c:v>
                </c:pt>
                <c:pt idx="20">
                  <c:v>45769</c:v>
                </c:pt>
                <c:pt idx="21">
                  <c:v>45770</c:v>
                </c:pt>
                <c:pt idx="22">
                  <c:v>45771</c:v>
                </c:pt>
                <c:pt idx="23">
                  <c:v>45772</c:v>
                </c:pt>
                <c:pt idx="24">
                  <c:v>45773</c:v>
                </c:pt>
                <c:pt idx="25">
                  <c:v>45774</c:v>
                </c:pt>
                <c:pt idx="26">
                  <c:v>45775</c:v>
                </c:pt>
                <c:pt idx="27">
                  <c:v>45776</c:v>
                </c:pt>
                <c:pt idx="28">
                  <c:v>45777</c:v>
                </c:pt>
              </c:numCache>
            </c:numRef>
          </c:cat>
          <c:val>
            <c:numRef>
              <c:f>'30T Details'!$D$52:$AH$52</c:f>
              <c:numCache>
                <c:formatCode>#,##0.00\ _€;[Red]\-#,##0.00\ _€</c:formatCode>
                <c:ptCount val="31"/>
                <c:pt idx="0">
                  <c:v>0</c:v>
                </c:pt>
                <c:pt idx="1">
                  <c:v>1212.25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F450-43B5-97FA-9334A8B3C053}"/>
            </c:ext>
          </c:extLst>
        </c:ser>
        <c:ser>
          <c:idx val="1"/>
          <c:order val="1"/>
          <c:tx>
            <c:strRef>
              <c:f>'30T Details'!$A$138</c:f>
              <c:strCache>
                <c:ptCount val="1"/>
                <c:pt idx="0">
                  <c:v>Gesamtsumme Auszahlungen</c:v>
                </c:pt>
              </c:strCache>
            </c:strRef>
          </c:tx>
          <c:spPr>
            <a:ln w="50800">
              <a:solidFill>
                <a:srgbClr val="FFC000"/>
              </a:solidFill>
            </a:ln>
          </c:spPr>
          <c:marker>
            <c:symbol val="none"/>
          </c:marker>
          <c:cat>
            <c:numRef>
              <c:f>'30T Details'!$D$4:$AF$4</c:f>
              <c:numCache>
                <c:formatCode>ddd/dd/mm</c:formatCode>
                <c:ptCount val="29"/>
                <c:pt idx="0">
                  <c:v>45749</c:v>
                </c:pt>
                <c:pt idx="1">
                  <c:v>45750</c:v>
                </c:pt>
                <c:pt idx="2">
                  <c:v>45751</c:v>
                </c:pt>
                <c:pt idx="3">
                  <c:v>45752</c:v>
                </c:pt>
                <c:pt idx="4">
                  <c:v>45753</c:v>
                </c:pt>
                <c:pt idx="5">
                  <c:v>45754</c:v>
                </c:pt>
                <c:pt idx="6">
                  <c:v>45755</c:v>
                </c:pt>
                <c:pt idx="7">
                  <c:v>45756</c:v>
                </c:pt>
                <c:pt idx="8">
                  <c:v>45757</c:v>
                </c:pt>
                <c:pt idx="9">
                  <c:v>45758</c:v>
                </c:pt>
                <c:pt idx="10">
                  <c:v>45759</c:v>
                </c:pt>
                <c:pt idx="11">
                  <c:v>45760</c:v>
                </c:pt>
                <c:pt idx="12">
                  <c:v>45761</c:v>
                </c:pt>
                <c:pt idx="13">
                  <c:v>45762</c:v>
                </c:pt>
                <c:pt idx="14">
                  <c:v>45763</c:v>
                </c:pt>
                <c:pt idx="15">
                  <c:v>45764</c:v>
                </c:pt>
                <c:pt idx="16">
                  <c:v>45765</c:v>
                </c:pt>
                <c:pt idx="17">
                  <c:v>45766</c:v>
                </c:pt>
                <c:pt idx="18">
                  <c:v>45767</c:v>
                </c:pt>
                <c:pt idx="19">
                  <c:v>45768</c:v>
                </c:pt>
                <c:pt idx="20">
                  <c:v>45769</c:v>
                </c:pt>
                <c:pt idx="21">
                  <c:v>45770</c:v>
                </c:pt>
                <c:pt idx="22">
                  <c:v>45771</c:v>
                </c:pt>
                <c:pt idx="23">
                  <c:v>45772</c:v>
                </c:pt>
                <c:pt idx="24">
                  <c:v>45773</c:v>
                </c:pt>
                <c:pt idx="25">
                  <c:v>45774</c:v>
                </c:pt>
                <c:pt idx="26">
                  <c:v>45775</c:v>
                </c:pt>
                <c:pt idx="27">
                  <c:v>45776</c:v>
                </c:pt>
                <c:pt idx="28">
                  <c:v>45777</c:v>
                </c:pt>
              </c:numCache>
            </c:numRef>
          </c:cat>
          <c:val>
            <c:numRef>
              <c:f>'30T Details'!$D$138:$AH$138</c:f>
              <c:numCache>
                <c:formatCode>#,##0.00\ _€;[Red]\-#,##0.00\ _€</c:formatCode>
                <c:ptCount val="31"/>
                <c:pt idx="0">
                  <c:v>0</c:v>
                </c:pt>
                <c:pt idx="1">
                  <c:v>267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858.17</c:v>
                </c:pt>
                <c:pt idx="27">
                  <c:v>0</c:v>
                </c:pt>
                <c:pt idx="28">
                  <c:v>0</c:v>
                </c:pt>
                <c:pt idx="29">
                  <c:v>0</c:v>
                </c:pt>
                <c:pt idx="30">
                  <c:v>0</c:v>
                </c:pt>
              </c:numCache>
            </c:numRef>
          </c:val>
          <c:smooth val="0"/>
          <c:extLst>
            <c:ext xmlns:c16="http://schemas.microsoft.com/office/drawing/2014/chart" uri="{C3380CC4-5D6E-409C-BE32-E72D297353CC}">
              <c16:uniqueId val="{00000001-F450-43B5-97FA-9334A8B3C053}"/>
            </c:ext>
          </c:extLst>
        </c:ser>
        <c:ser>
          <c:idx val="2"/>
          <c:order val="2"/>
          <c:tx>
            <c:strRef>
              <c:f>'30T Details'!$A$155</c:f>
              <c:strCache>
                <c:ptCount val="1"/>
                <c:pt idx="0">
                  <c:v>Summe kurzfristige Kredite</c:v>
                </c:pt>
              </c:strCache>
            </c:strRef>
          </c:tx>
          <c:spPr>
            <a:ln w="50800">
              <a:solidFill>
                <a:srgbClr val="FF0000"/>
              </a:solidFill>
            </a:ln>
          </c:spPr>
          <c:marker>
            <c:symbol val="none"/>
          </c:marker>
          <c:cat>
            <c:numRef>
              <c:f>'30T Details'!$D$4:$AF$4</c:f>
              <c:numCache>
                <c:formatCode>ddd/dd/mm</c:formatCode>
                <c:ptCount val="29"/>
                <c:pt idx="0">
                  <c:v>45749</c:v>
                </c:pt>
                <c:pt idx="1">
                  <c:v>45750</c:v>
                </c:pt>
                <c:pt idx="2">
                  <c:v>45751</c:v>
                </c:pt>
                <c:pt idx="3">
                  <c:v>45752</c:v>
                </c:pt>
                <c:pt idx="4">
                  <c:v>45753</c:v>
                </c:pt>
                <c:pt idx="5">
                  <c:v>45754</c:v>
                </c:pt>
                <c:pt idx="6">
                  <c:v>45755</c:v>
                </c:pt>
                <c:pt idx="7">
                  <c:v>45756</c:v>
                </c:pt>
                <c:pt idx="8">
                  <c:v>45757</c:v>
                </c:pt>
                <c:pt idx="9">
                  <c:v>45758</c:v>
                </c:pt>
                <c:pt idx="10">
                  <c:v>45759</c:v>
                </c:pt>
                <c:pt idx="11">
                  <c:v>45760</c:v>
                </c:pt>
                <c:pt idx="12">
                  <c:v>45761</c:v>
                </c:pt>
                <c:pt idx="13">
                  <c:v>45762</c:v>
                </c:pt>
                <c:pt idx="14">
                  <c:v>45763</c:v>
                </c:pt>
                <c:pt idx="15">
                  <c:v>45764</c:v>
                </c:pt>
                <c:pt idx="16">
                  <c:v>45765</c:v>
                </c:pt>
                <c:pt idx="17">
                  <c:v>45766</c:v>
                </c:pt>
                <c:pt idx="18">
                  <c:v>45767</c:v>
                </c:pt>
                <c:pt idx="19">
                  <c:v>45768</c:v>
                </c:pt>
                <c:pt idx="20">
                  <c:v>45769</c:v>
                </c:pt>
                <c:pt idx="21">
                  <c:v>45770</c:v>
                </c:pt>
                <c:pt idx="22">
                  <c:v>45771</c:v>
                </c:pt>
                <c:pt idx="23">
                  <c:v>45772</c:v>
                </c:pt>
                <c:pt idx="24">
                  <c:v>45773</c:v>
                </c:pt>
                <c:pt idx="25">
                  <c:v>45774</c:v>
                </c:pt>
                <c:pt idx="26">
                  <c:v>45775</c:v>
                </c:pt>
                <c:pt idx="27">
                  <c:v>45776</c:v>
                </c:pt>
                <c:pt idx="28">
                  <c:v>45777</c:v>
                </c:pt>
              </c:numCache>
            </c:numRef>
          </c:cat>
          <c:val>
            <c:numRef>
              <c:f>'30T Details'!$D$155:$AH$155</c:f>
              <c:numCache>
                <c:formatCode>#,##0.00\ _€;[Red]\-#,##0.00\ _€</c:formatCode>
                <c:ptCount val="31"/>
                <c:pt idx="0">
                  <c:v>-12000</c:v>
                </c:pt>
                <c:pt idx="1">
                  <c:v>-12000</c:v>
                </c:pt>
                <c:pt idx="2">
                  <c:v>-12000</c:v>
                </c:pt>
                <c:pt idx="3">
                  <c:v>-12000</c:v>
                </c:pt>
                <c:pt idx="4">
                  <c:v>-12000</c:v>
                </c:pt>
                <c:pt idx="5">
                  <c:v>-12000</c:v>
                </c:pt>
                <c:pt idx="6">
                  <c:v>-12000</c:v>
                </c:pt>
                <c:pt idx="7">
                  <c:v>-12000</c:v>
                </c:pt>
                <c:pt idx="8">
                  <c:v>-12000</c:v>
                </c:pt>
                <c:pt idx="9">
                  <c:v>-12000</c:v>
                </c:pt>
                <c:pt idx="10">
                  <c:v>-12000</c:v>
                </c:pt>
                <c:pt idx="11">
                  <c:v>-12000</c:v>
                </c:pt>
                <c:pt idx="12">
                  <c:v>-12000</c:v>
                </c:pt>
                <c:pt idx="13">
                  <c:v>-12000</c:v>
                </c:pt>
                <c:pt idx="14">
                  <c:v>-12000</c:v>
                </c:pt>
                <c:pt idx="15">
                  <c:v>-12000</c:v>
                </c:pt>
                <c:pt idx="16">
                  <c:v>-12000</c:v>
                </c:pt>
                <c:pt idx="17">
                  <c:v>-12000</c:v>
                </c:pt>
                <c:pt idx="18">
                  <c:v>-12000</c:v>
                </c:pt>
                <c:pt idx="19">
                  <c:v>-12000</c:v>
                </c:pt>
                <c:pt idx="20">
                  <c:v>-12000</c:v>
                </c:pt>
                <c:pt idx="21">
                  <c:v>-12000</c:v>
                </c:pt>
                <c:pt idx="22">
                  <c:v>-12000</c:v>
                </c:pt>
                <c:pt idx="23">
                  <c:v>-12000</c:v>
                </c:pt>
                <c:pt idx="24">
                  <c:v>-12000</c:v>
                </c:pt>
                <c:pt idx="25">
                  <c:v>-12000</c:v>
                </c:pt>
                <c:pt idx="26">
                  <c:v>-12000</c:v>
                </c:pt>
                <c:pt idx="27">
                  <c:v>-12000</c:v>
                </c:pt>
                <c:pt idx="28">
                  <c:v>-12000</c:v>
                </c:pt>
                <c:pt idx="29">
                  <c:v>-12000</c:v>
                </c:pt>
                <c:pt idx="30">
                  <c:v>-12000</c:v>
                </c:pt>
              </c:numCache>
            </c:numRef>
          </c:val>
          <c:smooth val="0"/>
          <c:extLst>
            <c:ext xmlns:c16="http://schemas.microsoft.com/office/drawing/2014/chart" uri="{C3380CC4-5D6E-409C-BE32-E72D297353CC}">
              <c16:uniqueId val="{00000002-F450-43B5-97FA-9334A8B3C053}"/>
            </c:ext>
          </c:extLst>
        </c:ser>
        <c:ser>
          <c:idx val="3"/>
          <c:order val="3"/>
          <c:tx>
            <c:strRef>
              <c:f>'30T Details'!$A$158</c:f>
              <c:strCache>
                <c:ptCount val="1"/>
                <c:pt idx="0">
                  <c:v>Entwicklung Liquide Mittel</c:v>
                </c:pt>
              </c:strCache>
            </c:strRef>
          </c:tx>
          <c:spPr>
            <a:ln w="50800">
              <a:solidFill>
                <a:srgbClr val="00B0F0"/>
              </a:solidFill>
            </a:ln>
          </c:spPr>
          <c:marker>
            <c:symbol val="none"/>
          </c:marker>
          <c:cat>
            <c:numRef>
              <c:f>'30T Details'!$D$4:$AF$4</c:f>
              <c:numCache>
                <c:formatCode>ddd/dd/mm</c:formatCode>
                <c:ptCount val="29"/>
                <c:pt idx="0">
                  <c:v>45749</c:v>
                </c:pt>
                <c:pt idx="1">
                  <c:v>45750</c:v>
                </c:pt>
                <c:pt idx="2">
                  <c:v>45751</c:v>
                </c:pt>
                <c:pt idx="3">
                  <c:v>45752</c:v>
                </c:pt>
                <c:pt idx="4">
                  <c:v>45753</c:v>
                </c:pt>
                <c:pt idx="5">
                  <c:v>45754</c:v>
                </c:pt>
                <c:pt idx="6">
                  <c:v>45755</c:v>
                </c:pt>
                <c:pt idx="7">
                  <c:v>45756</c:v>
                </c:pt>
                <c:pt idx="8">
                  <c:v>45757</c:v>
                </c:pt>
                <c:pt idx="9">
                  <c:v>45758</c:v>
                </c:pt>
                <c:pt idx="10">
                  <c:v>45759</c:v>
                </c:pt>
                <c:pt idx="11">
                  <c:v>45760</c:v>
                </c:pt>
                <c:pt idx="12">
                  <c:v>45761</c:v>
                </c:pt>
                <c:pt idx="13">
                  <c:v>45762</c:v>
                </c:pt>
                <c:pt idx="14">
                  <c:v>45763</c:v>
                </c:pt>
                <c:pt idx="15">
                  <c:v>45764</c:v>
                </c:pt>
                <c:pt idx="16">
                  <c:v>45765</c:v>
                </c:pt>
                <c:pt idx="17">
                  <c:v>45766</c:v>
                </c:pt>
                <c:pt idx="18">
                  <c:v>45767</c:v>
                </c:pt>
                <c:pt idx="19">
                  <c:v>45768</c:v>
                </c:pt>
                <c:pt idx="20">
                  <c:v>45769</c:v>
                </c:pt>
                <c:pt idx="21">
                  <c:v>45770</c:v>
                </c:pt>
                <c:pt idx="22">
                  <c:v>45771</c:v>
                </c:pt>
                <c:pt idx="23">
                  <c:v>45772</c:v>
                </c:pt>
                <c:pt idx="24">
                  <c:v>45773</c:v>
                </c:pt>
                <c:pt idx="25">
                  <c:v>45774</c:v>
                </c:pt>
                <c:pt idx="26">
                  <c:v>45775</c:v>
                </c:pt>
                <c:pt idx="27">
                  <c:v>45776</c:v>
                </c:pt>
                <c:pt idx="28">
                  <c:v>45777</c:v>
                </c:pt>
              </c:numCache>
            </c:numRef>
          </c:cat>
          <c:val>
            <c:numRef>
              <c:f>'30T Details'!$D$158:$AH$158</c:f>
              <c:numCache>
                <c:formatCode>#,##0.00\ _€;[Red]\-#,##0.00\ _€</c:formatCode>
                <c:ptCount val="31"/>
                <c:pt idx="0">
                  <c:v>218.44000000000051</c:v>
                </c:pt>
                <c:pt idx="1">
                  <c:v>1163.6900000000005</c:v>
                </c:pt>
                <c:pt idx="2">
                  <c:v>1163.6900000000005</c:v>
                </c:pt>
                <c:pt idx="3">
                  <c:v>1163.6900000000005</c:v>
                </c:pt>
                <c:pt idx="4">
                  <c:v>1163.6900000000005</c:v>
                </c:pt>
                <c:pt idx="5">
                  <c:v>1163.6900000000005</c:v>
                </c:pt>
                <c:pt idx="6">
                  <c:v>1163.6900000000005</c:v>
                </c:pt>
                <c:pt idx="7">
                  <c:v>1163.6900000000005</c:v>
                </c:pt>
                <c:pt idx="8">
                  <c:v>1163.6900000000005</c:v>
                </c:pt>
                <c:pt idx="9">
                  <c:v>1163.6900000000005</c:v>
                </c:pt>
                <c:pt idx="10">
                  <c:v>1163.6900000000005</c:v>
                </c:pt>
                <c:pt idx="11">
                  <c:v>1163.6900000000005</c:v>
                </c:pt>
                <c:pt idx="12">
                  <c:v>1163.6900000000005</c:v>
                </c:pt>
                <c:pt idx="13">
                  <c:v>1163.6900000000005</c:v>
                </c:pt>
                <c:pt idx="14">
                  <c:v>1163.6900000000005</c:v>
                </c:pt>
                <c:pt idx="15">
                  <c:v>1163.6900000000005</c:v>
                </c:pt>
                <c:pt idx="16">
                  <c:v>1163.6900000000005</c:v>
                </c:pt>
                <c:pt idx="17">
                  <c:v>1163.6900000000005</c:v>
                </c:pt>
                <c:pt idx="18">
                  <c:v>1163.6900000000005</c:v>
                </c:pt>
                <c:pt idx="19">
                  <c:v>1163.6900000000005</c:v>
                </c:pt>
                <c:pt idx="20">
                  <c:v>1163.6900000000005</c:v>
                </c:pt>
                <c:pt idx="21">
                  <c:v>1163.6900000000005</c:v>
                </c:pt>
                <c:pt idx="22">
                  <c:v>1163.6900000000005</c:v>
                </c:pt>
                <c:pt idx="23">
                  <c:v>1163.6900000000005</c:v>
                </c:pt>
                <c:pt idx="24">
                  <c:v>1163.6900000000005</c:v>
                </c:pt>
                <c:pt idx="25">
                  <c:v>1163.6900000000005</c:v>
                </c:pt>
                <c:pt idx="26">
                  <c:v>305.52000000000055</c:v>
                </c:pt>
                <c:pt idx="27">
                  <c:v>305.52000000000055</c:v>
                </c:pt>
                <c:pt idx="28">
                  <c:v>305.52000000000055</c:v>
                </c:pt>
                <c:pt idx="29">
                  <c:v>305.52000000000055</c:v>
                </c:pt>
                <c:pt idx="30">
                  <c:v>305.52000000000055</c:v>
                </c:pt>
              </c:numCache>
            </c:numRef>
          </c:val>
          <c:smooth val="0"/>
          <c:extLst>
            <c:ext xmlns:c16="http://schemas.microsoft.com/office/drawing/2014/chart" uri="{C3380CC4-5D6E-409C-BE32-E72D297353CC}">
              <c16:uniqueId val="{00000003-F450-43B5-97FA-9334A8B3C053}"/>
            </c:ext>
          </c:extLst>
        </c:ser>
        <c:dLbls>
          <c:showLegendKey val="0"/>
          <c:showVal val="0"/>
          <c:showCatName val="0"/>
          <c:showSerName val="0"/>
          <c:showPercent val="0"/>
          <c:showBubbleSize val="0"/>
        </c:dLbls>
        <c:smooth val="0"/>
        <c:axId val="770616512"/>
        <c:axId val="1"/>
      </c:lineChart>
      <c:dateAx>
        <c:axId val="770616512"/>
        <c:scaling>
          <c:orientation val="minMax"/>
        </c:scaling>
        <c:delete val="0"/>
        <c:axPos val="b"/>
        <c:numFmt formatCode="d/m;@" sourceLinked="0"/>
        <c:majorTickMark val="out"/>
        <c:minorTickMark val="none"/>
        <c:tickLblPos val="nextTo"/>
        <c:spPr>
          <a:ln>
            <a:solidFill>
              <a:srgbClr val="FF0000"/>
            </a:solidFill>
          </a:ln>
        </c:spPr>
        <c:crossAx val="1"/>
        <c:crosses val="autoZero"/>
        <c:auto val="1"/>
        <c:lblOffset val="100"/>
        <c:baseTimeUnit val="days"/>
      </c:dateAx>
      <c:valAx>
        <c:axId val="1"/>
        <c:scaling>
          <c:orientation val="minMax"/>
        </c:scaling>
        <c:delete val="0"/>
        <c:axPos val="l"/>
        <c:majorGridlines/>
        <c:numFmt formatCode="#,##0.00\ _€;[Red]\-#,##0.00\ _€" sourceLinked="1"/>
        <c:majorTickMark val="out"/>
        <c:minorTickMark val="none"/>
        <c:tickLblPos val="nextTo"/>
        <c:crossAx val="770616512"/>
        <c:crosses val="autoZero"/>
        <c:crossBetween val="between"/>
      </c:valAx>
      <c:spPr>
        <a:noFill/>
        <a:ln w="25400">
          <a:noFill/>
        </a:ln>
      </c:spPr>
    </c:plotArea>
    <c:legend>
      <c:legendPos val="r"/>
      <c:layout>
        <c:manualLayout>
          <c:xMode val="edge"/>
          <c:yMode val="edge"/>
          <c:x val="4.8768108376027755E-2"/>
          <c:y val="8.4106853485024797E-3"/>
          <c:w val="0.9506785863015409"/>
          <c:h val="5.2389081522349092E-2"/>
        </c:manualLayout>
      </c:layout>
      <c:overlay val="0"/>
      <c:spPr>
        <a:solidFill>
          <a:schemeClr val="bg1"/>
        </a:solidFill>
        <a:ln>
          <a:solidFill>
            <a:schemeClr val="accent1"/>
          </a:solidFill>
        </a:ln>
      </c:spPr>
    </c:legend>
    <c:plotVisOnly val="1"/>
    <c:dispBlanksAs val="gap"/>
    <c:showDLblsOverMax val="0"/>
  </c:chart>
  <c:printSettings>
    <c:headerFooter/>
    <c:pageMargins b="0" l="0.86614173228346458" r="0.15748031496062992" t="0.70866141732283472" header="0.15748031496062992" footer="0.1574803149606299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77532052525261E-2"/>
          <c:y val="8.3483416235374669E-2"/>
          <c:w val="0.89559407196116403"/>
          <c:h val="0.89380043095636064"/>
        </c:manualLayout>
      </c:layout>
      <c:lineChart>
        <c:grouping val="standard"/>
        <c:varyColors val="0"/>
        <c:ser>
          <c:idx val="0"/>
          <c:order val="0"/>
          <c:tx>
            <c:strRef>
              <c:f>'90T Details'!$A$52</c:f>
              <c:strCache>
                <c:ptCount val="1"/>
                <c:pt idx="0">
                  <c:v>Gesamtsumme Einzahlungen</c:v>
                </c:pt>
              </c:strCache>
            </c:strRef>
          </c:tx>
          <c:spPr>
            <a:ln w="50800">
              <a:solidFill>
                <a:srgbClr val="00B050"/>
              </a:solidFill>
            </a:ln>
          </c:spPr>
          <c:marker>
            <c:symbol val="none"/>
          </c:marker>
          <c:cat>
            <c:numRef>
              <c:f>'90T Details'!$C$3:$O$3</c:f>
              <c:numCache>
                <c:formatCode>mmmm</c:formatCode>
                <c:ptCount val="13"/>
                <c:pt idx="0">
                  <c:v>45754</c:v>
                </c:pt>
                <c:pt idx="1">
                  <c:v>45761</c:v>
                </c:pt>
                <c:pt idx="2">
                  <c:v>45768</c:v>
                </c:pt>
                <c:pt idx="3">
                  <c:v>45775</c:v>
                </c:pt>
                <c:pt idx="4">
                  <c:v>45782</c:v>
                </c:pt>
                <c:pt idx="5">
                  <c:v>45789</c:v>
                </c:pt>
                <c:pt idx="6">
                  <c:v>45796</c:v>
                </c:pt>
                <c:pt idx="7">
                  <c:v>45803</c:v>
                </c:pt>
                <c:pt idx="8">
                  <c:v>45810</c:v>
                </c:pt>
                <c:pt idx="9">
                  <c:v>45817</c:v>
                </c:pt>
                <c:pt idx="10">
                  <c:v>45824</c:v>
                </c:pt>
                <c:pt idx="11">
                  <c:v>45831</c:v>
                </c:pt>
                <c:pt idx="12">
                  <c:v>45838</c:v>
                </c:pt>
              </c:numCache>
            </c:numRef>
          </c:cat>
          <c:val>
            <c:numRef>
              <c:f>'90T Details'!$C$52:$O$52</c:f>
              <c:numCache>
                <c:formatCode>#,##0.00\ _€;[Red]\-#,##0.00\ _€</c:formatCode>
                <c:ptCount val="13"/>
                <c:pt idx="0">
                  <c:v>0</c:v>
                </c:pt>
                <c:pt idx="1">
                  <c:v>0</c:v>
                </c:pt>
                <c:pt idx="2">
                  <c:v>0</c:v>
                </c:pt>
                <c:pt idx="3">
                  <c:v>1212.25</c:v>
                </c:pt>
                <c:pt idx="4">
                  <c:v>0</c:v>
                </c:pt>
                <c:pt idx="5">
                  <c:v>0</c:v>
                </c:pt>
                <c:pt idx="6">
                  <c:v>0</c:v>
                </c:pt>
                <c:pt idx="7">
                  <c:v>0</c:v>
                </c:pt>
                <c:pt idx="8">
                  <c:v>1212.25</c:v>
                </c:pt>
                <c:pt idx="9">
                  <c:v>0</c:v>
                </c:pt>
                <c:pt idx="10">
                  <c:v>0</c:v>
                </c:pt>
                <c:pt idx="11">
                  <c:v>0</c:v>
                </c:pt>
                <c:pt idx="12">
                  <c:v>0</c:v>
                </c:pt>
              </c:numCache>
            </c:numRef>
          </c:val>
          <c:smooth val="0"/>
          <c:extLst>
            <c:ext xmlns:c16="http://schemas.microsoft.com/office/drawing/2014/chart" uri="{C3380CC4-5D6E-409C-BE32-E72D297353CC}">
              <c16:uniqueId val="{00000000-6660-4552-8041-CD288A0F8AE1}"/>
            </c:ext>
          </c:extLst>
        </c:ser>
        <c:ser>
          <c:idx val="1"/>
          <c:order val="1"/>
          <c:tx>
            <c:strRef>
              <c:f>'90T Details'!$A$138</c:f>
              <c:strCache>
                <c:ptCount val="1"/>
                <c:pt idx="0">
                  <c:v>Gesamtsumme Auszahlungen</c:v>
                </c:pt>
              </c:strCache>
            </c:strRef>
          </c:tx>
          <c:spPr>
            <a:ln w="50800">
              <a:solidFill>
                <a:srgbClr val="FFC000"/>
              </a:solidFill>
            </a:ln>
          </c:spPr>
          <c:marker>
            <c:symbol val="none"/>
          </c:marker>
          <c:cat>
            <c:numRef>
              <c:f>'90T Details'!$C$3:$O$3</c:f>
              <c:numCache>
                <c:formatCode>mmmm</c:formatCode>
                <c:ptCount val="13"/>
                <c:pt idx="0">
                  <c:v>45754</c:v>
                </c:pt>
                <c:pt idx="1">
                  <c:v>45761</c:v>
                </c:pt>
                <c:pt idx="2">
                  <c:v>45768</c:v>
                </c:pt>
                <c:pt idx="3">
                  <c:v>45775</c:v>
                </c:pt>
                <c:pt idx="4">
                  <c:v>45782</c:v>
                </c:pt>
                <c:pt idx="5">
                  <c:v>45789</c:v>
                </c:pt>
                <c:pt idx="6">
                  <c:v>45796</c:v>
                </c:pt>
                <c:pt idx="7">
                  <c:v>45803</c:v>
                </c:pt>
                <c:pt idx="8">
                  <c:v>45810</c:v>
                </c:pt>
                <c:pt idx="9">
                  <c:v>45817</c:v>
                </c:pt>
                <c:pt idx="10">
                  <c:v>45824</c:v>
                </c:pt>
                <c:pt idx="11">
                  <c:v>45831</c:v>
                </c:pt>
                <c:pt idx="12">
                  <c:v>45838</c:v>
                </c:pt>
              </c:numCache>
            </c:numRef>
          </c:cat>
          <c:val>
            <c:numRef>
              <c:f>'90T Details'!$C$138:$O$138</c:f>
              <c:numCache>
                <c:formatCode>#,##0.00\ _€;[Red]\-#,##0.00\ _€</c:formatCode>
                <c:ptCount val="13"/>
                <c:pt idx="0">
                  <c:v>0</c:v>
                </c:pt>
                <c:pt idx="1">
                  <c:v>0</c:v>
                </c:pt>
                <c:pt idx="2">
                  <c:v>0</c:v>
                </c:pt>
                <c:pt idx="3">
                  <c:v>1125.17</c:v>
                </c:pt>
                <c:pt idx="4">
                  <c:v>0</c:v>
                </c:pt>
                <c:pt idx="5">
                  <c:v>0</c:v>
                </c:pt>
                <c:pt idx="6">
                  <c:v>0</c:v>
                </c:pt>
                <c:pt idx="7">
                  <c:v>858.17</c:v>
                </c:pt>
                <c:pt idx="8">
                  <c:v>267</c:v>
                </c:pt>
                <c:pt idx="9">
                  <c:v>0</c:v>
                </c:pt>
                <c:pt idx="10">
                  <c:v>0</c:v>
                </c:pt>
                <c:pt idx="11">
                  <c:v>858.17</c:v>
                </c:pt>
                <c:pt idx="12">
                  <c:v>0</c:v>
                </c:pt>
              </c:numCache>
            </c:numRef>
          </c:val>
          <c:smooth val="0"/>
          <c:extLst>
            <c:ext xmlns:c16="http://schemas.microsoft.com/office/drawing/2014/chart" uri="{C3380CC4-5D6E-409C-BE32-E72D297353CC}">
              <c16:uniqueId val="{00000001-6660-4552-8041-CD288A0F8AE1}"/>
            </c:ext>
          </c:extLst>
        </c:ser>
        <c:ser>
          <c:idx val="25"/>
          <c:order val="2"/>
          <c:tx>
            <c:strRef>
              <c:f>'90T Details'!$A$155</c:f>
              <c:strCache>
                <c:ptCount val="1"/>
                <c:pt idx="0">
                  <c:v>Summe kurzfristige Kredite</c:v>
                </c:pt>
              </c:strCache>
            </c:strRef>
          </c:tx>
          <c:spPr>
            <a:ln w="50800">
              <a:solidFill>
                <a:srgbClr val="FF0000"/>
              </a:solidFill>
            </a:ln>
          </c:spPr>
          <c:marker>
            <c:symbol val="none"/>
          </c:marker>
          <c:cat>
            <c:numRef>
              <c:f>'90T Details'!$C$3:$O$3</c:f>
              <c:numCache>
                <c:formatCode>mmmm</c:formatCode>
                <c:ptCount val="13"/>
                <c:pt idx="0">
                  <c:v>45754</c:v>
                </c:pt>
                <c:pt idx="1">
                  <c:v>45761</c:v>
                </c:pt>
                <c:pt idx="2">
                  <c:v>45768</c:v>
                </c:pt>
                <c:pt idx="3">
                  <c:v>45775</c:v>
                </c:pt>
                <c:pt idx="4">
                  <c:v>45782</c:v>
                </c:pt>
                <c:pt idx="5">
                  <c:v>45789</c:v>
                </c:pt>
                <c:pt idx="6">
                  <c:v>45796</c:v>
                </c:pt>
                <c:pt idx="7">
                  <c:v>45803</c:v>
                </c:pt>
                <c:pt idx="8">
                  <c:v>45810</c:v>
                </c:pt>
                <c:pt idx="9">
                  <c:v>45817</c:v>
                </c:pt>
                <c:pt idx="10">
                  <c:v>45824</c:v>
                </c:pt>
                <c:pt idx="11">
                  <c:v>45831</c:v>
                </c:pt>
                <c:pt idx="12">
                  <c:v>45838</c:v>
                </c:pt>
              </c:numCache>
            </c:numRef>
          </c:cat>
          <c:val>
            <c:numRef>
              <c:f>'90T Details'!$C$155:$O$155</c:f>
              <c:numCache>
                <c:formatCode>#,##0.00\ _€;[Red]\-#,##0.00\ _€</c:formatCode>
                <c:ptCount val="13"/>
                <c:pt idx="0">
                  <c:v>-12000</c:v>
                </c:pt>
                <c:pt idx="1">
                  <c:v>-12000</c:v>
                </c:pt>
                <c:pt idx="2">
                  <c:v>-12000</c:v>
                </c:pt>
                <c:pt idx="3">
                  <c:v>-12000</c:v>
                </c:pt>
                <c:pt idx="4">
                  <c:v>-12000</c:v>
                </c:pt>
                <c:pt idx="5">
                  <c:v>-12000</c:v>
                </c:pt>
                <c:pt idx="6">
                  <c:v>-12000</c:v>
                </c:pt>
                <c:pt idx="7">
                  <c:v>-12000</c:v>
                </c:pt>
                <c:pt idx="8">
                  <c:v>-12000</c:v>
                </c:pt>
                <c:pt idx="9">
                  <c:v>-12000</c:v>
                </c:pt>
                <c:pt idx="10">
                  <c:v>-12000</c:v>
                </c:pt>
                <c:pt idx="11">
                  <c:v>-12000</c:v>
                </c:pt>
                <c:pt idx="12">
                  <c:v>-12000</c:v>
                </c:pt>
              </c:numCache>
            </c:numRef>
          </c:val>
          <c:smooth val="0"/>
          <c:extLst>
            <c:ext xmlns:c16="http://schemas.microsoft.com/office/drawing/2014/chart" uri="{C3380CC4-5D6E-409C-BE32-E72D297353CC}">
              <c16:uniqueId val="{00000002-6660-4552-8041-CD288A0F8AE1}"/>
            </c:ext>
          </c:extLst>
        </c:ser>
        <c:ser>
          <c:idx val="2"/>
          <c:order val="3"/>
          <c:tx>
            <c:strRef>
              <c:f>'90T Details'!$A$158</c:f>
              <c:strCache>
                <c:ptCount val="1"/>
                <c:pt idx="0">
                  <c:v>Entwicklung Liquide Mittel</c:v>
                </c:pt>
              </c:strCache>
            </c:strRef>
          </c:tx>
          <c:spPr>
            <a:ln w="50800">
              <a:solidFill>
                <a:srgbClr val="00B0F0"/>
              </a:solidFill>
            </a:ln>
          </c:spPr>
          <c:marker>
            <c:symbol val="none"/>
          </c:marker>
          <c:cat>
            <c:numRef>
              <c:f>'90T Details'!$C$3:$O$3</c:f>
              <c:numCache>
                <c:formatCode>mmmm</c:formatCode>
                <c:ptCount val="13"/>
                <c:pt idx="0">
                  <c:v>45754</c:v>
                </c:pt>
                <c:pt idx="1">
                  <c:v>45761</c:v>
                </c:pt>
                <c:pt idx="2">
                  <c:v>45768</c:v>
                </c:pt>
                <c:pt idx="3">
                  <c:v>45775</c:v>
                </c:pt>
                <c:pt idx="4">
                  <c:v>45782</c:v>
                </c:pt>
                <c:pt idx="5">
                  <c:v>45789</c:v>
                </c:pt>
                <c:pt idx="6">
                  <c:v>45796</c:v>
                </c:pt>
                <c:pt idx="7">
                  <c:v>45803</c:v>
                </c:pt>
                <c:pt idx="8">
                  <c:v>45810</c:v>
                </c:pt>
                <c:pt idx="9">
                  <c:v>45817</c:v>
                </c:pt>
                <c:pt idx="10">
                  <c:v>45824</c:v>
                </c:pt>
                <c:pt idx="11">
                  <c:v>45831</c:v>
                </c:pt>
                <c:pt idx="12">
                  <c:v>45838</c:v>
                </c:pt>
              </c:numCache>
            </c:numRef>
          </c:cat>
          <c:val>
            <c:numRef>
              <c:f>'90T Details'!$C$158:$O$158</c:f>
              <c:numCache>
                <c:formatCode>#,##0.00\ _€;[Red]\-#,##0.00\ _€</c:formatCode>
                <c:ptCount val="13"/>
                <c:pt idx="0">
                  <c:v>1163.6900000000005</c:v>
                </c:pt>
                <c:pt idx="1">
                  <c:v>1163.6900000000005</c:v>
                </c:pt>
                <c:pt idx="2">
                  <c:v>1163.6900000000005</c:v>
                </c:pt>
                <c:pt idx="3">
                  <c:v>1250.7700000000004</c:v>
                </c:pt>
                <c:pt idx="4">
                  <c:v>1250.7700000000004</c:v>
                </c:pt>
                <c:pt idx="5">
                  <c:v>1250.7700000000004</c:v>
                </c:pt>
                <c:pt idx="6">
                  <c:v>1250.7700000000004</c:v>
                </c:pt>
                <c:pt idx="7">
                  <c:v>392.60000000000048</c:v>
                </c:pt>
                <c:pt idx="8">
                  <c:v>1337.8500000000004</c:v>
                </c:pt>
                <c:pt idx="9">
                  <c:v>1337.8500000000004</c:v>
                </c:pt>
                <c:pt idx="10">
                  <c:v>1337.8500000000004</c:v>
                </c:pt>
                <c:pt idx="11">
                  <c:v>479.6800000000004</c:v>
                </c:pt>
                <c:pt idx="12">
                  <c:v>479.6800000000004</c:v>
                </c:pt>
              </c:numCache>
            </c:numRef>
          </c:val>
          <c:smooth val="0"/>
          <c:extLst>
            <c:ext xmlns:c16="http://schemas.microsoft.com/office/drawing/2014/chart" uri="{C3380CC4-5D6E-409C-BE32-E72D297353CC}">
              <c16:uniqueId val="{00000003-6660-4552-8041-CD288A0F8AE1}"/>
            </c:ext>
          </c:extLst>
        </c:ser>
        <c:dLbls>
          <c:showLegendKey val="0"/>
          <c:showVal val="0"/>
          <c:showCatName val="0"/>
          <c:showSerName val="0"/>
          <c:showPercent val="0"/>
          <c:showBubbleSize val="0"/>
        </c:dLbls>
        <c:smooth val="0"/>
        <c:axId val="767357984"/>
        <c:axId val="1"/>
      </c:lineChart>
      <c:dateAx>
        <c:axId val="767357984"/>
        <c:scaling>
          <c:orientation val="minMax"/>
        </c:scaling>
        <c:delete val="0"/>
        <c:axPos val="b"/>
        <c:numFmt formatCode="ddd/dd/mmm" sourceLinked="0"/>
        <c:majorTickMark val="out"/>
        <c:minorTickMark val="none"/>
        <c:tickLblPos val="nextTo"/>
        <c:spPr>
          <a:ln>
            <a:solidFill>
              <a:srgbClr val="FF0000"/>
            </a:solidFill>
          </a:ln>
        </c:spPr>
        <c:crossAx val="1"/>
        <c:crosses val="autoZero"/>
        <c:auto val="0"/>
        <c:lblOffset val="100"/>
        <c:baseTimeUnit val="days"/>
        <c:majorUnit val="7"/>
        <c:majorTimeUnit val="days"/>
      </c:dateAx>
      <c:valAx>
        <c:axId val="1"/>
        <c:scaling>
          <c:orientation val="minMax"/>
        </c:scaling>
        <c:delete val="0"/>
        <c:axPos val="l"/>
        <c:majorGridlines/>
        <c:numFmt formatCode="#,##0.00\ _€;[Red]\-#,##0.00\ _€" sourceLinked="1"/>
        <c:majorTickMark val="out"/>
        <c:minorTickMark val="none"/>
        <c:tickLblPos val="nextTo"/>
        <c:crossAx val="767357984"/>
        <c:crossesAt val="45728"/>
        <c:crossBetween val="between"/>
      </c:valAx>
      <c:spPr>
        <a:noFill/>
        <a:ln w="25400">
          <a:noFill/>
        </a:ln>
      </c:spPr>
    </c:plotArea>
    <c:legend>
      <c:legendPos val="r"/>
      <c:legendEntry>
        <c:idx val="1"/>
        <c:txPr>
          <a:bodyPr/>
          <a:lstStyle/>
          <a:p>
            <a:pPr>
              <a:defRPr lang="en-US"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Entry>
      <c:layout>
        <c:manualLayout>
          <c:xMode val="edge"/>
          <c:yMode val="edge"/>
          <c:x val="9.2149345496717772E-2"/>
          <c:y val="7.07068790552331E-3"/>
          <c:w val="0.90543312635603423"/>
          <c:h val="6.9850195341135485E-2"/>
        </c:manualLayout>
      </c:layout>
      <c:overlay val="0"/>
      <c:spPr>
        <a:solidFill>
          <a:schemeClr val="bg1"/>
        </a:solidFill>
        <a:ln>
          <a:solidFill>
            <a:schemeClr val="accent1"/>
          </a:solidFill>
        </a:ln>
      </c:spPr>
      <c:txPr>
        <a:bodyPr/>
        <a:lstStyle/>
        <a:p>
          <a:pPr>
            <a:defRPr sz="1200">
              <a:latin typeface="Times New Roman" panose="02020603050405020304" pitchFamily="18" charset="0"/>
              <a:cs typeface="Times New Roman" panose="02020603050405020304" pitchFamily="18" charset="0"/>
            </a:defRPr>
          </a:pPr>
          <a:endParaRPr lang="de-DE"/>
        </a:p>
      </c:txPr>
    </c:legend>
    <c:plotVisOnly val="1"/>
    <c:dispBlanksAs val="gap"/>
    <c:showDLblsOverMax val="0"/>
  </c:chart>
  <c:printSettings>
    <c:headerFooter/>
    <c:pageMargins b="0.15748031496062992" l="0.70866141732283472" r="0.15748031496062992" t="0.78740157480314965" header="0.15748031496062992" footer="0.1574803149606299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744442961578952E-2"/>
          <c:y val="7.4863683813141318E-2"/>
          <c:w val="0.93073784421015171"/>
          <c:h val="0.87411476984648451"/>
        </c:manualLayout>
      </c:layout>
      <c:lineChart>
        <c:grouping val="standard"/>
        <c:varyColors val="0"/>
        <c:ser>
          <c:idx val="4"/>
          <c:order val="0"/>
          <c:tx>
            <c:strRef>
              <c:f>'12M Details'!$A$52</c:f>
              <c:strCache>
                <c:ptCount val="1"/>
                <c:pt idx="0">
                  <c:v>Gesamtsumme Einzahlungen</c:v>
                </c:pt>
              </c:strCache>
            </c:strRef>
          </c:tx>
          <c:spPr>
            <a:ln w="50800">
              <a:solidFill>
                <a:srgbClr val="00B050"/>
              </a:solidFill>
            </a:ln>
          </c:spPr>
          <c:marker>
            <c:symbol val="none"/>
          </c:marker>
          <c:cat>
            <c:numRef>
              <c:f>'12M Details'!$B$4:$M$4</c:f>
              <c:numCache>
                <c:formatCode>mmmm</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'12M Details'!$B$52:$M$52</c:f>
              <c:numCache>
                <c:formatCode>#,##0.00\ _€;[Red]\-#,##0.00\ _€</c:formatCode>
                <c:ptCount val="12"/>
                <c:pt idx="0">
                  <c:v>1212.25</c:v>
                </c:pt>
                <c:pt idx="1">
                  <c:v>1212.25</c:v>
                </c:pt>
                <c:pt idx="2">
                  <c:v>1212.25</c:v>
                </c:pt>
                <c:pt idx="3">
                  <c:v>6212.25</c:v>
                </c:pt>
                <c:pt idx="4">
                  <c:v>1212.25</c:v>
                </c:pt>
                <c:pt idx="5">
                  <c:v>1212.25</c:v>
                </c:pt>
                <c:pt idx="6">
                  <c:v>1212.25</c:v>
                </c:pt>
                <c:pt idx="7">
                  <c:v>1212.25</c:v>
                </c:pt>
                <c:pt idx="8">
                  <c:v>1212.25</c:v>
                </c:pt>
                <c:pt idx="9">
                  <c:v>1212.25</c:v>
                </c:pt>
                <c:pt idx="10">
                  <c:v>1212.25</c:v>
                </c:pt>
                <c:pt idx="11">
                  <c:v>1462.25</c:v>
                </c:pt>
              </c:numCache>
            </c:numRef>
          </c:val>
          <c:smooth val="0"/>
          <c:extLst>
            <c:ext xmlns:c16="http://schemas.microsoft.com/office/drawing/2014/chart" uri="{C3380CC4-5D6E-409C-BE32-E72D297353CC}">
              <c16:uniqueId val="{00000000-7C99-4B8B-8482-015AC38AF7B3}"/>
            </c:ext>
          </c:extLst>
        </c:ser>
        <c:ser>
          <c:idx val="42"/>
          <c:order val="1"/>
          <c:tx>
            <c:strRef>
              <c:f>'12M Details'!$A$138</c:f>
              <c:strCache>
                <c:ptCount val="1"/>
                <c:pt idx="0">
                  <c:v>Gesamtsumme Auszahlungen</c:v>
                </c:pt>
              </c:strCache>
            </c:strRef>
          </c:tx>
          <c:spPr>
            <a:ln w="50800">
              <a:solidFill>
                <a:srgbClr val="FFC000"/>
              </a:solidFill>
            </a:ln>
          </c:spPr>
          <c:marker>
            <c:symbol val="none"/>
          </c:marker>
          <c:cat>
            <c:numRef>
              <c:f>'12M Details'!$B$4:$M$4</c:f>
              <c:numCache>
                <c:formatCode>mmmm</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'12M Details'!$B$138:$M$138</c:f>
              <c:numCache>
                <c:formatCode>#,##0.00\ _€;[Red]\-#,##0.00\ _€</c:formatCode>
                <c:ptCount val="12"/>
                <c:pt idx="0">
                  <c:v>1125.17</c:v>
                </c:pt>
                <c:pt idx="1">
                  <c:v>1125.17</c:v>
                </c:pt>
                <c:pt idx="2">
                  <c:v>1125.17</c:v>
                </c:pt>
                <c:pt idx="3">
                  <c:v>1125.17</c:v>
                </c:pt>
                <c:pt idx="4">
                  <c:v>1125.17</c:v>
                </c:pt>
                <c:pt idx="5">
                  <c:v>1125.17</c:v>
                </c:pt>
                <c:pt idx="6">
                  <c:v>1125.17</c:v>
                </c:pt>
                <c:pt idx="7">
                  <c:v>1125.17</c:v>
                </c:pt>
                <c:pt idx="8">
                  <c:v>1125.17</c:v>
                </c:pt>
                <c:pt idx="9">
                  <c:v>1125.17</c:v>
                </c:pt>
                <c:pt idx="10">
                  <c:v>1125.17</c:v>
                </c:pt>
                <c:pt idx="11">
                  <c:v>1125.17</c:v>
                </c:pt>
              </c:numCache>
            </c:numRef>
          </c:val>
          <c:smooth val="0"/>
          <c:extLst>
            <c:ext xmlns:c16="http://schemas.microsoft.com/office/drawing/2014/chart" uri="{C3380CC4-5D6E-409C-BE32-E72D297353CC}">
              <c16:uniqueId val="{00000001-7C99-4B8B-8482-015AC38AF7B3}"/>
            </c:ext>
          </c:extLst>
        </c:ser>
        <c:ser>
          <c:idx val="3"/>
          <c:order val="2"/>
          <c:tx>
            <c:strRef>
              <c:f>'12M Details'!$A$158</c:f>
              <c:strCache>
                <c:ptCount val="1"/>
                <c:pt idx="0">
                  <c:v>Entwicklung Liquide Mittel</c:v>
                </c:pt>
              </c:strCache>
            </c:strRef>
          </c:tx>
          <c:spPr>
            <a:ln w="50800">
              <a:solidFill>
                <a:srgbClr val="00B0F0"/>
              </a:solidFill>
            </a:ln>
          </c:spPr>
          <c:marker>
            <c:symbol val="none"/>
          </c:marker>
          <c:cat>
            <c:numRef>
              <c:f>'12M Details'!$B$4:$M$4</c:f>
              <c:numCache>
                <c:formatCode>mmmm</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'12M Details'!$B$158:$M$158</c:f>
              <c:numCache>
                <c:formatCode>#,##0.00\ _€;[Red]\-#,##0.00\ _€</c:formatCode>
                <c:ptCount val="12"/>
                <c:pt idx="0">
                  <c:v>305.52000000000044</c:v>
                </c:pt>
                <c:pt idx="1">
                  <c:v>392.60000000000036</c:v>
                </c:pt>
                <c:pt idx="2">
                  <c:v>479.68000000000029</c:v>
                </c:pt>
                <c:pt idx="3">
                  <c:v>5566.76</c:v>
                </c:pt>
                <c:pt idx="4">
                  <c:v>5653.84</c:v>
                </c:pt>
                <c:pt idx="5">
                  <c:v>5740.92</c:v>
                </c:pt>
                <c:pt idx="6">
                  <c:v>5828</c:v>
                </c:pt>
                <c:pt idx="7">
                  <c:v>5915.08</c:v>
                </c:pt>
                <c:pt idx="8">
                  <c:v>6002.16</c:v>
                </c:pt>
                <c:pt idx="9">
                  <c:v>6089.24</c:v>
                </c:pt>
                <c:pt idx="10">
                  <c:v>6176.32</c:v>
                </c:pt>
                <c:pt idx="11">
                  <c:v>6513.4</c:v>
                </c:pt>
              </c:numCache>
            </c:numRef>
          </c:val>
          <c:smooth val="0"/>
          <c:extLst>
            <c:ext xmlns:c16="http://schemas.microsoft.com/office/drawing/2014/chart" uri="{C3380CC4-5D6E-409C-BE32-E72D297353CC}">
              <c16:uniqueId val="{00000002-7C99-4B8B-8482-015AC38AF7B3}"/>
            </c:ext>
          </c:extLst>
        </c:ser>
        <c:ser>
          <c:idx val="0"/>
          <c:order val="3"/>
          <c:tx>
            <c:strRef>
              <c:f>'12M Details'!$A$155</c:f>
              <c:strCache>
                <c:ptCount val="1"/>
                <c:pt idx="0">
                  <c:v>Summe kurzfristige Kredite</c:v>
                </c:pt>
              </c:strCache>
            </c:strRef>
          </c:tx>
          <c:spPr>
            <a:ln w="50800">
              <a:solidFill>
                <a:srgbClr val="FF0000"/>
              </a:solidFill>
            </a:ln>
          </c:spPr>
          <c:marker>
            <c:symbol val="none"/>
          </c:marker>
          <c:cat>
            <c:numRef>
              <c:f>'12M Details'!$B$4:$M$4</c:f>
              <c:numCache>
                <c:formatCode>mmmm</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'12M Details'!$B$155:$M$155</c:f>
              <c:numCache>
                <c:formatCode>#,##0.00\ _€;[Red]\-#,##0.00\ _€</c:formatCode>
                <c:ptCount val="12"/>
                <c:pt idx="0">
                  <c:v>-12000</c:v>
                </c:pt>
                <c:pt idx="1">
                  <c:v>-12000</c:v>
                </c:pt>
                <c:pt idx="2">
                  <c:v>-12000</c:v>
                </c:pt>
                <c:pt idx="3">
                  <c:v>-12000</c:v>
                </c:pt>
                <c:pt idx="4">
                  <c:v>-12000</c:v>
                </c:pt>
                <c:pt idx="5">
                  <c:v>-12000</c:v>
                </c:pt>
                <c:pt idx="6">
                  <c:v>-12000</c:v>
                </c:pt>
                <c:pt idx="7">
                  <c:v>-12000</c:v>
                </c:pt>
                <c:pt idx="8">
                  <c:v>-12000</c:v>
                </c:pt>
                <c:pt idx="9">
                  <c:v>-12000</c:v>
                </c:pt>
                <c:pt idx="10">
                  <c:v>-12000</c:v>
                </c:pt>
                <c:pt idx="11">
                  <c:v>-12000</c:v>
                </c:pt>
              </c:numCache>
            </c:numRef>
          </c:val>
          <c:smooth val="0"/>
          <c:extLst>
            <c:ext xmlns:c16="http://schemas.microsoft.com/office/drawing/2014/chart" uri="{C3380CC4-5D6E-409C-BE32-E72D297353CC}">
              <c16:uniqueId val="{00000003-7C99-4B8B-8482-015AC38AF7B3}"/>
            </c:ext>
          </c:extLst>
        </c:ser>
        <c:dLbls>
          <c:showLegendKey val="0"/>
          <c:showVal val="0"/>
          <c:showCatName val="0"/>
          <c:showSerName val="0"/>
          <c:showPercent val="0"/>
          <c:showBubbleSize val="0"/>
        </c:dLbls>
        <c:smooth val="0"/>
        <c:axId val="854957488"/>
        <c:axId val="1"/>
      </c:lineChart>
      <c:dateAx>
        <c:axId val="854957488"/>
        <c:scaling>
          <c:orientation val="minMax"/>
        </c:scaling>
        <c:delete val="0"/>
        <c:axPos val="b"/>
        <c:numFmt formatCode="mmm/\ yy" sourceLinked="0"/>
        <c:majorTickMark val="out"/>
        <c:minorTickMark val="none"/>
        <c:tickLblPos val="nextTo"/>
        <c:spPr>
          <a:ln>
            <a:solidFill>
              <a:srgbClr val="FF0000"/>
            </a:solidFill>
          </a:ln>
        </c:spPr>
        <c:crossAx val="1"/>
        <c:crosses val="autoZero"/>
        <c:auto val="1"/>
        <c:lblOffset val="100"/>
        <c:baseTimeUnit val="months"/>
      </c:dateAx>
      <c:valAx>
        <c:axId val="1"/>
        <c:scaling>
          <c:orientation val="minMax"/>
        </c:scaling>
        <c:delete val="0"/>
        <c:axPos val="l"/>
        <c:majorGridlines/>
        <c:numFmt formatCode="#,##0.00\ _€;[Red]\-#,##0.00\ _€" sourceLinked="1"/>
        <c:majorTickMark val="out"/>
        <c:minorTickMark val="none"/>
        <c:tickLblPos val="nextTo"/>
        <c:crossAx val="854957488"/>
        <c:crossesAt val="45658"/>
        <c:crossBetween val="between"/>
      </c:valAx>
      <c:spPr>
        <a:noFill/>
        <a:ln w="25400">
          <a:noFill/>
        </a:ln>
      </c:spPr>
    </c:plotArea>
    <c:legend>
      <c:legendPos val="r"/>
      <c:legendEntry>
        <c:idx val="1"/>
        <c:txPr>
          <a:bodyPr/>
          <a:lstStyle/>
          <a:p>
            <a:pPr>
              <a:defRPr lang="en-US"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Entry>
      <c:legendEntry>
        <c:idx val="2"/>
        <c:txPr>
          <a:bodyPr/>
          <a:lstStyle/>
          <a:p>
            <a:pPr>
              <a:defRPr lang="en-US"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Entry>
      <c:legendEntry>
        <c:idx val="3"/>
        <c:txPr>
          <a:bodyPr/>
          <a:lstStyle/>
          <a:p>
            <a:pPr>
              <a:defRPr lang="en-US"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Entry>
      <c:layout>
        <c:manualLayout>
          <c:xMode val="edge"/>
          <c:yMode val="edge"/>
          <c:x val="5.4109471610166375E-2"/>
          <c:y val="1.8317109546642717E-3"/>
          <c:w val="0.94489706433754606"/>
          <c:h val="4.9994173335257734E-2"/>
        </c:manualLayout>
      </c:layout>
      <c:overlay val="0"/>
      <c:spPr>
        <a:solidFill>
          <a:schemeClr val="bg1"/>
        </a:solidFill>
        <a:ln>
          <a:solidFill>
            <a:schemeClr val="accent1"/>
          </a:solidFill>
        </a:ln>
      </c:spPr>
    </c:legend>
    <c:plotVisOnly val="1"/>
    <c:dispBlanksAs val="gap"/>
    <c:showDLblsOverMax val="0"/>
  </c:chart>
  <c:printSettings>
    <c:headerFooter/>
    <c:pageMargins b="0.78740157499999996" l="0.7" r="0.7" t="0.78740157499999996"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542724453485041E-2"/>
          <c:y val="0.11909032447346039"/>
          <c:w val="0.93689324433499377"/>
          <c:h val="0.85819362907073571"/>
        </c:manualLayout>
      </c:layout>
      <c:lineChart>
        <c:grouping val="standard"/>
        <c:varyColors val="0"/>
        <c:ser>
          <c:idx val="0"/>
          <c:order val="0"/>
          <c:tx>
            <c:strRef>
              <c:f>'0-4 J Details für Auswertung'!$A$17</c:f>
              <c:strCache>
                <c:ptCount val="1"/>
                <c:pt idx="0">
                  <c:v>Gesamtsumme Einzahlungen</c:v>
                </c:pt>
              </c:strCache>
            </c:strRef>
          </c:tx>
          <c:spPr>
            <a:ln w="50800">
              <a:solidFill>
                <a:srgbClr val="00B050"/>
              </a:solidFill>
            </a:ln>
          </c:spPr>
          <c:marker>
            <c:symbol val="none"/>
          </c:marker>
          <c:cat>
            <c:numRef>
              <c:f>'0-4 J Details für Auswertung'!$B$16:$BI$16</c:f>
              <c:numCache>
                <c:formatCode>mmm/yy</c:formatCode>
                <c:ptCount val="60"/>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numCache>
            </c:numRef>
          </c:cat>
          <c:val>
            <c:numRef>
              <c:f>'0-4 J Details für Auswertung'!$B$17:$BI$17</c:f>
              <c:numCache>
                <c:formatCode>#,##0.00\ _€;[Red]\-#,##0.00\ _€</c:formatCode>
                <c:ptCount val="60"/>
                <c:pt idx="0">
                  <c:v>#N/A</c:v>
                </c:pt>
                <c:pt idx="1">
                  <c:v>#N/A</c:v>
                </c:pt>
                <c:pt idx="2">
                  <c:v>#N/A</c:v>
                </c:pt>
                <c:pt idx="3">
                  <c:v>1212.25</c:v>
                </c:pt>
                <c:pt idx="4">
                  <c:v>1212.25</c:v>
                </c:pt>
                <c:pt idx="5">
                  <c:v>1212.25</c:v>
                </c:pt>
                <c:pt idx="6">
                  <c:v>6212.25</c:v>
                </c:pt>
                <c:pt idx="7">
                  <c:v>1212.25</c:v>
                </c:pt>
                <c:pt idx="8">
                  <c:v>1212.25</c:v>
                </c:pt>
                <c:pt idx="9">
                  <c:v>1212.25</c:v>
                </c:pt>
                <c:pt idx="10">
                  <c:v>1212.25</c:v>
                </c:pt>
                <c:pt idx="11">
                  <c:v>1212.25</c:v>
                </c:pt>
                <c:pt idx="12">
                  <c:v>1212.25</c:v>
                </c:pt>
                <c:pt idx="13">
                  <c:v>1212.25</c:v>
                </c:pt>
                <c:pt idx="14">
                  <c:v>1462.25</c:v>
                </c:pt>
                <c:pt idx="15">
                  <c:v>1212.25</c:v>
                </c:pt>
                <c:pt idx="16">
                  <c:v>1212.25</c:v>
                </c:pt>
                <c:pt idx="17">
                  <c:v>1212.25</c:v>
                </c:pt>
                <c:pt idx="18">
                  <c:v>1212.25</c:v>
                </c:pt>
                <c:pt idx="19">
                  <c:v>1212.25</c:v>
                </c:pt>
                <c:pt idx="20">
                  <c:v>1212.25</c:v>
                </c:pt>
                <c:pt idx="21">
                  <c:v>1212.25</c:v>
                </c:pt>
                <c:pt idx="22">
                  <c:v>1212.25</c:v>
                </c:pt>
                <c:pt idx="23">
                  <c:v>1212.25</c:v>
                </c:pt>
                <c:pt idx="24">
                  <c:v>1212.25</c:v>
                </c:pt>
                <c:pt idx="25">
                  <c:v>1212.25</c:v>
                </c:pt>
                <c:pt idx="26">
                  <c:v>1462.25</c:v>
                </c:pt>
                <c:pt idx="27">
                  <c:v>1212.25</c:v>
                </c:pt>
                <c:pt idx="28">
                  <c:v>1212.25</c:v>
                </c:pt>
                <c:pt idx="29">
                  <c:v>1212.25</c:v>
                </c:pt>
                <c:pt idx="30">
                  <c:v>1212.25</c:v>
                </c:pt>
                <c:pt idx="31">
                  <c:v>1212.25</c:v>
                </c:pt>
                <c:pt idx="32">
                  <c:v>1212.25</c:v>
                </c:pt>
                <c:pt idx="33">
                  <c:v>1212.25</c:v>
                </c:pt>
                <c:pt idx="34">
                  <c:v>1212.25</c:v>
                </c:pt>
                <c:pt idx="35">
                  <c:v>1212.25</c:v>
                </c:pt>
                <c:pt idx="36">
                  <c:v>1212.25</c:v>
                </c:pt>
                <c:pt idx="37">
                  <c:v>1212.25</c:v>
                </c:pt>
                <c:pt idx="38">
                  <c:v>1462.25</c:v>
                </c:pt>
                <c:pt idx="39">
                  <c:v>1212.25</c:v>
                </c:pt>
                <c:pt idx="40">
                  <c:v>1212.25</c:v>
                </c:pt>
                <c:pt idx="41">
                  <c:v>1212.25</c:v>
                </c:pt>
                <c:pt idx="42">
                  <c:v>1212.25</c:v>
                </c:pt>
                <c:pt idx="43">
                  <c:v>1212.25</c:v>
                </c:pt>
                <c:pt idx="44">
                  <c:v>1212.25</c:v>
                </c:pt>
                <c:pt idx="45">
                  <c:v>1212.25</c:v>
                </c:pt>
                <c:pt idx="46">
                  <c:v>1212.25</c:v>
                </c:pt>
                <c:pt idx="47">
                  <c:v>1212.25</c:v>
                </c:pt>
                <c:pt idx="48">
                  <c:v>1212.25</c:v>
                </c:pt>
                <c:pt idx="49">
                  <c:v>1212.25</c:v>
                </c:pt>
                <c:pt idx="50">
                  <c:v>15801.25</c:v>
                </c:pt>
                <c:pt idx="51">
                  <c:v>1212.25</c:v>
                </c:pt>
                <c:pt idx="52">
                  <c:v>1212.25</c:v>
                </c:pt>
                <c:pt idx="53">
                  <c:v>1212.25</c:v>
                </c:pt>
                <c:pt idx="54">
                  <c:v>1212.25</c:v>
                </c:pt>
                <c:pt idx="55">
                  <c:v>1212.25</c:v>
                </c:pt>
                <c:pt idx="56">
                  <c:v>1212.25</c:v>
                </c:pt>
                <c:pt idx="57">
                  <c:v>1212.25</c:v>
                </c:pt>
                <c:pt idx="58">
                  <c:v>1212.25</c:v>
                </c:pt>
                <c:pt idx="59">
                  <c:v>1212.25</c:v>
                </c:pt>
              </c:numCache>
            </c:numRef>
          </c:val>
          <c:smooth val="0"/>
          <c:extLst>
            <c:ext xmlns:c16="http://schemas.microsoft.com/office/drawing/2014/chart" uri="{C3380CC4-5D6E-409C-BE32-E72D297353CC}">
              <c16:uniqueId val="{00000000-799F-40AC-B648-57B0B04A7568}"/>
            </c:ext>
          </c:extLst>
        </c:ser>
        <c:ser>
          <c:idx val="5"/>
          <c:order val="1"/>
          <c:tx>
            <c:strRef>
              <c:f>'0-4 J Details für Auswertung'!$A$18</c:f>
              <c:strCache>
                <c:ptCount val="1"/>
                <c:pt idx="0">
                  <c:v>Gesamtsumme Auszahlungen</c:v>
                </c:pt>
              </c:strCache>
            </c:strRef>
          </c:tx>
          <c:spPr>
            <a:ln w="50800">
              <a:solidFill>
                <a:srgbClr val="FFC000"/>
              </a:solidFill>
            </a:ln>
          </c:spPr>
          <c:marker>
            <c:symbol val="none"/>
          </c:marker>
          <c:cat>
            <c:numRef>
              <c:f>'0-4 J Details für Auswertung'!$B$16:$BI$16</c:f>
              <c:numCache>
                <c:formatCode>mmm/yy</c:formatCode>
                <c:ptCount val="60"/>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numCache>
            </c:numRef>
          </c:cat>
          <c:val>
            <c:numRef>
              <c:f>'0-4 J Details für Auswertung'!$B$18:$BI$18</c:f>
              <c:numCache>
                <c:formatCode>#,##0.00\ _€;[Red]\-#,##0.00\ _€</c:formatCode>
                <c:ptCount val="60"/>
                <c:pt idx="0">
                  <c:v>#N/A</c:v>
                </c:pt>
                <c:pt idx="1">
                  <c:v>#N/A</c:v>
                </c:pt>
                <c:pt idx="2">
                  <c:v>#N/A</c:v>
                </c:pt>
                <c:pt idx="3">
                  <c:v>1125.17</c:v>
                </c:pt>
                <c:pt idx="4">
                  <c:v>1125.17</c:v>
                </c:pt>
                <c:pt idx="5">
                  <c:v>1125.17</c:v>
                </c:pt>
                <c:pt idx="6">
                  <c:v>1125.17</c:v>
                </c:pt>
                <c:pt idx="7">
                  <c:v>1125.17</c:v>
                </c:pt>
                <c:pt idx="8">
                  <c:v>1125.17</c:v>
                </c:pt>
                <c:pt idx="9">
                  <c:v>1125.17</c:v>
                </c:pt>
                <c:pt idx="10">
                  <c:v>1125.17</c:v>
                </c:pt>
                <c:pt idx="11">
                  <c:v>1125.17</c:v>
                </c:pt>
                <c:pt idx="12">
                  <c:v>1125.17</c:v>
                </c:pt>
                <c:pt idx="13">
                  <c:v>1125.17</c:v>
                </c:pt>
                <c:pt idx="14">
                  <c:v>1125.17</c:v>
                </c:pt>
                <c:pt idx="15">
                  <c:v>1125.17</c:v>
                </c:pt>
                <c:pt idx="16">
                  <c:v>1125.17</c:v>
                </c:pt>
                <c:pt idx="17">
                  <c:v>1125.17</c:v>
                </c:pt>
                <c:pt idx="18">
                  <c:v>1125.17</c:v>
                </c:pt>
                <c:pt idx="19">
                  <c:v>1125.17</c:v>
                </c:pt>
                <c:pt idx="20">
                  <c:v>1125.17</c:v>
                </c:pt>
                <c:pt idx="21">
                  <c:v>1125.17</c:v>
                </c:pt>
                <c:pt idx="22">
                  <c:v>1125.17</c:v>
                </c:pt>
                <c:pt idx="23">
                  <c:v>1125.17</c:v>
                </c:pt>
                <c:pt idx="24">
                  <c:v>1125.17</c:v>
                </c:pt>
                <c:pt idx="25">
                  <c:v>1125.17</c:v>
                </c:pt>
                <c:pt idx="26">
                  <c:v>1925.17</c:v>
                </c:pt>
                <c:pt idx="27">
                  <c:v>1125.17</c:v>
                </c:pt>
                <c:pt idx="28">
                  <c:v>1125.17</c:v>
                </c:pt>
                <c:pt idx="29">
                  <c:v>1125.17</c:v>
                </c:pt>
                <c:pt idx="30">
                  <c:v>1125.17</c:v>
                </c:pt>
                <c:pt idx="31">
                  <c:v>1125.17</c:v>
                </c:pt>
                <c:pt idx="32">
                  <c:v>1125.17</c:v>
                </c:pt>
                <c:pt idx="33">
                  <c:v>1125.17</c:v>
                </c:pt>
                <c:pt idx="34">
                  <c:v>1125.17</c:v>
                </c:pt>
                <c:pt idx="35">
                  <c:v>1125.17</c:v>
                </c:pt>
                <c:pt idx="36">
                  <c:v>1125.17</c:v>
                </c:pt>
                <c:pt idx="37">
                  <c:v>1125.17</c:v>
                </c:pt>
                <c:pt idx="38">
                  <c:v>36125.17</c:v>
                </c:pt>
                <c:pt idx="39">
                  <c:v>1125.17</c:v>
                </c:pt>
                <c:pt idx="40">
                  <c:v>1125.17</c:v>
                </c:pt>
                <c:pt idx="41">
                  <c:v>1125.17</c:v>
                </c:pt>
                <c:pt idx="42">
                  <c:v>1125.17</c:v>
                </c:pt>
                <c:pt idx="43">
                  <c:v>1125.17</c:v>
                </c:pt>
                <c:pt idx="44">
                  <c:v>1125.17</c:v>
                </c:pt>
                <c:pt idx="45">
                  <c:v>1125.17</c:v>
                </c:pt>
                <c:pt idx="46">
                  <c:v>1125.17</c:v>
                </c:pt>
                <c:pt idx="47">
                  <c:v>1125.17</c:v>
                </c:pt>
                <c:pt idx="48">
                  <c:v>1125.17</c:v>
                </c:pt>
                <c:pt idx="49">
                  <c:v>1125.17</c:v>
                </c:pt>
                <c:pt idx="50">
                  <c:v>1125.17</c:v>
                </c:pt>
                <c:pt idx="51">
                  <c:v>1125.17</c:v>
                </c:pt>
                <c:pt idx="52">
                  <c:v>1125.17</c:v>
                </c:pt>
                <c:pt idx="53">
                  <c:v>1125.17</c:v>
                </c:pt>
                <c:pt idx="54">
                  <c:v>1125.17</c:v>
                </c:pt>
                <c:pt idx="55">
                  <c:v>1125.17</c:v>
                </c:pt>
                <c:pt idx="56">
                  <c:v>1125.17</c:v>
                </c:pt>
                <c:pt idx="57">
                  <c:v>1125.17</c:v>
                </c:pt>
                <c:pt idx="58">
                  <c:v>1125.17</c:v>
                </c:pt>
                <c:pt idx="59">
                  <c:v>1125.17</c:v>
                </c:pt>
              </c:numCache>
            </c:numRef>
          </c:val>
          <c:smooth val="0"/>
          <c:extLst>
            <c:ext xmlns:c16="http://schemas.microsoft.com/office/drawing/2014/chart" uri="{C3380CC4-5D6E-409C-BE32-E72D297353CC}">
              <c16:uniqueId val="{00000001-799F-40AC-B648-57B0B04A7568}"/>
            </c:ext>
          </c:extLst>
        </c:ser>
        <c:ser>
          <c:idx val="7"/>
          <c:order val="2"/>
          <c:tx>
            <c:strRef>
              <c:f>'0-4 J Details für Auswertung'!$A$19</c:f>
              <c:strCache>
                <c:ptCount val="1"/>
                <c:pt idx="0">
                  <c:v>Summe Liquide Mittel nach Verrechnung</c:v>
                </c:pt>
              </c:strCache>
            </c:strRef>
          </c:tx>
          <c:spPr>
            <a:ln w="50800">
              <a:solidFill>
                <a:srgbClr val="00B0F0"/>
              </a:solidFill>
            </a:ln>
          </c:spPr>
          <c:marker>
            <c:symbol val="none"/>
          </c:marker>
          <c:cat>
            <c:numRef>
              <c:f>'0-4 J Details für Auswertung'!$B$16:$BI$16</c:f>
              <c:numCache>
                <c:formatCode>mmm/yy</c:formatCode>
                <c:ptCount val="60"/>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numCache>
            </c:numRef>
          </c:cat>
          <c:val>
            <c:numRef>
              <c:f>'0-4 J Details für Auswertung'!$B$19:$BI$19</c:f>
              <c:numCache>
                <c:formatCode>#,##0.00\ _€;[Red]\-#,##0.00\ _€</c:formatCode>
                <c:ptCount val="60"/>
                <c:pt idx="0">
                  <c:v>#N/A</c:v>
                </c:pt>
                <c:pt idx="1">
                  <c:v>#N/A</c:v>
                </c:pt>
                <c:pt idx="2">
                  <c:v>#N/A</c:v>
                </c:pt>
                <c:pt idx="3">
                  <c:v>305.52000000000044</c:v>
                </c:pt>
                <c:pt idx="4">
                  <c:v>392.60000000000036</c:v>
                </c:pt>
                <c:pt idx="5">
                  <c:v>479.68000000000029</c:v>
                </c:pt>
                <c:pt idx="6">
                  <c:v>5566.76</c:v>
                </c:pt>
                <c:pt idx="7">
                  <c:v>5653.84</c:v>
                </c:pt>
                <c:pt idx="8">
                  <c:v>5740.92</c:v>
                </c:pt>
                <c:pt idx="9">
                  <c:v>5828</c:v>
                </c:pt>
                <c:pt idx="10">
                  <c:v>5915.08</c:v>
                </c:pt>
                <c:pt idx="11">
                  <c:v>6002.16</c:v>
                </c:pt>
                <c:pt idx="12">
                  <c:v>6089.24</c:v>
                </c:pt>
                <c:pt idx="13">
                  <c:v>6176.32</c:v>
                </c:pt>
                <c:pt idx="14">
                  <c:v>6513.4</c:v>
                </c:pt>
                <c:pt idx="15">
                  <c:v>6600.48</c:v>
                </c:pt>
                <c:pt idx="16">
                  <c:v>6687.5599999999995</c:v>
                </c:pt>
                <c:pt idx="17">
                  <c:v>6774.6399999999994</c:v>
                </c:pt>
                <c:pt idx="18">
                  <c:v>6861.7199999999993</c:v>
                </c:pt>
                <c:pt idx="19">
                  <c:v>6948.7999999999993</c:v>
                </c:pt>
                <c:pt idx="20">
                  <c:v>7035.8799999999992</c:v>
                </c:pt>
                <c:pt idx="21">
                  <c:v>7122.9599999999991</c:v>
                </c:pt>
                <c:pt idx="22">
                  <c:v>7210.0399999999991</c:v>
                </c:pt>
                <c:pt idx="23">
                  <c:v>7297.119999999999</c:v>
                </c:pt>
                <c:pt idx="24">
                  <c:v>7384.1999999999989</c:v>
                </c:pt>
                <c:pt idx="25">
                  <c:v>7471.2799999999988</c:v>
                </c:pt>
                <c:pt idx="26">
                  <c:v>7008.3599999999988</c:v>
                </c:pt>
                <c:pt idx="27">
                  <c:v>7095.4399999999987</c:v>
                </c:pt>
                <c:pt idx="28">
                  <c:v>7182.5199999999986</c:v>
                </c:pt>
                <c:pt idx="29">
                  <c:v>7269.5999999999985</c:v>
                </c:pt>
                <c:pt idx="30">
                  <c:v>7356.6799999999985</c:v>
                </c:pt>
                <c:pt idx="31">
                  <c:v>7443.7599999999984</c:v>
                </c:pt>
                <c:pt idx="32">
                  <c:v>7530.8399999999983</c:v>
                </c:pt>
                <c:pt idx="33">
                  <c:v>7617.9199999999983</c:v>
                </c:pt>
                <c:pt idx="34">
                  <c:v>7704.9999999999982</c:v>
                </c:pt>
                <c:pt idx="35">
                  <c:v>7792.0799999999981</c:v>
                </c:pt>
                <c:pt idx="36">
                  <c:v>7879.159999999998</c:v>
                </c:pt>
                <c:pt idx="37">
                  <c:v>7966.239999999998</c:v>
                </c:pt>
                <c:pt idx="38">
                  <c:v>-26696.68</c:v>
                </c:pt>
                <c:pt idx="39">
                  <c:v>-26609.599999999999</c:v>
                </c:pt>
                <c:pt idx="40">
                  <c:v>-26522.519999999997</c:v>
                </c:pt>
                <c:pt idx="41">
                  <c:v>-26435.439999999995</c:v>
                </c:pt>
                <c:pt idx="42">
                  <c:v>-26348.359999999993</c:v>
                </c:pt>
                <c:pt idx="43">
                  <c:v>-26261.279999999992</c:v>
                </c:pt>
                <c:pt idx="44">
                  <c:v>-26174.19999999999</c:v>
                </c:pt>
                <c:pt idx="45">
                  <c:v>-26087.119999999988</c:v>
                </c:pt>
                <c:pt idx="46">
                  <c:v>-26000.039999999986</c:v>
                </c:pt>
                <c:pt idx="47">
                  <c:v>-25912.959999999985</c:v>
                </c:pt>
                <c:pt idx="48">
                  <c:v>-25825.879999999983</c:v>
                </c:pt>
                <c:pt idx="49">
                  <c:v>-25738.799999999981</c:v>
                </c:pt>
                <c:pt idx="50">
                  <c:v>-11062.719999999981</c:v>
                </c:pt>
                <c:pt idx="51">
                  <c:v>-10975.639999999981</c:v>
                </c:pt>
                <c:pt idx="52">
                  <c:v>-10888.559999999981</c:v>
                </c:pt>
                <c:pt idx="53">
                  <c:v>-10801.479999999981</c:v>
                </c:pt>
                <c:pt idx="54">
                  <c:v>-10714.399999999981</c:v>
                </c:pt>
                <c:pt idx="55">
                  <c:v>-10627.319999999982</c:v>
                </c:pt>
                <c:pt idx="56">
                  <c:v>-10540.239999999982</c:v>
                </c:pt>
                <c:pt idx="57">
                  <c:v>-10453.159999999982</c:v>
                </c:pt>
                <c:pt idx="58">
                  <c:v>-10366.079999999982</c:v>
                </c:pt>
                <c:pt idx="59">
                  <c:v>-10278.999999999982</c:v>
                </c:pt>
              </c:numCache>
            </c:numRef>
          </c:val>
          <c:smooth val="0"/>
          <c:extLst>
            <c:ext xmlns:c16="http://schemas.microsoft.com/office/drawing/2014/chart" uri="{C3380CC4-5D6E-409C-BE32-E72D297353CC}">
              <c16:uniqueId val="{00000002-799F-40AC-B648-57B0B04A7568}"/>
            </c:ext>
          </c:extLst>
        </c:ser>
        <c:ser>
          <c:idx val="1"/>
          <c:order val="3"/>
          <c:tx>
            <c:strRef>
              <c:f>'0-4 J Details für Auswertung'!$A$20</c:f>
              <c:strCache>
                <c:ptCount val="1"/>
                <c:pt idx="0">
                  <c:v>Kurzfristige Kreditlinien</c:v>
                </c:pt>
              </c:strCache>
            </c:strRef>
          </c:tx>
          <c:spPr>
            <a:ln w="50800">
              <a:solidFill>
                <a:srgbClr val="FF0000"/>
              </a:solidFill>
            </a:ln>
          </c:spPr>
          <c:marker>
            <c:symbol val="none"/>
          </c:marker>
          <c:cat>
            <c:numRef>
              <c:f>'0-4 J Details für Auswertung'!$B$16:$BI$16</c:f>
              <c:numCache>
                <c:formatCode>mmm/yy</c:formatCode>
                <c:ptCount val="60"/>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numCache>
            </c:numRef>
          </c:cat>
          <c:val>
            <c:numRef>
              <c:f>'0-4 J Details für Auswertung'!$B$20:$BI$20</c:f>
              <c:numCache>
                <c:formatCode>#,##0.00\ _€;[Red]\-#,##0.00\ _€</c:formatCode>
                <c:ptCount val="60"/>
                <c:pt idx="0">
                  <c:v>#N/A</c:v>
                </c:pt>
                <c:pt idx="1">
                  <c:v>#N/A</c:v>
                </c:pt>
                <c:pt idx="2">
                  <c:v>#N/A</c:v>
                </c:pt>
                <c:pt idx="3">
                  <c:v>-12000</c:v>
                </c:pt>
                <c:pt idx="4">
                  <c:v>-12000</c:v>
                </c:pt>
                <c:pt idx="5">
                  <c:v>-12000</c:v>
                </c:pt>
                <c:pt idx="6">
                  <c:v>-12000</c:v>
                </c:pt>
                <c:pt idx="7">
                  <c:v>-12000</c:v>
                </c:pt>
                <c:pt idx="8">
                  <c:v>-12000</c:v>
                </c:pt>
                <c:pt idx="9">
                  <c:v>-12000</c:v>
                </c:pt>
                <c:pt idx="10">
                  <c:v>-12000</c:v>
                </c:pt>
                <c:pt idx="11">
                  <c:v>-12000</c:v>
                </c:pt>
                <c:pt idx="12">
                  <c:v>-12000</c:v>
                </c:pt>
                <c:pt idx="13">
                  <c:v>-12000</c:v>
                </c:pt>
                <c:pt idx="14">
                  <c:v>-12000</c:v>
                </c:pt>
                <c:pt idx="15">
                  <c:v>-12000</c:v>
                </c:pt>
                <c:pt idx="16">
                  <c:v>-12000</c:v>
                </c:pt>
                <c:pt idx="17">
                  <c:v>-12000</c:v>
                </c:pt>
                <c:pt idx="18">
                  <c:v>-12000</c:v>
                </c:pt>
                <c:pt idx="19">
                  <c:v>-12000</c:v>
                </c:pt>
                <c:pt idx="20">
                  <c:v>-12000</c:v>
                </c:pt>
                <c:pt idx="21">
                  <c:v>-12000</c:v>
                </c:pt>
                <c:pt idx="22">
                  <c:v>-12000</c:v>
                </c:pt>
                <c:pt idx="23">
                  <c:v>-12000</c:v>
                </c:pt>
                <c:pt idx="24">
                  <c:v>-12000</c:v>
                </c:pt>
                <c:pt idx="25">
                  <c:v>-12000</c:v>
                </c:pt>
                <c:pt idx="26">
                  <c:v>-12000</c:v>
                </c:pt>
                <c:pt idx="27">
                  <c:v>-12000</c:v>
                </c:pt>
                <c:pt idx="28">
                  <c:v>-12000</c:v>
                </c:pt>
                <c:pt idx="29">
                  <c:v>-12000</c:v>
                </c:pt>
                <c:pt idx="30">
                  <c:v>-12000</c:v>
                </c:pt>
                <c:pt idx="31">
                  <c:v>-12000</c:v>
                </c:pt>
                <c:pt idx="32">
                  <c:v>-12000</c:v>
                </c:pt>
                <c:pt idx="33">
                  <c:v>-12000</c:v>
                </c:pt>
                <c:pt idx="34">
                  <c:v>-12000</c:v>
                </c:pt>
                <c:pt idx="35">
                  <c:v>-12000</c:v>
                </c:pt>
                <c:pt idx="36">
                  <c:v>-12000</c:v>
                </c:pt>
                <c:pt idx="37">
                  <c:v>-12000</c:v>
                </c:pt>
                <c:pt idx="38">
                  <c:v>-37000</c:v>
                </c:pt>
                <c:pt idx="39">
                  <c:v>-35000</c:v>
                </c:pt>
                <c:pt idx="40">
                  <c:v>-35000</c:v>
                </c:pt>
                <c:pt idx="41">
                  <c:v>-35000</c:v>
                </c:pt>
                <c:pt idx="42">
                  <c:v>-35000</c:v>
                </c:pt>
                <c:pt idx="43">
                  <c:v>-35000</c:v>
                </c:pt>
                <c:pt idx="44">
                  <c:v>-35000</c:v>
                </c:pt>
                <c:pt idx="45">
                  <c:v>-35000</c:v>
                </c:pt>
                <c:pt idx="46">
                  <c:v>-35000</c:v>
                </c:pt>
                <c:pt idx="47">
                  <c:v>-35000</c:v>
                </c:pt>
                <c:pt idx="48">
                  <c:v>-35000</c:v>
                </c:pt>
                <c:pt idx="49">
                  <c:v>-35000</c:v>
                </c:pt>
                <c:pt idx="50">
                  <c:v>-35000</c:v>
                </c:pt>
                <c:pt idx="51">
                  <c:v>-35000</c:v>
                </c:pt>
                <c:pt idx="52">
                  <c:v>-35000</c:v>
                </c:pt>
                <c:pt idx="53">
                  <c:v>-35000</c:v>
                </c:pt>
                <c:pt idx="54">
                  <c:v>-35000</c:v>
                </c:pt>
                <c:pt idx="55">
                  <c:v>-35000</c:v>
                </c:pt>
                <c:pt idx="56">
                  <c:v>-35000</c:v>
                </c:pt>
                <c:pt idx="57">
                  <c:v>-35000</c:v>
                </c:pt>
                <c:pt idx="58">
                  <c:v>-35000</c:v>
                </c:pt>
                <c:pt idx="59">
                  <c:v>-35000</c:v>
                </c:pt>
              </c:numCache>
            </c:numRef>
          </c:val>
          <c:smooth val="0"/>
          <c:extLst>
            <c:ext xmlns:c16="http://schemas.microsoft.com/office/drawing/2014/chart" uri="{C3380CC4-5D6E-409C-BE32-E72D297353CC}">
              <c16:uniqueId val="{00000003-799F-40AC-B648-57B0B04A7568}"/>
            </c:ext>
          </c:extLst>
        </c:ser>
        <c:dLbls>
          <c:showLegendKey val="0"/>
          <c:showVal val="0"/>
          <c:showCatName val="0"/>
          <c:showSerName val="0"/>
          <c:showPercent val="0"/>
          <c:showBubbleSize val="0"/>
        </c:dLbls>
        <c:smooth val="0"/>
        <c:axId val="769074464"/>
        <c:axId val="1"/>
      </c:lineChart>
      <c:dateAx>
        <c:axId val="769074464"/>
        <c:scaling>
          <c:orientation val="minMax"/>
        </c:scaling>
        <c:delete val="0"/>
        <c:axPos val="b"/>
        <c:numFmt formatCode="mmm/\ yy" sourceLinked="0"/>
        <c:majorTickMark val="out"/>
        <c:minorTickMark val="none"/>
        <c:tickLblPos val="nextTo"/>
        <c:spPr>
          <a:ln>
            <a:solidFill>
              <a:srgbClr val="FF0000"/>
            </a:solidFill>
          </a:ln>
        </c:spPr>
        <c:crossAx val="1"/>
        <c:crosses val="autoZero"/>
        <c:auto val="1"/>
        <c:lblOffset val="100"/>
        <c:baseTimeUnit val="months"/>
      </c:dateAx>
      <c:valAx>
        <c:axId val="1"/>
        <c:scaling>
          <c:orientation val="minMax"/>
        </c:scaling>
        <c:delete val="0"/>
        <c:axPos val="l"/>
        <c:majorGridlines/>
        <c:numFmt formatCode="#,##0.00\ _€;[Red]\-#,##0.00\ _€" sourceLinked="1"/>
        <c:majorTickMark val="out"/>
        <c:minorTickMark val="none"/>
        <c:tickLblPos val="nextTo"/>
        <c:crossAx val="769074464"/>
        <c:crosses val="autoZero"/>
        <c:crossBetween val="between"/>
      </c:valAx>
      <c:spPr>
        <a:noFill/>
        <a:ln w="25400">
          <a:noFill/>
        </a:ln>
      </c:spPr>
    </c:plotArea>
    <c:legend>
      <c:legendPos val="r"/>
      <c:layout>
        <c:manualLayout>
          <c:xMode val="edge"/>
          <c:yMode val="edge"/>
          <c:x val="6.1007203021507396E-2"/>
          <c:y val="6.7414372300527896E-3"/>
          <c:w val="0.9358046932319386"/>
          <c:h val="7.7159429563403908E-2"/>
        </c:manualLayout>
      </c:layout>
      <c:overlay val="0"/>
      <c:spPr>
        <a:solidFill>
          <a:schemeClr val="bg1"/>
        </a:solidFill>
        <a:ln>
          <a:solidFill>
            <a:schemeClr val="accent1"/>
          </a:solidFill>
        </a:ln>
      </c:spPr>
    </c:legend>
    <c:plotVisOnly val="1"/>
    <c:dispBlanksAs val="gap"/>
    <c:showDLblsOverMax val="0"/>
  </c:chart>
  <c:printSettings>
    <c:headerFooter/>
    <c:pageMargins b="0.78740157499999996" l="0.7" r="0.7" t="0.78740157499999996" header="0.3" footer="0.3"/>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https://www.aicofira.de/"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aicofira.de/"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9.jpeg"/><Relationship Id="rId1" Type="http://schemas.openxmlformats.org/officeDocument/2006/relationships/hyperlink" Target="https://www.aicofira.de/"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https://www.aicofira.de/" TargetMode="External"/><Relationship Id="rId1" Type="http://schemas.openxmlformats.org/officeDocument/2006/relationships/image" Target="../media/image10.png"/><Relationship Id="rId5" Type="http://schemas.openxmlformats.org/officeDocument/2006/relationships/image" Target="../media/image13.png"/><Relationship Id="rId4" Type="http://schemas.openxmlformats.org/officeDocument/2006/relationships/image" Target="../media/image1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hyperlink" Target="https://www.aicofira.de/"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https://www.aicofira.de/"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icofira.de/"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www.aicofira.de/"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https://www.aicofira.de/" TargetMode="Externa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https://www.aicofira.de/" TargetMode="Externa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s://www.aicofira.de/" TargetMode="Externa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https://www.aicofira.de/" TargetMode="Externa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13</xdr:col>
      <xdr:colOff>685800</xdr:colOff>
      <xdr:row>0</xdr:row>
      <xdr:rowOff>76200</xdr:rowOff>
    </xdr:from>
    <xdr:to>
      <xdr:col>13</xdr:col>
      <xdr:colOff>2228850</xdr:colOff>
      <xdr:row>2</xdr:row>
      <xdr:rowOff>670413</xdr:rowOff>
    </xdr:to>
    <xdr:pic>
      <xdr:nvPicPr>
        <xdr:cNvPr id="982425" name="Grafik 1">
          <a:hlinkClick xmlns:r="http://schemas.openxmlformats.org/officeDocument/2006/relationships" r:id="rId1"/>
          <a:extLst>
            <a:ext uri="{FF2B5EF4-FFF2-40B4-BE49-F238E27FC236}">
              <a16:creationId xmlns:a16="http://schemas.microsoft.com/office/drawing/2014/main" id="{AA8CA7E0-3496-C454-0028-EE32790445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66425" y="76200"/>
          <a:ext cx="1543050" cy="1899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38099</xdr:colOff>
      <xdr:row>0</xdr:row>
      <xdr:rowOff>57150</xdr:rowOff>
    </xdr:from>
    <xdr:to>
      <xdr:col>6</xdr:col>
      <xdr:colOff>1011876</xdr:colOff>
      <xdr:row>1</xdr:row>
      <xdr:rowOff>400050</xdr:rowOff>
    </xdr:to>
    <xdr:pic>
      <xdr:nvPicPr>
        <xdr:cNvPr id="2539552" name="Grafik 5">
          <a:hlinkClick xmlns:r="http://schemas.openxmlformats.org/officeDocument/2006/relationships" r:id="rId1"/>
          <a:extLst>
            <a:ext uri="{FF2B5EF4-FFF2-40B4-BE49-F238E27FC236}">
              <a16:creationId xmlns:a16="http://schemas.microsoft.com/office/drawing/2014/main" id="{4B7A5E8A-CF0F-3B90-147B-DF9C302D1D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29949" y="57150"/>
          <a:ext cx="973777"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47625</xdr:colOff>
      <xdr:row>0</xdr:row>
      <xdr:rowOff>28575</xdr:rowOff>
    </xdr:from>
    <xdr:to>
      <xdr:col>15</xdr:col>
      <xdr:colOff>895350</xdr:colOff>
      <xdr:row>2</xdr:row>
      <xdr:rowOff>361950</xdr:rowOff>
    </xdr:to>
    <xdr:pic>
      <xdr:nvPicPr>
        <xdr:cNvPr id="484448" name="Grafik 1">
          <a:hlinkClick xmlns:r="http://schemas.openxmlformats.org/officeDocument/2006/relationships" r:id="rId1"/>
          <a:extLst>
            <a:ext uri="{FF2B5EF4-FFF2-40B4-BE49-F238E27FC236}">
              <a16:creationId xmlns:a16="http://schemas.microsoft.com/office/drawing/2014/main" id="{BA1CAF75-DCAF-8F08-3886-96C899F6D0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92625" y="28575"/>
          <a:ext cx="8477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400050</xdr:colOff>
      <xdr:row>0</xdr:row>
      <xdr:rowOff>38100</xdr:rowOff>
    </xdr:from>
    <xdr:to>
      <xdr:col>33</xdr:col>
      <xdr:colOff>371475</xdr:colOff>
      <xdr:row>2</xdr:row>
      <xdr:rowOff>371475</xdr:rowOff>
    </xdr:to>
    <xdr:pic>
      <xdr:nvPicPr>
        <xdr:cNvPr id="484449" name="Grafik 2">
          <a:hlinkClick xmlns:r="http://schemas.openxmlformats.org/officeDocument/2006/relationships" r:id="rId1"/>
          <a:extLst>
            <a:ext uri="{FF2B5EF4-FFF2-40B4-BE49-F238E27FC236}">
              <a16:creationId xmlns:a16="http://schemas.microsoft.com/office/drawing/2014/main" id="{7A6418D5-332D-4551-57B0-D007DB2252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85125" y="38100"/>
          <a:ext cx="8477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95250</xdr:colOff>
      <xdr:row>0</xdr:row>
      <xdr:rowOff>38100</xdr:rowOff>
    </xdr:from>
    <xdr:to>
      <xdr:col>14</xdr:col>
      <xdr:colOff>771525</xdr:colOff>
      <xdr:row>2</xdr:row>
      <xdr:rowOff>85725</xdr:rowOff>
    </xdr:to>
    <xdr:pic>
      <xdr:nvPicPr>
        <xdr:cNvPr id="1189238" name="Grafik 1">
          <a:hlinkClick xmlns:r="http://schemas.openxmlformats.org/officeDocument/2006/relationships" r:id="rId1"/>
          <a:extLst>
            <a:ext uri="{FF2B5EF4-FFF2-40B4-BE49-F238E27FC236}">
              <a16:creationId xmlns:a16="http://schemas.microsoft.com/office/drawing/2014/main" id="{50FC45B2-B727-0898-A53C-A0CDE23866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9950" y="38100"/>
          <a:ext cx="676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85725</xdr:colOff>
      <xdr:row>0</xdr:row>
      <xdr:rowOff>57150</xdr:rowOff>
    </xdr:from>
    <xdr:to>
      <xdr:col>12</xdr:col>
      <xdr:colOff>895350</xdr:colOff>
      <xdr:row>2</xdr:row>
      <xdr:rowOff>381000</xdr:rowOff>
    </xdr:to>
    <xdr:pic>
      <xdr:nvPicPr>
        <xdr:cNvPr id="526379" name="Grafik 1">
          <a:hlinkClick xmlns:r="http://schemas.openxmlformats.org/officeDocument/2006/relationships" r:id="rId1"/>
          <a:extLst>
            <a:ext uri="{FF2B5EF4-FFF2-40B4-BE49-F238E27FC236}">
              <a16:creationId xmlns:a16="http://schemas.microsoft.com/office/drawing/2014/main" id="{CF9E9CB0-615E-DDF0-160F-9D3F365FA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54100" y="57150"/>
          <a:ext cx="809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66675</xdr:colOff>
      <xdr:row>0</xdr:row>
      <xdr:rowOff>66675</xdr:rowOff>
    </xdr:from>
    <xdr:to>
      <xdr:col>12</xdr:col>
      <xdr:colOff>876300</xdr:colOff>
      <xdr:row>2</xdr:row>
      <xdr:rowOff>390525</xdr:rowOff>
    </xdr:to>
    <xdr:pic>
      <xdr:nvPicPr>
        <xdr:cNvPr id="2410522" name="Grafik 1">
          <a:hlinkClick xmlns:r="http://schemas.openxmlformats.org/officeDocument/2006/relationships" r:id="rId1"/>
          <a:extLst>
            <a:ext uri="{FF2B5EF4-FFF2-40B4-BE49-F238E27FC236}">
              <a16:creationId xmlns:a16="http://schemas.microsoft.com/office/drawing/2014/main" id="{1958293E-BB57-BB22-E170-DE0C6B8294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35050" y="66675"/>
          <a:ext cx="809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47625</xdr:colOff>
      <xdr:row>0</xdr:row>
      <xdr:rowOff>57150</xdr:rowOff>
    </xdr:from>
    <xdr:to>
      <xdr:col>12</xdr:col>
      <xdr:colOff>857250</xdr:colOff>
      <xdr:row>2</xdr:row>
      <xdr:rowOff>381000</xdr:rowOff>
    </xdr:to>
    <xdr:pic>
      <xdr:nvPicPr>
        <xdr:cNvPr id="609307" name="Grafik 1">
          <a:hlinkClick xmlns:r="http://schemas.openxmlformats.org/officeDocument/2006/relationships" r:id="rId1"/>
          <a:extLst>
            <a:ext uri="{FF2B5EF4-FFF2-40B4-BE49-F238E27FC236}">
              <a16:creationId xmlns:a16="http://schemas.microsoft.com/office/drawing/2014/main" id="{EAE3E131-68F3-5D20-F71B-49AE2944F9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92150" y="57150"/>
          <a:ext cx="809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47625</xdr:colOff>
      <xdr:row>0</xdr:row>
      <xdr:rowOff>57150</xdr:rowOff>
    </xdr:from>
    <xdr:to>
      <xdr:col>12</xdr:col>
      <xdr:colOff>857250</xdr:colOff>
      <xdr:row>2</xdr:row>
      <xdr:rowOff>381000</xdr:rowOff>
    </xdr:to>
    <xdr:pic>
      <xdr:nvPicPr>
        <xdr:cNvPr id="612378" name="Grafik 1">
          <a:hlinkClick xmlns:r="http://schemas.openxmlformats.org/officeDocument/2006/relationships" r:id="rId1"/>
          <a:extLst>
            <a:ext uri="{FF2B5EF4-FFF2-40B4-BE49-F238E27FC236}">
              <a16:creationId xmlns:a16="http://schemas.microsoft.com/office/drawing/2014/main" id="{3800FF2C-7611-8919-7089-9F9CC03D6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0" y="57150"/>
          <a:ext cx="809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66675</xdr:colOff>
      <xdr:row>0</xdr:row>
      <xdr:rowOff>85725</xdr:rowOff>
    </xdr:from>
    <xdr:to>
      <xdr:col>12</xdr:col>
      <xdr:colOff>895350</xdr:colOff>
      <xdr:row>2</xdr:row>
      <xdr:rowOff>390525</xdr:rowOff>
    </xdr:to>
    <xdr:pic>
      <xdr:nvPicPr>
        <xdr:cNvPr id="613404" name="Grafik 3">
          <a:hlinkClick xmlns:r="http://schemas.openxmlformats.org/officeDocument/2006/relationships" r:id="rId1"/>
          <a:extLst>
            <a:ext uri="{FF2B5EF4-FFF2-40B4-BE49-F238E27FC236}">
              <a16:creationId xmlns:a16="http://schemas.microsoft.com/office/drawing/2014/main" id="{1C541A7F-5943-B926-0D12-5AB715463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44575" y="85725"/>
          <a:ext cx="828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161925</xdr:colOff>
      <xdr:row>0</xdr:row>
      <xdr:rowOff>95250</xdr:rowOff>
    </xdr:from>
    <xdr:to>
      <xdr:col>13</xdr:col>
      <xdr:colOff>47625</xdr:colOff>
      <xdr:row>2</xdr:row>
      <xdr:rowOff>400050</xdr:rowOff>
    </xdr:to>
    <xdr:pic>
      <xdr:nvPicPr>
        <xdr:cNvPr id="614426" name="Grafik 1">
          <a:hlinkClick xmlns:r="http://schemas.openxmlformats.org/officeDocument/2006/relationships" r:id="rId1"/>
          <a:extLst>
            <a:ext uri="{FF2B5EF4-FFF2-40B4-BE49-F238E27FC236}">
              <a16:creationId xmlns:a16="http://schemas.microsoft.com/office/drawing/2014/main" id="{237D0085-2C28-B377-6721-103A527355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49325" y="95250"/>
          <a:ext cx="828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809626</xdr:colOff>
      <xdr:row>0</xdr:row>
      <xdr:rowOff>162267</xdr:rowOff>
    </xdr:from>
    <xdr:to>
      <xdr:col>12</xdr:col>
      <xdr:colOff>895351</xdr:colOff>
      <xdr:row>2</xdr:row>
      <xdr:rowOff>485774</xdr:rowOff>
    </xdr:to>
    <xdr:pic>
      <xdr:nvPicPr>
        <xdr:cNvPr id="1343609" name="Grafik 5">
          <a:hlinkClick xmlns:r="http://schemas.openxmlformats.org/officeDocument/2006/relationships" r:id="rId1"/>
          <a:extLst>
            <a:ext uri="{FF2B5EF4-FFF2-40B4-BE49-F238E27FC236}">
              <a16:creationId xmlns:a16="http://schemas.microsoft.com/office/drawing/2014/main" id="{C610AB0F-C740-C740-FFC5-022CC29EFA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1" y="162267"/>
          <a:ext cx="1009650" cy="121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781050</xdr:colOff>
      <xdr:row>0</xdr:row>
      <xdr:rowOff>123825</xdr:rowOff>
    </xdr:from>
    <xdr:to>
      <xdr:col>24</xdr:col>
      <xdr:colOff>914400</xdr:colOff>
      <xdr:row>2</xdr:row>
      <xdr:rowOff>504825</xdr:rowOff>
    </xdr:to>
    <xdr:pic>
      <xdr:nvPicPr>
        <xdr:cNvPr id="1343610" name="Grafik 5">
          <a:hlinkClick xmlns:r="http://schemas.openxmlformats.org/officeDocument/2006/relationships" r:id="rId1"/>
          <a:extLst>
            <a:ext uri="{FF2B5EF4-FFF2-40B4-BE49-F238E27FC236}">
              <a16:creationId xmlns:a16="http://schemas.microsoft.com/office/drawing/2014/main" id="{07A663E8-2F13-8272-EC95-00B99C6B0A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26725" y="123825"/>
          <a:ext cx="10572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781050</xdr:colOff>
      <xdr:row>0</xdr:row>
      <xdr:rowOff>123825</xdr:rowOff>
    </xdr:from>
    <xdr:to>
      <xdr:col>36</xdr:col>
      <xdr:colOff>914400</xdr:colOff>
      <xdr:row>2</xdr:row>
      <xdr:rowOff>504825</xdr:rowOff>
    </xdr:to>
    <xdr:pic>
      <xdr:nvPicPr>
        <xdr:cNvPr id="1343611" name="Grafik 5">
          <a:hlinkClick xmlns:r="http://schemas.openxmlformats.org/officeDocument/2006/relationships" r:id="rId1"/>
          <a:extLst>
            <a:ext uri="{FF2B5EF4-FFF2-40B4-BE49-F238E27FC236}">
              <a16:creationId xmlns:a16="http://schemas.microsoft.com/office/drawing/2014/main" id="{8472BC67-57BF-B912-67B5-BA87D8C470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413825" y="123825"/>
          <a:ext cx="10572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781050</xdr:colOff>
      <xdr:row>0</xdr:row>
      <xdr:rowOff>123825</xdr:rowOff>
    </xdr:from>
    <xdr:to>
      <xdr:col>48</xdr:col>
      <xdr:colOff>914400</xdr:colOff>
      <xdr:row>2</xdr:row>
      <xdr:rowOff>504825</xdr:rowOff>
    </xdr:to>
    <xdr:pic>
      <xdr:nvPicPr>
        <xdr:cNvPr id="1343612" name="Grafik 5">
          <a:hlinkClick xmlns:r="http://schemas.openxmlformats.org/officeDocument/2006/relationships" r:id="rId1"/>
          <a:extLst>
            <a:ext uri="{FF2B5EF4-FFF2-40B4-BE49-F238E27FC236}">
              <a16:creationId xmlns:a16="http://schemas.microsoft.com/office/drawing/2014/main" id="{72CF74EE-7B2C-009A-97C7-DB2D0654E5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500925" y="123825"/>
          <a:ext cx="10572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781050</xdr:colOff>
      <xdr:row>0</xdr:row>
      <xdr:rowOff>123825</xdr:rowOff>
    </xdr:from>
    <xdr:to>
      <xdr:col>60</xdr:col>
      <xdr:colOff>914400</xdr:colOff>
      <xdr:row>2</xdr:row>
      <xdr:rowOff>504825</xdr:rowOff>
    </xdr:to>
    <xdr:pic>
      <xdr:nvPicPr>
        <xdr:cNvPr id="1343613" name="Grafik 5">
          <a:hlinkClick xmlns:r="http://schemas.openxmlformats.org/officeDocument/2006/relationships" r:id="rId1"/>
          <a:extLst>
            <a:ext uri="{FF2B5EF4-FFF2-40B4-BE49-F238E27FC236}">
              <a16:creationId xmlns:a16="http://schemas.microsoft.com/office/drawing/2014/main" id="{328A3470-2341-AACD-52E1-5DEA578596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88025" y="123825"/>
          <a:ext cx="10572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511175</xdr:colOff>
      <xdr:row>52</xdr:row>
      <xdr:rowOff>19050</xdr:rowOff>
    </xdr:from>
    <xdr:to>
      <xdr:col>15</xdr:col>
      <xdr:colOff>374650</xdr:colOff>
      <xdr:row>59</xdr:row>
      <xdr:rowOff>85725</xdr:rowOff>
    </xdr:to>
    <xdr:pic>
      <xdr:nvPicPr>
        <xdr:cNvPr id="3" name="Grafik 2">
          <a:hlinkClick xmlns:r="http://schemas.openxmlformats.org/officeDocument/2006/relationships" r:id="rId1"/>
          <a:extLst>
            <a:ext uri="{FF2B5EF4-FFF2-40B4-BE49-F238E27FC236}">
              <a16:creationId xmlns:a16="http://schemas.microsoft.com/office/drawing/2014/main" id="{6638FDD5-44BE-4CE5-AF39-600C94F70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54800" y="14227175"/>
          <a:ext cx="1482725" cy="186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318675</xdr:colOff>
      <xdr:row>87</xdr:row>
      <xdr:rowOff>114301</xdr:rowOff>
    </xdr:from>
    <xdr:to>
      <xdr:col>2</xdr:col>
      <xdr:colOff>1157700</xdr:colOff>
      <xdr:row>113</xdr:row>
      <xdr:rowOff>161925</xdr:rowOff>
    </xdr:to>
    <xdr:pic>
      <xdr:nvPicPr>
        <xdr:cNvPr id="1648142" name="Grafik 22">
          <a:extLst>
            <a:ext uri="{FF2B5EF4-FFF2-40B4-BE49-F238E27FC236}">
              <a16:creationId xmlns:a16="http://schemas.microsoft.com/office/drawing/2014/main" id="{8A1F7B16-9105-842A-1816-F1C207F21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1725" y="17716501"/>
          <a:ext cx="4468050" cy="5248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161925</xdr:rowOff>
    </xdr:from>
    <xdr:to>
      <xdr:col>0</xdr:col>
      <xdr:colOff>1743357</xdr:colOff>
      <xdr:row>8</xdr:row>
      <xdr:rowOff>152400</xdr:rowOff>
    </xdr:to>
    <xdr:pic>
      <xdr:nvPicPr>
        <xdr:cNvPr id="3" name="Grafik 5">
          <a:hlinkClick xmlns:r="http://schemas.openxmlformats.org/officeDocument/2006/relationships" r:id="rId2"/>
          <a:extLst>
            <a:ext uri="{FF2B5EF4-FFF2-40B4-BE49-F238E27FC236}">
              <a16:creationId xmlns:a16="http://schemas.microsoft.com/office/drawing/2014/main" id="{9065D96F-3A79-40F7-BCA7-6B5F774747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0025" y="161925"/>
          <a:ext cx="1543332"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2057400</xdr:colOff>
      <xdr:row>2</xdr:row>
      <xdr:rowOff>8649</xdr:rowOff>
    </xdr:from>
    <xdr:to>
      <xdr:col>3</xdr:col>
      <xdr:colOff>983512</xdr:colOff>
      <xdr:row>11</xdr:row>
      <xdr:rowOff>85725</xdr:rowOff>
    </xdr:to>
    <xdr:pic>
      <xdr:nvPicPr>
        <xdr:cNvPr id="4" name="Grafik 3">
          <a:hlinkClick xmlns:r="http://schemas.openxmlformats.org/officeDocument/2006/relationships" r:id="rId2"/>
          <a:extLst>
            <a:ext uri="{FF2B5EF4-FFF2-40B4-BE49-F238E27FC236}">
              <a16:creationId xmlns:a16="http://schemas.microsoft.com/office/drawing/2014/main" id="{5678D621-59C0-B627-B32D-A9AEDB742B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00775" y="408699"/>
          <a:ext cx="1555012" cy="1877301"/>
        </a:xfrm>
        <a:prstGeom prst="rect">
          <a:avLst/>
        </a:prstGeom>
      </xdr:spPr>
    </xdr:pic>
    <xdr:clientData/>
  </xdr:twoCellAnchor>
  <xdr:twoCellAnchor editAs="oneCell">
    <xdr:from>
      <xdr:col>2</xdr:col>
      <xdr:colOff>38099</xdr:colOff>
      <xdr:row>1</xdr:row>
      <xdr:rowOff>66675</xdr:rowOff>
    </xdr:from>
    <xdr:to>
      <xdr:col>5</xdr:col>
      <xdr:colOff>1481576</xdr:colOff>
      <xdr:row>20</xdr:row>
      <xdr:rowOff>295275</xdr:rowOff>
    </xdr:to>
    <xdr:pic>
      <xdr:nvPicPr>
        <xdr:cNvPr id="5" name="Grafik 4">
          <a:extLst>
            <a:ext uri="{FF2B5EF4-FFF2-40B4-BE49-F238E27FC236}">
              <a16:creationId xmlns:a16="http://schemas.microsoft.com/office/drawing/2014/main" id="{4CAB9392-D5CA-9862-4E8C-B175120ECEA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81474" y="552450"/>
          <a:ext cx="7777602" cy="4381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438150</xdr:colOff>
      <xdr:row>211</xdr:row>
      <xdr:rowOff>133350</xdr:rowOff>
    </xdr:from>
    <xdr:to>
      <xdr:col>6</xdr:col>
      <xdr:colOff>133350</xdr:colOff>
      <xdr:row>216</xdr:row>
      <xdr:rowOff>10583</xdr:rowOff>
    </xdr:to>
    <xdr:pic>
      <xdr:nvPicPr>
        <xdr:cNvPr id="1523743" name="Grafik 5">
          <a:hlinkClick xmlns:r="http://schemas.openxmlformats.org/officeDocument/2006/relationships" r:id="rId1"/>
          <a:extLst>
            <a:ext uri="{FF2B5EF4-FFF2-40B4-BE49-F238E27FC236}">
              <a16:creationId xmlns:a16="http://schemas.microsoft.com/office/drawing/2014/main" id="{72CE2034-B90E-2836-5A88-6C23A4ACB8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150" y="2133600"/>
          <a:ext cx="819150" cy="1001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361950</xdr:colOff>
      <xdr:row>240</xdr:row>
      <xdr:rowOff>9525</xdr:rowOff>
    </xdr:from>
    <xdr:to>
      <xdr:col>6</xdr:col>
      <xdr:colOff>500496</xdr:colOff>
      <xdr:row>247</xdr:row>
      <xdr:rowOff>152400</xdr:rowOff>
    </xdr:to>
    <xdr:pic>
      <xdr:nvPicPr>
        <xdr:cNvPr id="2" name="Grafik 5">
          <a:extLst>
            <a:ext uri="{FF2B5EF4-FFF2-40B4-BE49-F238E27FC236}">
              <a16:creationId xmlns:a16="http://schemas.microsoft.com/office/drawing/2014/main" id="{62308AF0-A2F5-47DD-AD66-0B50A67339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950" y="51454050"/>
          <a:ext cx="1262496"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1238250</xdr:colOff>
      <xdr:row>226</xdr:row>
      <xdr:rowOff>238125</xdr:rowOff>
    </xdr:from>
    <xdr:to>
      <xdr:col>4</xdr:col>
      <xdr:colOff>2320925</xdr:colOff>
      <xdr:row>263</xdr:row>
      <xdr:rowOff>19781</xdr:rowOff>
    </xdr:to>
    <xdr:pic>
      <xdr:nvPicPr>
        <xdr:cNvPr id="3" name="Grafik 5">
          <a:hlinkClick xmlns:r="http://schemas.openxmlformats.org/officeDocument/2006/relationships" r:id="rId1"/>
          <a:extLst>
            <a:ext uri="{FF2B5EF4-FFF2-40B4-BE49-F238E27FC236}">
              <a16:creationId xmlns:a16="http://schemas.microsoft.com/office/drawing/2014/main" id="{31739ABB-0D52-412E-99FB-25EBA9932E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5075" y="2038350"/>
          <a:ext cx="8712200" cy="10706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25400</xdr:colOff>
      <xdr:row>88</xdr:row>
      <xdr:rowOff>34925</xdr:rowOff>
    </xdr:from>
    <xdr:to>
      <xdr:col>9</xdr:col>
      <xdr:colOff>19050</xdr:colOff>
      <xdr:row>94</xdr:row>
      <xdr:rowOff>136525</xdr:rowOff>
    </xdr:to>
    <xdr:pic>
      <xdr:nvPicPr>
        <xdr:cNvPr id="2" name="Grafik 1">
          <a:hlinkClick xmlns:r="http://schemas.openxmlformats.org/officeDocument/2006/relationships" r:id="rId1"/>
          <a:extLst>
            <a:ext uri="{FF2B5EF4-FFF2-40B4-BE49-F238E27FC236}">
              <a16:creationId xmlns:a16="http://schemas.microsoft.com/office/drawing/2014/main" id="{D0F2CC64-DBE7-47D6-A261-6BA1B4719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07900" y="21720175"/>
          <a:ext cx="14859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142875</xdr:colOff>
      <xdr:row>27</xdr:row>
      <xdr:rowOff>85725</xdr:rowOff>
    </xdr:from>
    <xdr:to>
      <xdr:col>4</xdr:col>
      <xdr:colOff>762000</xdr:colOff>
      <xdr:row>36</xdr:row>
      <xdr:rowOff>47625</xdr:rowOff>
    </xdr:to>
    <xdr:pic>
      <xdr:nvPicPr>
        <xdr:cNvPr id="2286625" name="Grafik 1">
          <a:hlinkClick xmlns:r="http://schemas.openxmlformats.org/officeDocument/2006/relationships" r:id="rId1"/>
          <a:extLst>
            <a:ext uri="{FF2B5EF4-FFF2-40B4-BE49-F238E27FC236}">
              <a16:creationId xmlns:a16="http://schemas.microsoft.com/office/drawing/2014/main" id="{0ACDDF32-653E-0B84-C711-45652E6E4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91900" y="1695450"/>
          <a:ext cx="14859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2705100</xdr:colOff>
      <xdr:row>0</xdr:row>
      <xdr:rowOff>85725</xdr:rowOff>
    </xdr:from>
    <xdr:to>
      <xdr:col>14</xdr:col>
      <xdr:colOff>4029075</xdr:colOff>
      <xdr:row>2</xdr:row>
      <xdr:rowOff>552450</xdr:rowOff>
    </xdr:to>
    <xdr:pic>
      <xdr:nvPicPr>
        <xdr:cNvPr id="2" name="Grafik 5">
          <a:hlinkClick xmlns:r="http://schemas.openxmlformats.org/officeDocument/2006/relationships" r:id="rId1"/>
          <a:extLst>
            <a:ext uri="{FF2B5EF4-FFF2-40B4-BE49-F238E27FC236}">
              <a16:creationId xmlns:a16="http://schemas.microsoft.com/office/drawing/2014/main" id="{D5EB2F62-407E-4AA9-8983-458C639C41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71075" y="85725"/>
          <a:ext cx="13239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2990850</xdr:colOff>
      <xdr:row>3</xdr:row>
      <xdr:rowOff>238125</xdr:rowOff>
    </xdr:from>
    <xdr:to>
      <xdr:col>8</xdr:col>
      <xdr:colOff>3733800</xdr:colOff>
      <xdr:row>3</xdr:row>
      <xdr:rowOff>1200150</xdr:rowOff>
    </xdr:to>
    <xdr:sp macro="" textlink="">
      <xdr:nvSpPr>
        <xdr:cNvPr id="3" name="Pfeil: nach unten 2">
          <a:extLst>
            <a:ext uri="{FF2B5EF4-FFF2-40B4-BE49-F238E27FC236}">
              <a16:creationId xmlns:a16="http://schemas.microsoft.com/office/drawing/2014/main" id="{23425C47-F4C9-3008-C2A4-33147E210F2E}"/>
            </a:ext>
          </a:extLst>
        </xdr:cNvPr>
        <xdr:cNvSpPr/>
      </xdr:nvSpPr>
      <xdr:spPr bwMode="auto">
        <a:xfrm>
          <a:off x="21593175" y="2076450"/>
          <a:ext cx="742950" cy="962025"/>
        </a:xfrm>
        <a:prstGeom prst="downArrow">
          <a:avLst/>
        </a:prstGeom>
        <a:solidFill>
          <a:srgbClr val="FFC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133350</xdr:rowOff>
    </xdr:from>
    <xdr:to>
      <xdr:col>16</xdr:col>
      <xdr:colOff>866775</xdr:colOff>
      <xdr:row>55</xdr:row>
      <xdr:rowOff>114300</xdr:rowOff>
    </xdr:to>
    <xdr:graphicFrame macro="">
      <xdr:nvGraphicFramePr>
        <xdr:cNvPr id="1264221" name="Diagramm 1">
          <a:extLst>
            <a:ext uri="{FF2B5EF4-FFF2-40B4-BE49-F238E27FC236}">
              <a16:creationId xmlns:a16="http://schemas.microsoft.com/office/drawing/2014/main" id="{8A0EA57B-4AA5-CA75-B628-1459A8FE8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47625</xdr:colOff>
      <xdr:row>0</xdr:row>
      <xdr:rowOff>247650</xdr:rowOff>
    </xdr:from>
    <xdr:to>
      <xdr:col>15</xdr:col>
      <xdr:colOff>1114425</xdr:colOff>
      <xdr:row>3</xdr:row>
      <xdr:rowOff>9525</xdr:rowOff>
    </xdr:to>
    <xdr:pic>
      <xdr:nvPicPr>
        <xdr:cNvPr id="1264222" name="Grafik 5">
          <a:hlinkClick xmlns:r="http://schemas.openxmlformats.org/officeDocument/2006/relationships" r:id="rId2"/>
          <a:extLst>
            <a:ext uri="{FF2B5EF4-FFF2-40B4-BE49-F238E27FC236}">
              <a16:creationId xmlns:a16="http://schemas.microsoft.com/office/drawing/2014/main" id="{C9600916-7175-AB7D-B2E2-2F5F3288EE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830925" y="247650"/>
          <a:ext cx="10668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3</xdr:row>
      <xdr:rowOff>76200</xdr:rowOff>
    </xdr:from>
    <xdr:to>
      <xdr:col>14</xdr:col>
      <xdr:colOff>962025</xdr:colOff>
      <xdr:row>56</xdr:row>
      <xdr:rowOff>19050</xdr:rowOff>
    </xdr:to>
    <xdr:graphicFrame macro="">
      <xdr:nvGraphicFramePr>
        <xdr:cNvPr id="1257050" name="Diagramm 1">
          <a:extLst>
            <a:ext uri="{FF2B5EF4-FFF2-40B4-BE49-F238E27FC236}">
              <a16:creationId xmlns:a16="http://schemas.microsoft.com/office/drawing/2014/main" id="{A10C1F8B-C52F-574B-7881-839D21660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981075</xdr:colOff>
      <xdr:row>1</xdr:row>
      <xdr:rowOff>9525</xdr:rowOff>
    </xdr:from>
    <xdr:to>
      <xdr:col>14</xdr:col>
      <xdr:colOff>933450</xdr:colOff>
      <xdr:row>3</xdr:row>
      <xdr:rowOff>9525</xdr:rowOff>
    </xdr:to>
    <xdr:pic>
      <xdr:nvPicPr>
        <xdr:cNvPr id="1257051" name="Grafik 5">
          <a:hlinkClick xmlns:r="http://schemas.openxmlformats.org/officeDocument/2006/relationships" r:id="rId2"/>
          <a:extLst>
            <a:ext uri="{FF2B5EF4-FFF2-40B4-BE49-F238E27FC236}">
              <a16:creationId xmlns:a16="http://schemas.microsoft.com/office/drawing/2014/main" id="{AE9B61B0-E32F-3D8A-6C46-97DD5AF69C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25925" y="257175"/>
          <a:ext cx="10572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14</xdr:col>
      <xdr:colOff>257175</xdr:colOff>
      <xdr:row>50</xdr:row>
      <xdr:rowOff>95250</xdr:rowOff>
    </xdr:to>
    <xdr:graphicFrame macro="">
      <xdr:nvGraphicFramePr>
        <xdr:cNvPr id="1329741" name="Diagramm 1">
          <a:extLst>
            <a:ext uri="{FF2B5EF4-FFF2-40B4-BE49-F238E27FC236}">
              <a16:creationId xmlns:a16="http://schemas.microsoft.com/office/drawing/2014/main" id="{6CC76488-99FC-3462-F57D-F232C607C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9525</xdr:colOff>
      <xdr:row>1</xdr:row>
      <xdr:rowOff>9525</xdr:rowOff>
    </xdr:from>
    <xdr:to>
      <xdr:col>13</xdr:col>
      <xdr:colOff>1066800</xdr:colOff>
      <xdr:row>3</xdr:row>
      <xdr:rowOff>9525</xdr:rowOff>
    </xdr:to>
    <xdr:pic>
      <xdr:nvPicPr>
        <xdr:cNvPr id="1329742" name="Grafik 5">
          <a:hlinkClick xmlns:r="http://schemas.openxmlformats.org/officeDocument/2006/relationships" r:id="rId2"/>
          <a:extLst>
            <a:ext uri="{FF2B5EF4-FFF2-40B4-BE49-F238E27FC236}">
              <a16:creationId xmlns:a16="http://schemas.microsoft.com/office/drawing/2014/main" id="{917E429B-A268-DC77-8EF6-D7A154B21F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754350" y="257175"/>
          <a:ext cx="10572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76200</xdr:rowOff>
    </xdr:from>
    <xdr:to>
      <xdr:col>14</xdr:col>
      <xdr:colOff>714375</xdr:colOff>
      <xdr:row>54</xdr:row>
      <xdr:rowOff>95250</xdr:rowOff>
    </xdr:to>
    <xdr:graphicFrame macro="">
      <xdr:nvGraphicFramePr>
        <xdr:cNvPr id="1338951" name="Diagramm 1">
          <a:extLst>
            <a:ext uri="{FF2B5EF4-FFF2-40B4-BE49-F238E27FC236}">
              <a16:creationId xmlns:a16="http://schemas.microsoft.com/office/drawing/2014/main" id="{C14D4CDD-3F41-B4AC-27D9-E26C64322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28575</xdr:colOff>
      <xdr:row>1</xdr:row>
      <xdr:rowOff>28575</xdr:rowOff>
    </xdr:from>
    <xdr:to>
      <xdr:col>14</xdr:col>
      <xdr:colOff>514350</xdr:colOff>
      <xdr:row>3</xdr:row>
      <xdr:rowOff>19050</xdr:rowOff>
    </xdr:to>
    <xdr:pic>
      <xdr:nvPicPr>
        <xdr:cNvPr id="1338952" name="Grafik 5">
          <a:hlinkClick xmlns:r="http://schemas.openxmlformats.org/officeDocument/2006/relationships" r:id="rId2"/>
          <a:extLst>
            <a:ext uri="{FF2B5EF4-FFF2-40B4-BE49-F238E27FC236}">
              <a16:creationId xmlns:a16="http://schemas.microsoft.com/office/drawing/2014/main" id="{B1904BE4-77DD-959C-C124-2B70C3FB78E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544550" y="276225"/>
          <a:ext cx="10572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024ED4-B5EE-45ED-B8D6-71EE0012172D}" name="Tabelle1" displayName="Tabelle1" ref="A4:N16" totalsRowShown="0" headerRowDxfId="130" headerRowBorderDxfId="129" tableBorderDxfId="128" totalsRowBorderDxfId="127">
  <autoFilter ref="A4:N16" xr:uid="{55024ED4-B5EE-45ED-B8D6-71EE0012172D}"/>
  <tableColumns count="14">
    <tableColumn id="1" xr3:uid="{90E6369A-4123-4DFD-A0F9-826E800C65F6}" name="Nr." dataDxfId="126">
      <calculatedColumnFormula>A4+1</calculatedColumnFormula>
    </tableColumn>
    <tableColumn id="2" xr3:uid="{34BF3531-F2C3-4FE7-B110-9C3E1F986E8C}" name="Art / innerhalb von 2 Tagen verfügbar /_x000a_ fällig (Text in Terminübersicht (TTÜ)))" dataDxfId="125"/>
    <tableColumn id="3" xr3:uid="{6361C9ED-6C3A-42B7-98D8-C7C7E51215F2}" name="Konto / Depotinhaber / Eigentümer" dataDxfId="124"/>
    <tableColumn id="4" xr3:uid="{C9566895-A95E-499E-8525-959E0CC3A4DC}" name="Gesellschaft (Bezeichnung für Plan-Auswertungen!)" dataDxfId="123"/>
    <tableColumn id="5" xr3:uid="{B17B1B76-AA8B-4714-9A93-9085DCF6EC00}" name="Konto- /_x000a_Vertrags-Nr." dataDxfId="122"/>
    <tableColumn id="6" xr3:uid="{0585C546-0E36-4FC2-8B3A-A97CC8A446FC}" name="Art d. Anlage / Sonstiges" dataDxfId="121"/>
    <tableColumn id="7" xr3:uid="{62BECA00-0828-495C-9A87-201791E315FB}" name="letzte _x000a_Abrechnung am" dataDxfId="120"/>
    <tableColumn id="8" xr3:uid="{1CAC3EAC-4247-4150-A8A9-F52AF380266E}" name="Wert /_x000a_  Rückkaufwert /_x000a_ Kontostand" dataDxfId="119"/>
    <tableColumn id="9" xr3:uid="{1BFE1536-D0BB-44B2-8F99-8AB3A8C9B368}" name="Kreditlinie _x000a_(Minuswert oder 0)" dataDxfId="118"/>
    <tableColumn id="10" xr3:uid="{23190A78-7881-4442-B501-FC776CC13A57}" name="bewilligt bis /_x000a_Datum TTÜ" dataDxfId="117"/>
    <tableColumn id="11" xr3:uid="{A52C8B33-830C-42D5-87DA-076B6A43B717}" name="per _x000a_(nachrichtlich)" dataDxfId="116"/>
    <tableColumn id="12" xr3:uid="{DA32CB46-4E47-4E3E-B73C-CEE7CA442E3C}" name="Zinssatz_x000a_ p.a." dataDxfId="115"/>
    <tableColumn id="13" xr3:uid="{D5C3398C-BF97-4243-8C0C-FFBD9A9A5648}" name="Zahlung pro_x000a_ Monat" dataDxfId="114"/>
    <tableColumn id="14" xr3:uid="{DD6FA1C0-8DC6-4761-A0C9-8486D0CEC817}" name="Besonderheiten _x000a_(Text für Termine (TTÜ))" dataDxfId="1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031ADD1-CF8A-40AF-AF06-B4D73ECEF655}" name="Tabelle4" displayName="Tabelle4" ref="A29:N35" totalsRowShown="0" headerRowDxfId="112" headerRowBorderDxfId="111" tableBorderDxfId="110" totalsRowBorderDxfId="109">
  <autoFilter ref="A29:N35" xr:uid="{2031ADD1-CF8A-40AF-AF06-B4D73ECEF655}"/>
  <tableColumns count="14">
    <tableColumn id="1" xr3:uid="{00D1E57E-5EB4-4D01-B89C-8F10DE8338EB}" name="Nr." dataDxfId="108">
      <calculatedColumnFormula>A29+1</calculatedColumnFormula>
    </tableColumn>
    <tableColumn id="2" xr3:uid="{328FBCC7-FAA0-44B8-A840-8660BCD8916C}" name="Art / innerhalb von 90 Tagen verfügbar /_x000a_ fällig (Text in Terminübersicht (TTÜ)))" dataDxfId="107"/>
    <tableColumn id="3" xr3:uid="{72A31D14-6D6B-4349-A2A5-BBEDECD0859A}" name="Konto / Depotinhaber / Eigentümer" dataDxfId="106"/>
    <tableColumn id="4" xr3:uid="{4E47001E-98A9-47DB-8642-7C05EE3A9735}" name="Gesellschaft" dataDxfId="105"/>
    <tableColumn id="5" xr3:uid="{9A96C07C-2AB2-4E62-BA1C-C2D8C23AA875}" name="Konto- /_x000a_Vertrags-Nr." dataDxfId="104"/>
    <tableColumn id="6" xr3:uid="{2AAAE265-90C1-4537-83CC-086393589FA8}" name="Art d. Anlage / Sonstiges" dataDxfId="103"/>
    <tableColumn id="7" xr3:uid="{02980836-7AA8-4CD9-9478-EE844F24A5BF}" name="letzte _x000a_Abrechnung am" dataDxfId="102"/>
    <tableColumn id="8" xr3:uid="{7F40A6F4-7605-4D57-B865-58876BCE4226}" name="Wert /_x000a_  Rückkaufwert /_x000a_ Kontostand" dataDxfId="101"/>
    <tableColumn id="9" xr3:uid="{39D1BC70-A179-42C6-899A-863EE09246E1}" name="Kreditlinie _x000a_(Minuswert oder 0)" dataDxfId="100"/>
    <tableColumn id="10" xr3:uid="{300F3615-90D3-41B7-961E-C6CE8B8E2CF6}" name="bewilligt bis /_x000a_Datum TTÜ" dataDxfId="99"/>
    <tableColumn id="11" xr3:uid="{7F2D540F-6AC2-4EF7-B9E9-288EBB5F7783}" name="per _x000a_(nachrichtlich)" dataDxfId="98"/>
    <tableColumn id="12" xr3:uid="{BE8071F0-53AB-4588-9DED-B432D92441E9}" name="Zinssatz_x000a_ p.a." dataDxfId="97"/>
    <tableColumn id="13" xr3:uid="{E9872E2C-BCA4-4D4B-B950-7FD8CD2C1088}" name="Zahlung pro_x000a_ Monat" dataDxfId="96"/>
    <tableColumn id="14" xr3:uid="{15CBB200-6C2B-4D85-83DC-FED9060F8796}" name="Besonderheiten _x000a_(Text für Termine (TTÜ))" dataDxfId="9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174AC0B-13AE-49D9-8CF4-19105BBDEC14}" name="Tabelle5" displayName="Tabelle5" ref="A40:N49" totalsRowShown="0" headerRowDxfId="94" headerRowBorderDxfId="93" tableBorderDxfId="92" totalsRowBorderDxfId="91">
  <autoFilter ref="A40:N49" xr:uid="{4174AC0B-13AE-49D9-8CF4-19105BBDEC14}"/>
  <tableColumns count="14">
    <tableColumn id="1" xr3:uid="{77C79255-52E3-46FA-A496-B2A0541886EA}" name="Nr." dataDxfId="90">
      <calculatedColumnFormula>A40+1</calculatedColumnFormula>
    </tableColumn>
    <tableColumn id="2" xr3:uid="{D24D9F17-5460-4A6A-B466-C135D0343825}" name="Später als 90 Tage verfügbar /_x000a_ fällig (Text in Terminübersicht (TTÜ)))" dataDxfId="89"/>
    <tableColumn id="3" xr3:uid="{699E28B7-2AF9-481F-A248-A8E790C0F093}" name="Konto / Depotinhaber / Eigentümer" dataDxfId="88"/>
    <tableColumn id="4" xr3:uid="{21D4675C-D9E6-45AF-A7A3-222E1A56EC51}" name="Gesellschaft " dataDxfId="87"/>
    <tableColumn id="5" xr3:uid="{939BD2F7-93B2-428C-A24B-088650FFA999}" name="Konto- /_x000a_Vertrags-Nr." dataDxfId="86"/>
    <tableColumn id="6" xr3:uid="{D6594E8C-9622-4788-8371-AB70A79DF6BB}" name="Art d. Anlage / Sonstiges" dataDxfId="85"/>
    <tableColumn id="7" xr3:uid="{0A1CDE0A-7107-4BC2-A240-E0D4BF8FF07E}" name="letzte _x000a_Abrechnung am" dataDxfId="84"/>
    <tableColumn id="8" xr3:uid="{41CF3256-D245-4B96-9A7B-66AD2F360F13}" name="Wert /_x000a_  Rückkaufwert /_x000a_ Kontostand" dataDxfId="83"/>
    <tableColumn id="9" xr3:uid="{6ECB0A89-7D35-4A22-BC12-7C6DC8C1EC3E}" name="Kreditlinie _x000a_(Minuswert oder 0)" dataDxfId="82"/>
    <tableColumn id="10" xr3:uid="{ECA72A41-592D-4352-A2F0-D2A7ACF06E29}" name="bewilligt bis /_x000a_Datum TTÜ" dataDxfId="81"/>
    <tableColumn id="11" xr3:uid="{94540E2B-DC68-494D-88A9-1463EDE8BAE8}" name="per _x000a_(nachrichtlich)" dataDxfId="80"/>
    <tableColumn id="12" xr3:uid="{C511373C-5E7E-42CB-9242-E56C47E94A6D}" name="Zinssatz_x000a_ p.a." dataDxfId="79"/>
    <tableColumn id="13" xr3:uid="{C7C45868-D9C5-4100-84AE-716BCE3B32F6}" name="Zahlung pro_x000a_ Monat" dataDxfId="78"/>
    <tableColumn id="14" xr3:uid="{D2AB5041-B08C-4490-8654-C107662C1840}" name="Besonderheiten _x000a_(Text für Termine (TTÜ))" dataDxfId="7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C2E2676-E3C2-45BE-959A-0EB9130B6DBD}" name="Tabelle6" displayName="Tabelle6" ref="A60:O70" totalsRowShown="0" headerRowDxfId="76" headerRowBorderDxfId="75" tableBorderDxfId="74" totalsRowBorderDxfId="73">
  <autoFilter ref="A60:O70" xr:uid="{DC2E2676-E3C2-45BE-959A-0EB9130B6DBD}"/>
  <tableColumns count="15">
    <tableColumn id="1" xr3:uid="{A5E1F075-CF23-41A2-B6DA-2ADE3B5085AB}" name="Nr." dataDxfId="72">
      <calculatedColumnFormula>A60+1</calculatedColumnFormula>
    </tableColumn>
    <tableColumn id="2" xr3:uid="{71677EDB-C2E3-49EF-9ACF-CCDC659D6611}" name="Art des Immobilienvermögens /_x000a_ Darlehens (Text für Terminübersicht (TTÜ))" dataDxfId="71"/>
    <tableColumn id="3" xr3:uid="{6525AD03-AE77-4132-B3A1-1B002F5658A9}" name="Eigentümer" dataDxfId="70"/>
    <tableColumn id="4" xr3:uid="{C963AB10-DAAD-4C54-8834-676257B9D8F6}" name="Adresse, Wohnfläche" dataDxfId="69"/>
    <tableColumn id="5" xr3:uid="{8AEAA633-53C2-43E1-AA15-01F1EF0AEF71}" name="Amtsgericht" dataDxfId="68"/>
    <tableColumn id="6" xr3:uid="{ED247460-DEDF-491A-83C3-E2DCF3C1F31C}" name="Grundbuch von, Band Blatt" dataDxfId="67"/>
    <tableColumn id="7" xr3:uid="{FFFC5162-65E9-4844-8525-8E1105B3F5C7}" name="Quadratmeter gem. Grundbuch" dataDxfId="66"/>
    <tableColumn id="8" xr3:uid="{A45F7335-D8E2-4099-BF39-B0FAA8F91BDB}" name="Kaufpreis oder Verkehrswert / Darlehenssaldo" dataDxfId="65"/>
    <tableColumn id="9" xr3:uid="{EDCF5EDA-C101-474C-906F-4C5BAEAD5468}" name="Kreditlinie (Minuswert)" dataDxfId="64"/>
    <tableColumn id="10" xr3:uid="{86AA6787-4446-4FB2-ACA9-8C07650A7352}" name="bewilligt bis /_x000a_Datum TTÜ" dataDxfId="63"/>
    <tableColumn id="11" xr3:uid="{EED7A491-7036-44D7-857A-DAD4AFC4DFF2}" name="Wert vom" dataDxfId="62"/>
    <tableColumn id="12" xr3:uid="{CC533173-279E-4BE8-8F03-BCB6B27CA179}" name="Zinssatz p.a." dataDxfId="61"/>
    <tableColumn id="13" xr3:uid="{7F9FFF48-A39C-4A47-BC38-0C55FC2ACC45}" name="Darlehensrate bzw. bzw. Kaltmiete" dataDxfId="60"/>
    <tableColumn id="14" xr3:uid="{1A1E3837-1321-4F9C-8690-0665225A40D1}" name="Besonderheiten_x000a_(Text für Terminübersicht (TTÜ))" dataDxfId="59"/>
    <tableColumn id="15" xr3:uid="{6E6E30A8-4985-42CE-AF67-2E9F6696A76D}" name="Selbst-_x000a_genutzt_x000a_ j/n" dataDxfId="5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83B833-9716-4DB6-8EAC-2F95FBFA748E}" name="Tabelle7" displayName="Tabelle7" ref="A77:J81" totalsRowShown="0" dataDxfId="56" headerRowBorderDxfId="57" tableBorderDxfId="55" totalsRowBorderDxfId="54">
  <autoFilter ref="A77:J81" xr:uid="{0C83B833-9716-4DB6-8EAC-2F95FBFA748E}"/>
  <tableColumns count="10">
    <tableColumn id="1" xr3:uid="{3E4ED25B-0B31-4305-97EB-22D1F498E126}" name="Anspruch (A); Verpflich-tung (V)" dataDxfId="53"/>
    <tableColumn id="2" xr3:uid="{8ECC2141-C719-4A28-888E-C8E5498EDC26}" name="Sonstige Ansprüche / Verpflichtungen_x000a_ (Text für Terminübersicht)" dataDxfId="52"/>
    <tableColumn id="3" xr3:uid="{A7C31748-6339-4271-8278-E4B4B5BD45A3}" name="Anspruchsberechtigter / Verpflichteter" dataDxfId="51"/>
    <tableColumn id="4" xr3:uid="{4DBCB57D-C663-485B-AC11-4E20297B05A8}" name="Art d. Anlage" dataDxfId="50"/>
    <tableColumn id="5" xr3:uid="{E554A09F-4289-44E6-A56F-7C943FFA1838}" name="Gesellschaft" dataDxfId="49"/>
    <tableColumn id="6" xr3:uid="{B5F0554C-8565-4D2E-85B6-B3C6279E0CE5}" name="Besonderheiten_x000a_(Text für Terminübersicht)" dataDxfId="48"/>
    <tableColumn id="7" xr3:uid="{6A162E09-E14B-496C-A220-569EAC54B92D}" name="Konto- / Vertrags-Nr." dataDxfId="47"/>
    <tableColumn id="8" xr3:uid="{3C91A9B2-CADB-4C47-B499-A304E686C18D}" name="letzte Abrechnung am" dataDxfId="46"/>
    <tableColumn id="9" xr3:uid="{B21BD783-4438-46E7-9FAC-8C3952849297}" name="Wert /  Rückkaufwert / Kontostand" dataDxfId="45"/>
    <tableColumn id="10" xr3:uid="{B98474AD-BB5F-4ADA-88C7-5B7704386628}" name="Datum für_x000a_ Termin-übersicht" dataDxfId="4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6B76D7B-8C81-45B4-B437-7765744E9A17}" name="Tabelle479" displayName="Tabelle479" ref="B59:P69" totalsRowShown="0" headerRowDxfId="43" dataDxfId="41" headerRowBorderDxfId="42" tableBorderDxfId="40" totalsRowBorderDxfId="39">
  <autoFilter ref="B59:P69" xr:uid="{56272BDC-20FF-4318-85C7-1B3D68C03CF5}"/>
  <sortState xmlns:xlrd2="http://schemas.microsoft.com/office/spreadsheetml/2017/richdata2" ref="B60:P69">
    <sortCondition ref="B59:B69"/>
  </sortState>
  <tableColumns count="15">
    <tableColumn id="1" xr3:uid="{78395227-78FD-4633-B700-4BD5AA7708EA}" name="Nr." dataDxfId="38">
      <calculatedColumnFormula>'Umrechnung V '!V120</calculatedColumnFormula>
    </tableColumn>
    <tableColumn id="2" xr3:uid="{FE272102-3B6A-4EFA-99B4-39DDA74985D2}" name="Art des Immobilienvermögens /_x000a_ Darlehens (Text für Terminübersicht (TTÜ))" dataDxfId="37">
      <calculatedColumnFormula>'Umrechnung V '!C120</calculatedColumnFormula>
    </tableColumn>
    <tableColumn id="3" xr3:uid="{71806069-88D0-4B6C-8981-C48546F93336}" name="Eigentümer" dataDxfId="36">
      <calculatedColumnFormula>'Umrechnung V '!D120</calculatedColumnFormula>
    </tableColumn>
    <tableColumn id="4" xr3:uid="{EFA3BF18-7304-4282-80D6-1D8AFD256D38}" name="Adresse, Wohnfläche" dataDxfId="35">
      <calculatedColumnFormula>'Umrechnung V '!E120</calculatedColumnFormula>
    </tableColumn>
    <tableColumn id="5" xr3:uid="{EC1C635C-77C5-447A-B895-CAA1B1C6DD00}" name="Amtsgericht" dataDxfId="34">
      <calculatedColumnFormula>'Umrechnung V '!F120</calculatedColumnFormula>
    </tableColumn>
    <tableColumn id="6" xr3:uid="{9E2DF1B4-FB36-4BAC-9A83-D0E4ED51672D}" name="Grundbuch von, Band Blatt" dataDxfId="33">
      <calculatedColumnFormula>'Umrechnung V '!G120</calculatedColumnFormula>
    </tableColumn>
    <tableColumn id="7" xr3:uid="{C434B9D0-C593-46A7-949C-DBD6EC092C55}" name="Quadratmeter gem. Grundbuch" dataDxfId="32">
      <calculatedColumnFormula>'Umrechnung V '!H120</calculatedColumnFormula>
    </tableColumn>
    <tableColumn id="8" xr3:uid="{57FB58B8-9EA8-4AFC-8A20-A473D352B762}" name="Kaufpreis oder Verkehrswert / Darlehenssaldo" dataDxfId="31">
      <calculatedColumnFormula>'Umrechnung V '!I120</calculatedColumnFormula>
    </tableColumn>
    <tableColumn id="9" xr3:uid="{55544C8B-641A-4A52-B59E-0555AFD4B86F}" name="Kreditlinie (Minuswert)" dataDxfId="30">
      <calculatedColumnFormula>'Umrechnung V '!J120</calculatedColumnFormula>
    </tableColumn>
    <tableColumn id="10" xr3:uid="{E599E847-E7F1-4FC6-AC23-F6608C4645C1}" name="bewilligt bis /_x000a_Datum TTÜ" dataDxfId="29">
      <calculatedColumnFormula>'Umrechnung V '!K120</calculatedColumnFormula>
    </tableColumn>
    <tableColumn id="11" xr3:uid="{94599F81-FB79-41F8-8486-D9BB239956DF}" name="Wert vom" dataDxfId="28">
      <calculatedColumnFormula>'Umrechnung V '!L120</calculatedColumnFormula>
    </tableColumn>
    <tableColumn id="12" xr3:uid="{2D4A0454-5665-4585-8798-6638A8EF8B07}" name="Zinssatz p.a." dataDxfId="27">
      <calculatedColumnFormula>'Umrechnung V '!M120</calculatedColumnFormula>
    </tableColumn>
    <tableColumn id="13" xr3:uid="{6FAD021B-087D-4F4A-9DB9-D2AD93AD1149}" name="Darlehensrate bzw. bzw. Kaltmiete" dataDxfId="26">
      <calculatedColumnFormula>'Umrechnung V '!N120</calculatedColumnFormula>
    </tableColumn>
    <tableColumn id="14" xr3:uid="{415632A0-54A9-4D22-A29B-26A26B4D06A2}" name="Besonderheiten_x000a_(Text für Terminübersicht (TTÜ))" dataDxfId="25">
      <calculatedColumnFormula>'Umrechnung V '!O120</calculatedColumnFormula>
    </tableColumn>
    <tableColumn id="15" xr3:uid="{404282F3-2152-4887-9C17-BDEA0A9DF1D7}" name="Selbst-_x000a_genutzt_x000a_ j/n" dataDxfId="24">
      <calculatedColumnFormula>'Umrechnung V '!P120</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4:G199" totalsRowShown="0" headerRowDxfId="23" dataDxfId="22">
  <autoFilter ref="A4:G199" xr:uid="{00000000-0009-0000-0100-000002000000}">
    <filterColumn colId="0">
      <filters>
        <dateGroupItem year="2029" dateTimeGrouping="year"/>
        <dateGroupItem year="2028" dateTimeGrouping="year"/>
        <dateGroupItem year="2027" dateTimeGrouping="year"/>
        <dateGroupItem year="2025" dateTimeGrouping="year"/>
      </filters>
    </filterColumn>
  </autoFilter>
  <sortState xmlns:xlrd2="http://schemas.microsoft.com/office/spreadsheetml/2017/richdata2" ref="A27:G179">
    <sortCondition ref="A4:A199"/>
  </sortState>
  <tableColumns count="7">
    <tableColumn id="1" xr3:uid="{00000000-0010-0000-0000-000001000000}" name="Beginnt_am" dataDxfId="21">
      <calculatedColumnFormula>'Umrechnung T'!B12</calculatedColumnFormula>
    </tableColumn>
    <tableColumn id="2" xr3:uid="{00000000-0010-0000-0000-000002000000}" name="Betreff" dataDxfId="20">
      <calculatedColumnFormula>'Umrechnung T'!E12</calculatedColumnFormula>
    </tableColumn>
    <tableColumn id="3" xr3:uid="{00000000-0010-0000-0000-000003000000}" name="Beginnt_um" dataDxfId="19"/>
    <tableColumn id="4" xr3:uid="{00000000-0010-0000-0000-000004000000}" name="ganztägig" dataDxfId="18"/>
    <tableColumn id="5" xr3:uid="{00000000-0010-0000-0000-000005000000}" name="Erinnerung_EIN_AUS" dataDxfId="17"/>
    <tableColumn id="6" xr3:uid="{00000000-0010-0000-0000-000006000000}" name="Erinnerung_am" dataDxfId="16">
      <calculatedColumnFormula>IF(AND((A5)&gt;1,ISNUMBER(A5)),A5-1,0)</calculatedColumnFormula>
    </tableColumn>
    <tableColumn id="7" xr3:uid="{00000000-0010-0000-0000-000007000000}" name="Erinnerung_um" dataDxfId="1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A11:E206" totalsRowShown="0" headerRowDxfId="14">
  <autoFilter ref="A11:E206" xr:uid="{00000000-0009-0000-0100-000003000000}"/>
  <sortState xmlns:xlrd2="http://schemas.microsoft.com/office/spreadsheetml/2017/richdata2" ref="A31:E195">
    <sortCondition ref="B11:B206"/>
  </sortState>
  <tableColumns count="5">
    <tableColumn id="1" xr3:uid="{00000000-0010-0000-0100-000001000000}" name="Datumswert Übernahme" dataDxfId="13"/>
    <tableColumn id="2" xr3:uid="{00000000-0010-0000-0100-000002000000}" name="Datum" dataDxfId="12">
      <calculatedColumnFormula>IF(ISNUMBER(A12),A12,"")</calculatedColumnFormula>
    </tableColumn>
    <tableColumn id="3" xr3:uid="{00000000-0010-0000-0100-000003000000}" name="Text 1" dataDxfId="11"/>
    <tableColumn id="4" xr3:uid="{00000000-0010-0000-0100-000004000000}" name="Text 2" dataDxfId="10"/>
    <tableColumn id="5" xr3:uid="{00000000-0010-0000-0100-000005000000}" name="Betreff zum Datum" dataDxfId="9">
      <calculatedColumnFormula>IF(AND(C12&lt;&gt;"",D12&lt;&gt;0),CONCATENATE(C12,$D$208,D12),C12)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www.aicofira.de/" TargetMode="External"/><Relationship Id="rId2" Type="http://schemas.openxmlformats.org/officeDocument/2006/relationships/hyperlink" Target="http://www.aicofira.de/" TargetMode="External"/><Relationship Id="rId1" Type="http://schemas.openxmlformats.org/officeDocument/2006/relationships/hyperlink" Target="http://www.youtube.com/@AICoFiRa"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youtube.com/@AICoFiRa" TargetMode="External"/><Relationship Id="rId7" Type="http://schemas.openxmlformats.org/officeDocument/2006/relationships/table" Target="../tables/table7.xml"/><Relationship Id="rId2" Type="http://schemas.openxmlformats.org/officeDocument/2006/relationships/hyperlink" Target="http://www.aicofira.de/" TargetMode="External"/><Relationship Id="rId1" Type="http://schemas.openxmlformats.org/officeDocument/2006/relationships/hyperlink" Target="http://www.aicofira.de/"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www.youtube.com/@AICoFiRa"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icofira.de/" TargetMode="Externa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icofira.d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icofira.de/"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icofira.de/"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icofira.de/"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icofira.de/"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icofira.de/"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13" Type="http://schemas.openxmlformats.org/officeDocument/2006/relationships/comments" Target="../comments1.xml"/><Relationship Id="rId3" Type="http://schemas.openxmlformats.org/officeDocument/2006/relationships/hyperlink" Target="https://www.aicofira.de/" TargetMode="External"/><Relationship Id="rId7" Type="http://schemas.openxmlformats.org/officeDocument/2006/relationships/vmlDrawing" Target="../drawings/vmlDrawing1.vml"/><Relationship Id="rId12" Type="http://schemas.openxmlformats.org/officeDocument/2006/relationships/table" Target="../tables/table5.xml"/><Relationship Id="rId2" Type="http://schemas.openxmlformats.org/officeDocument/2006/relationships/hyperlink" Target="https://www.aicofira.de/" TargetMode="External"/><Relationship Id="rId1" Type="http://schemas.openxmlformats.org/officeDocument/2006/relationships/hyperlink" Target="http://www.youtube.com/@AICoFiRa" TargetMode="External"/><Relationship Id="rId6" Type="http://schemas.openxmlformats.org/officeDocument/2006/relationships/drawing" Target="../drawings/drawing1.xml"/><Relationship Id="rId11" Type="http://schemas.openxmlformats.org/officeDocument/2006/relationships/table" Target="../tables/table4.xml"/><Relationship Id="rId5" Type="http://schemas.openxmlformats.org/officeDocument/2006/relationships/printerSettings" Target="../printerSettings/printerSettings1.bin"/><Relationship Id="rId10" Type="http://schemas.openxmlformats.org/officeDocument/2006/relationships/table" Target="../tables/table3.xml"/><Relationship Id="rId4" Type="http://schemas.openxmlformats.org/officeDocument/2006/relationships/hyperlink" Target="https://www.youtube.com/@AICoFiRa" TargetMode="External"/><Relationship Id="rId9"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icofira.d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icofira.de/"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youtube.com/@AICoFiRa" TargetMode="External"/><Relationship Id="rId2" Type="http://schemas.openxmlformats.org/officeDocument/2006/relationships/hyperlink" Target="http://www.aicofira.de/" TargetMode="External"/><Relationship Id="rId1" Type="http://schemas.openxmlformats.org/officeDocument/2006/relationships/hyperlink" Target="http://www.youtube.com/@AICoFiRa" TargetMode="External"/><Relationship Id="rId5" Type="http://schemas.openxmlformats.org/officeDocument/2006/relationships/drawing" Target="../drawings/drawing20.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icofira.de/" TargetMode="External"/><Relationship Id="rId4" Type="http://schemas.openxmlformats.org/officeDocument/2006/relationships/table" Target="../tables/table8.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icofira.de/"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icofira.de/" TargetMode="External"/><Relationship Id="rId1" Type="http://schemas.openxmlformats.org/officeDocument/2006/relationships/hyperlink" Target="http://www.youtube.com/@AICoFiRa"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icofira.de/" TargetMode="External"/><Relationship Id="rId1" Type="http://schemas.openxmlformats.org/officeDocument/2006/relationships/hyperlink" Target="http://www.youtube.com/@AICoFiRa"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aicofira.de/" TargetMode="External"/><Relationship Id="rId1" Type="http://schemas.openxmlformats.org/officeDocument/2006/relationships/hyperlink" Target="http://www.youtube.com/@AICoFiRa"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youtube.com/@AICoFiRa" TargetMode="External"/><Relationship Id="rId1" Type="http://schemas.openxmlformats.org/officeDocument/2006/relationships/hyperlink" Target="http://www.aicofira.de/" TargetMode="External"/><Relationship Id="rId5" Type="http://schemas.openxmlformats.org/officeDocument/2006/relationships/table" Target="../tables/table6.x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hyperlink" Target="http://www.aicofira.de/" TargetMode="External"/><Relationship Id="rId2" Type="http://schemas.openxmlformats.org/officeDocument/2006/relationships/hyperlink" Target="http://www.youtube.com/@AICoFiRa" TargetMode="External"/><Relationship Id="rId1" Type="http://schemas.openxmlformats.org/officeDocument/2006/relationships/hyperlink" Target="http://www.youtube.com/@AICoFiRa"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www.aicofira.de/"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aicofira.de/" TargetMode="External"/><Relationship Id="rId2" Type="http://schemas.openxmlformats.org/officeDocument/2006/relationships/hyperlink" Target="http://www.youtube.com/@AICoFiRa" TargetMode="External"/><Relationship Id="rId1" Type="http://schemas.openxmlformats.org/officeDocument/2006/relationships/hyperlink" Target="http://www.youtube.com/@AICoFiRa"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www.aicofira.de/"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aicofira.de/" TargetMode="External"/><Relationship Id="rId2" Type="http://schemas.openxmlformats.org/officeDocument/2006/relationships/hyperlink" Target="http://www.aicofira.de/" TargetMode="External"/><Relationship Id="rId1" Type="http://schemas.openxmlformats.org/officeDocument/2006/relationships/hyperlink" Target="http://www.youtube.com/@AICoFiRa"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8CD17-188D-466E-ADA1-7155C82796AE}">
  <sheetPr>
    <tabColor rgb="FFFFC000"/>
  </sheetPr>
  <dimension ref="A1:V34"/>
  <sheetViews>
    <sheetView tabSelected="1" workbookViewId="0">
      <selection activeCell="G23" sqref="G23:I23"/>
    </sheetView>
  </sheetViews>
  <sheetFormatPr baseColWidth="10" defaultColWidth="0" defaultRowHeight="15.75" x14ac:dyDescent="0.25"/>
  <cols>
    <col min="1" max="22" width="11.42578125" style="1" customWidth="1"/>
    <col min="23" max="16384" width="11.42578125" style="1" hidden="1"/>
  </cols>
  <sheetData>
    <row r="1" spans="1:8" s="673" customFormat="1" ht="12.75" x14ac:dyDescent="0.2">
      <c r="A1" s="672" t="s">
        <v>317</v>
      </c>
    </row>
    <row r="2" spans="1:8" s="673" customFormat="1" ht="12.75" x14ac:dyDescent="0.2"/>
    <row r="3" spans="1:8" s="673" customFormat="1" ht="12.75" x14ac:dyDescent="0.2"/>
    <row r="4" spans="1:8" s="673" customFormat="1" ht="12.75" x14ac:dyDescent="0.2"/>
    <row r="5" spans="1:8" s="673" customFormat="1" ht="12.75" x14ac:dyDescent="0.2"/>
    <row r="6" spans="1:8" s="673" customFormat="1" ht="12.75" x14ac:dyDescent="0.2"/>
    <row r="7" spans="1:8" s="673" customFormat="1" ht="12.75" x14ac:dyDescent="0.2"/>
    <row r="8" spans="1:8" s="673" customFormat="1" ht="12.75" x14ac:dyDescent="0.2"/>
    <row r="9" spans="1:8" s="673" customFormat="1" ht="12.75" x14ac:dyDescent="0.2"/>
    <row r="10" spans="1:8" s="673" customFormat="1" ht="12.75" x14ac:dyDescent="0.2"/>
    <row r="12" spans="1:8" ht="20.25" x14ac:dyDescent="0.3">
      <c r="A12" s="8" t="s">
        <v>291</v>
      </c>
    </row>
    <row r="14" spans="1:8" ht="18.75" x14ac:dyDescent="0.3">
      <c r="A14" s="666" t="s">
        <v>295</v>
      </c>
      <c r="B14" s="667"/>
      <c r="D14" s="668" t="s">
        <v>292</v>
      </c>
      <c r="E14" s="667"/>
      <c r="G14" s="669" t="s">
        <v>293</v>
      </c>
      <c r="H14" s="670"/>
    </row>
    <row r="15" spans="1:8" x14ac:dyDescent="0.25">
      <c r="A15" s="663" t="s">
        <v>296</v>
      </c>
      <c r="B15" s="664"/>
      <c r="D15" s="663" t="s">
        <v>300</v>
      </c>
      <c r="E15" s="664"/>
      <c r="G15" s="663" t="s">
        <v>306</v>
      </c>
      <c r="H15" s="664"/>
    </row>
    <row r="16" spans="1:8" x14ac:dyDescent="0.25">
      <c r="A16" s="663" t="s">
        <v>297</v>
      </c>
      <c r="B16" s="664"/>
      <c r="D16" s="663" t="s">
        <v>301</v>
      </c>
      <c r="E16" s="664"/>
      <c r="G16" s="663" t="s">
        <v>307</v>
      </c>
      <c r="H16" s="664"/>
    </row>
    <row r="17" spans="1:9" x14ac:dyDescent="0.25">
      <c r="A17" s="663" t="s">
        <v>298</v>
      </c>
      <c r="B17" s="664"/>
      <c r="D17" s="663" t="s">
        <v>302</v>
      </c>
      <c r="E17" s="664"/>
      <c r="G17" s="663" t="s">
        <v>309</v>
      </c>
      <c r="H17" s="664"/>
    </row>
    <row r="18" spans="1:9" x14ac:dyDescent="0.25">
      <c r="A18" s="663" t="s">
        <v>299</v>
      </c>
      <c r="B18" s="664"/>
      <c r="D18" s="663" t="s">
        <v>303</v>
      </c>
      <c r="E18" s="664"/>
      <c r="G18" s="663" t="s">
        <v>308</v>
      </c>
      <c r="H18" s="664"/>
    </row>
    <row r="19" spans="1:9" x14ac:dyDescent="0.25">
      <c r="D19" s="663" t="s">
        <v>304</v>
      </c>
      <c r="E19" s="664"/>
      <c r="G19" s="663" t="s">
        <v>310</v>
      </c>
      <c r="H19" s="664"/>
    </row>
    <row r="20" spans="1:9" x14ac:dyDescent="0.25">
      <c r="D20" s="663" t="s">
        <v>305</v>
      </c>
      <c r="E20" s="664"/>
      <c r="G20" s="663" t="s">
        <v>311</v>
      </c>
      <c r="H20" s="664"/>
    </row>
    <row r="21" spans="1:9" x14ac:dyDescent="0.25">
      <c r="G21" s="663" t="s">
        <v>312</v>
      </c>
      <c r="H21" s="664"/>
    </row>
    <row r="22" spans="1:9" x14ac:dyDescent="0.25">
      <c r="G22" s="663" t="s">
        <v>313</v>
      </c>
      <c r="H22" s="664"/>
    </row>
    <row r="23" spans="1:9" x14ac:dyDescent="0.25">
      <c r="G23" s="663" t="s">
        <v>314</v>
      </c>
      <c r="H23" s="665"/>
      <c r="I23" s="665"/>
    </row>
    <row r="25" spans="1:9" x14ac:dyDescent="0.25">
      <c r="A25" s="671" t="s">
        <v>316</v>
      </c>
      <c r="B25" s="667"/>
      <c r="C25" s="667"/>
      <c r="D25" s="667"/>
      <c r="E25" s="667"/>
      <c r="F25" s="667"/>
      <c r="G25" s="667"/>
    </row>
    <row r="34" spans="1:1" x14ac:dyDescent="0.25">
      <c r="A34" s="1" t="s">
        <v>294</v>
      </c>
    </row>
  </sheetData>
  <sheetProtection algorithmName="SHA-512" hashValue="++1AdIEDYY4Uv6A/qm3P73IqWNhQvLFcjz5/5C2dIydWBkINIkl+lwFm/0XcUoNFU3YSHrxEBmrxw/uI6KF4Pg==" saltValue="oW6aByT9QLW1P3YuPU3q1w==" spinCount="100000" sheet="1" objects="1" scenarios="1" selectLockedCells="1"/>
  <mergeCells count="24">
    <mergeCell ref="A14:B14"/>
    <mergeCell ref="D14:E14"/>
    <mergeCell ref="G14:H14"/>
    <mergeCell ref="A25:G25"/>
    <mergeCell ref="A1:XFD10"/>
    <mergeCell ref="A15:B15"/>
    <mergeCell ref="A16:B16"/>
    <mergeCell ref="A17:B17"/>
    <mergeCell ref="A18:B18"/>
    <mergeCell ref="D15:E15"/>
    <mergeCell ref="D16:E16"/>
    <mergeCell ref="D17:E17"/>
    <mergeCell ref="D18:E18"/>
    <mergeCell ref="D19:E19"/>
    <mergeCell ref="D20:E20"/>
    <mergeCell ref="G15:H15"/>
    <mergeCell ref="G21:H21"/>
    <mergeCell ref="G22:H22"/>
    <mergeCell ref="G23:I23"/>
    <mergeCell ref="G16:H16"/>
    <mergeCell ref="G17:H17"/>
    <mergeCell ref="G18:H18"/>
    <mergeCell ref="G19:H19"/>
    <mergeCell ref="G20:H20"/>
  </mergeCells>
  <conditionalFormatting sqref="A1">
    <cfRule type="containsBlanks" dxfId="8" priority="2">
      <formula>LEN(TRIM(A1))=0</formula>
    </cfRule>
  </conditionalFormatting>
  <conditionalFormatting sqref="A32:A34">
    <cfRule type="containsBlanks" dxfId="7" priority="1">
      <formula>LEN(TRIM(A32))=0</formula>
    </cfRule>
  </conditionalFormatting>
  <conditionalFormatting sqref="A24:XFD24 B26:XFD26 A27:XFD1048576 A11:XFD13 A1 A25 H25:XFD25 A14:A18 C14:D18 A19:D20 F14:G20 A21:G23 I14:XFD22 J23:XFD23">
    <cfRule type="colorScale" priority="4">
      <colorScale>
        <cfvo type="min"/>
        <cfvo type="max"/>
        <color theme="0"/>
        <color theme="0"/>
      </colorScale>
    </cfRule>
    <cfRule type="colorScale" priority="5">
      <colorScale>
        <cfvo type="min"/>
        <cfvo type="max"/>
        <color rgb="FFFF7128"/>
        <color rgb="FFFFEF9C"/>
      </colorScale>
    </cfRule>
  </conditionalFormatting>
  <conditionalFormatting sqref="B11:V13 A11:A25 C14:D18 F14:G20 I14:V22 B19:D20 B21:G23 J23:V23 B24:V24 H25:V25 B26:V34 A27:A30">
    <cfRule type="containsBlanks" dxfId="6" priority="3">
      <formula>LEN(TRIM(A11))=0</formula>
    </cfRule>
  </conditionalFormatting>
  <hyperlinks>
    <hyperlink ref="A15" location="'1. Erfassung V &amp; V'!A1" display="1. Erfassung V&amp;V" xr:uid="{856C26D9-6E2B-4BFA-806B-01A4A97E3501}"/>
    <hyperlink ref="A16" location="'2. Erfassung Einzahlungen'!A1" display="2. Erfassung Einzahlungen" xr:uid="{66AA5EEA-913D-4DCF-A91D-B41E0262B095}"/>
    <hyperlink ref="A17" location="'3. Erfassung Auszahlungen'!A1" display="3. Erfassung Auszahlungen" xr:uid="{3AFDEDF3-487E-45FE-85DE-4B04429C4B4A}"/>
    <hyperlink ref="A18" location="'4. Kredite '!A1" display="4. Kredite" xr:uid="{60932974-7688-4D4D-B47F-F078694AB59E}"/>
    <hyperlink ref="D15" location="'V &amp; V Übersicht n. Werten'!A1" display="V&amp;V Übersicht nach Werten" xr:uid="{E8DC58E7-1670-414C-9401-92B72C71C963}"/>
    <hyperlink ref="D16" location="'30T Auswertung'!A1" display="30 Tage Auswertung" xr:uid="{B01FBCF3-0E92-4FBA-8FFE-59AB17462F5A}"/>
    <hyperlink ref="D17" location="'90T Auswertung'!A1" display="90 Tage Auswertung" xr:uid="{106E8FC2-C2B0-4A6F-8EE9-3FD462795F84}"/>
    <hyperlink ref="D18" location="'12M Auswertung'!A1" display="12 Monate Auswertung" xr:uid="{124530C8-A49D-40CC-A342-5E56F87FFDB9}"/>
    <hyperlink ref="D19" location="'0-4 J Auswertung'!A1" display="0-4 Jahre Auswertung" xr:uid="{FE89E809-2690-40C4-A1BE-ACF2311DC23B}"/>
    <hyperlink ref="D20" location="'Outlook-Termine'!A1" display="Outlook-Termine" xr:uid="{415A6882-0C88-499D-BAC5-8E07D0D14D91}"/>
    <hyperlink ref="G15" location="'30T Details'!A1" display="30 Tage Details" xr:uid="{DB25A971-A187-4413-B4D9-82BEC24BA731}"/>
    <hyperlink ref="G16" location="'90T Details'!A1" display="90 Tage Details" xr:uid="{3B478352-A54E-4542-9E97-E852F2600B32}"/>
    <hyperlink ref="G17" location="'akt. Jahr Details'!A1" display="akt. Jahr Details" xr:uid="{4664CD9B-2ADC-4866-A2DD-29188A0D53BA}"/>
    <hyperlink ref="G18" location="'12M Details'!A1" display="12 Monate Details" xr:uid="{8FB2D15B-C9E1-4ECD-976B-A4F519A872A2}"/>
    <hyperlink ref="G19" location="'1. J  Details'!A1" display="1. Jahr Details" xr:uid="{86467825-1702-459C-B0F6-960FF9CBA8C6}"/>
    <hyperlink ref="G20" location="'2. J  Details'!A1" display="2. Jahr Details" xr:uid="{02AF918B-0638-46D0-9EFE-FAE1F8BD1350}"/>
    <hyperlink ref="G21" location="'3. J  Details'!A1" display="3. Jahr Details" xr:uid="{0516DEF6-E33E-4EE9-AC72-17F8E419386D}"/>
    <hyperlink ref="G22" location="'4. J  Details'!A1" display="4. Jahr Details" xr:uid="{20FFE5C7-AE36-4414-B41B-CD0AB551D9AE}"/>
    <hyperlink ref="G23" location="'0-4 J Details für Auswertung'!A1" display="0-4 Jahre Details für Auswertung" xr:uid="{C050D559-0FD9-4479-B965-E0870CA2E1C5}"/>
    <hyperlink ref="G23:I23" location="'0-4 J Details für Auswertung'!A1" display="0-4 Jahre Details für Auswertung" xr:uid="{0C0AAD72-2E56-496F-BE7E-6BB6A33C5DCF}"/>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2060"/>
  </sheetPr>
  <dimension ref="A1:Y134"/>
  <sheetViews>
    <sheetView showZeros="0" zoomScale="75" zoomScaleNormal="75" zoomScaleSheetLayoutView="100" workbookViewId="0">
      <selection activeCell="E3" sqref="E3"/>
    </sheetView>
  </sheetViews>
  <sheetFormatPr baseColWidth="10" defaultColWidth="0" defaultRowHeight="12.75" x14ac:dyDescent="0.2"/>
  <cols>
    <col min="1" max="1" width="26.140625" style="94" customWidth="1"/>
    <col min="2" max="13" width="14.7109375" style="94" customWidth="1"/>
    <col min="14" max="14" width="8.5703125" style="94" customWidth="1"/>
    <col min="15" max="15" width="11.42578125" style="94" customWidth="1"/>
    <col min="16" max="16" width="9.140625" style="94" hidden="1" customWidth="1"/>
    <col min="17" max="17" width="14" style="94" hidden="1" customWidth="1"/>
    <col min="18" max="25" width="0" style="94" hidden="1" customWidth="1"/>
    <col min="26" max="16384" width="11.42578125" style="94" hidden="1"/>
  </cols>
  <sheetData>
    <row r="1" spans="1:25" s="19" customFormat="1" ht="20.100000000000001" customHeight="1" x14ac:dyDescent="0.65">
      <c r="A1" s="725" t="s">
        <v>179</v>
      </c>
      <c r="B1" s="726"/>
      <c r="C1" s="726"/>
      <c r="D1" s="726"/>
      <c r="E1" s="726"/>
      <c r="F1" s="726"/>
      <c r="G1" s="726"/>
      <c r="H1" s="726"/>
      <c r="I1" s="750">
        <f ca="1">'0-4 J Details für Auswertung'!B3</f>
        <v>45658</v>
      </c>
      <c r="J1" s="750" t="str">
        <f>'0-4 J Details für Auswertung'!C3</f>
        <v>bis</v>
      </c>
      <c r="K1" s="750">
        <f ca="1">'0-4 J Details für Auswertung'!D3</f>
        <v>47119</v>
      </c>
      <c r="L1" s="716" t="s">
        <v>93</v>
      </c>
      <c r="M1" s="717"/>
      <c r="N1" s="160"/>
      <c r="P1" s="201"/>
      <c r="Q1" s="152"/>
      <c r="R1" s="152"/>
      <c r="S1" s="152"/>
      <c r="T1" s="152"/>
      <c r="U1" s="152"/>
      <c r="V1" s="152"/>
      <c r="W1" s="152"/>
      <c r="X1" s="21"/>
      <c r="Y1" s="22"/>
    </row>
    <row r="2" spans="1:25" s="19" customFormat="1" ht="51" customHeight="1" x14ac:dyDescent="0.65">
      <c r="A2" s="726"/>
      <c r="B2" s="726"/>
      <c r="C2" s="726"/>
      <c r="D2" s="726"/>
      <c r="E2" s="726"/>
      <c r="F2" s="726"/>
      <c r="G2" s="726"/>
      <c r="H2" s="726"/>
      <c r="I2" s="722"/>
      <c r="J2" s="722"/>
      <c r="K2" s="722"/>
      <c r="L2" s="717"/>
      <c r="M2" s="717"/>
      <c r="N2" s="160"/>
      <c r="O2" s="201"/>
      <c r="P2" s="201"/>
      <c r="Q2" s="152"/>
      <c r="R2" s="152"/>
      <c r="S2" s="152"/>
      <c r="T2" s="152"/>
      <c r="U2" s="152"/>
      <c r="V2" s="152"/>
      <c r="W2" s="152"/>
      <c r="X2" s="21"/>
      <c r="Y2" s="22"/>
    </row>
    <row r="3" spans="1:25" s="19" customFormat="1" ht="50.1" customHeight="1" x14ac:dyDescent="0.35">
      <c r="A3" s="716" t="s">
        <v>23</v>
      </c>
      <c r="B3" s="729"/>
      <c r="C3" s="727">
        <f ca="1">TODAY()</f>
        <v>45748</v>
      </c>
      <c r="D3" s="729"/>
      <c r="E3" s="21" t="s">
        <v>241</v>
      </c>
      <c r="F3" s="719" t="s">
        <v>79</v>
      </c>
      <c r="G3" s="719"/>
      <c r="H3" s="719"/>
      <c r="I3" s="719"/>
      <c r="J3" s="718" t="s">
        <v>78</v>
      </c>
      <c r="K3" s="718"/>
      <c r="L3" s="717"/>
      <c r="M3" s="717"/>
      <c r="N3" s="150"/>
      <c r="O3" s="201"/>
      <c r="P3" s="201"/>
      <c r="Q3" s="21"/>
      <c r="R3" s="21"/>
      <c r="S3" s="21"/>
      <c r="T3" s="21"/>
      <c r="U3" s="21"/>
      <c r="V3" s="21"/>
      <c r="W3" s="21"/>
      <c r="X3" s="21"/>
      <c r="Y3" s="22"/>
    </row>
    <row r="56" spans="1:25" x14ac:dyDescent="0.2">
      <c r="A56" s="586" t="s">
        <v>235</v>
      </c>
    </row>
    <row r="57" spans="1:25" ht="18.75" x14ac:dyDescent="0.3">
      <c r="G57" s="1"/>
      <c r="H57" s="202"/>
      <c r="L57" s="1"/>
      <c r="M57" s="1"/>
      <c r="N57" s="1"/>
      <c r="O57" s="1"/>
      <c r="P57" s="1"/>
      <c r="Q57" s="1"/>
      <c r="R57" s="1"/>
      <c r="S57" s="1"/>
      <c r="T57" s="1"/>
      <c r="U57" s="1"/>
      <c r="V57" s="1"/>
      <c r="W57" s="1"/>
      <c r="X57" s="1"/>
      <c r="Y57" s="1"/>
    </row>
    <row r="58" spans="1:25" ht="20.25" x14ac:dyDescent="0.3">
      <c r="A58" s="1"/>
      <c r="B58" s="14">
        <f ca="1">B59</f>
        <v>45658</v>
      </c>
      <c r="C58" s="1"/>
      <c r="D58" s="1"/>
      <c r="E58" s="1"/>
      <c r="F58" s="1"/>
      <c r="G58" s="1"/>
      <c r="H58" s="1"/>
      <c r="I58" s="1"/>
      <c r="J58" s="1"/>
      <c r="K58" s="1"/>
      <c r="L58" s="1"/>
      <c r="M58" s="1"/>
      <c r="N58" s="1"/>
      <c r="O58" s="1"/>
      <c r="P58" s="1"/>
      <c r="Q58" s="1"/>
      <c r="R58" s="1"/>
      <c r="S58" s="1"/>
      <c r="T58" s="1"/>
      <c r="U58" s="1"/>
      <c r="V58" s="1"/>
      <c r="W58" s="1"/>
      <c r="X58" s="1"/>
      <c r="Y58" s="1"/>
    </row>
    <row r="59" spans="1:25" ht="15.75" x14ac:dyDescent="0.25">
      <c r="A59" s="196" t="s">
        <v>46</v>
      </c>
      <c r="B59" s="197">
        <f ca="1">'0-4 J Details für Auswertung'!B4</f>
        <v>45658</v>
      </c>
      <c r="C59" s="197">
        <f ca="1">'0-4 J Details für Auswertung'!C4</f>
        <v>45689</v>
      </c>
      <c r="D59" s="197">
        <f ca="1">'0-4 J Details für Auswertung'!D4</f>
        <v>45717</v>
      </c>
      <c r="E59" s="197">
        <f ca="1">'0-4 J Details für Auswertung'!E4</f>
        <v>45748</v>
      </c>
      <c r="F59" s="197">
        <f ca="1">'0-4 J Details für Auswertung'!F4</f>
        <v>45778</v>
      </c>
      <c r="G59" s="197">
        <f ca="1">'0-4 J Details für Auswertung'!G4</f>
        <v>45809</v>
      </c>
      <c r="H59" s="197">
        <f ca="1">'0-4 J Details für Auswertung'!H4</f>
        <v>45839</v>
      </c>
      <c r="I59" s="197">
        <f ca="1">'0-4 J Details für Auswertung'!I4</f>
        <v>45870</v>
      </c>
      <c r="J59" s="197">
        <f ca="1">'0-4 J Details für Auswertung'!J4</f>
        <v>45901</v>
      </c>
      <c r="K59" s="197">
        <f ca="1">'0-4 J Details für Auswertung'!K4</f>
        <v>45931</v>
      </c>
      <c r="L59" s="197">
        <f ca="1">'0-4 J Details für Auswertung'!L4</f>
        <v>45962</v>
      </c>
      <c r="M59" s="197">
        <f ca="1">'0-4 J Details für Auswertung'!M4</f>
        <v>45992</v>
      </c>
      <c r="N59" s="195"/>
      <c r="O59" s="195"/>
      <c r="P59" s="195"/>
      <c r="Q59" s="195"/>
      <c r="R59" s="195"/>
      <c r="S59" s="1"/>
      <c r="T59" s="1"/>
      <c r="U59" s="1"/>
      <c r="V59" s="1"/>
      <c r="W59" s="1"/>
      <c r="X59" s="1"/>
      <c r="Y59" s="1"/>
    </row>
    <row r="60" spans="1:25" ht="31.5" x14ac:dyDescent="0.25">
      <c r="A60" s="198" t="str">
        <f>'0-4 J Details für Auswertung'!A5</f>
        <v>Summe regelmäßige Einzahlungen</v>
      </c>
      <c r="B60" s="199">
        <f ca="1">'0-4 J Details für Auswertung'!B5</f>
        <v>0</v>
      </c>
      <c r="C60" s="199">
        <f ca="1">'0-4 J Details für Auswertung'!C5</f>
        <v>0</v>
      </c>
      <c r="D60" s="199">
        <f ca="1">'0-4 J Details für Auswertung'!D5</f>
        <v>0</v>
      </c>
      <c r="E60" s="199">
        <f ca="1">'0-4 J Details für Auswertung'!E5</f>
        <v>1212.25</v>
      </c>
      <c r="F60" s="199">
        <f ca="1">'0-4 J Details für Auswertung'!F5</f>
        <v>1212.25</v>
      </c>
      <c r="G60" s="199">
        <f ca="1">'0-4 J Details für Auswertung'!G5</f>
        <v>1212.25</v>
      </c>
      <c r="H60" s="199">
        <f ca="1">'0-4 J Details für Auswertung'!H5</f>
        <v>1212.25</v>
      </c>
      <c r="I60" s="199">
        <f ca="1">'0-4 J Details für Auswertung'!I5</f>
        <v>1212.25</v>
      </c>
      <c r="J60" s="199">
        <f ca="1">'0-4 J Details für Auswertung'!J5</f>
        <v>1212.25</v>
      </c>
      <c r="K60" s="199">
        <f ca="1">'0-4 J Details für Auswertung'!K5</f>
        <v>1212.25</v>
      </c>
      <c r="L60" s="199">
        <f ca="1">'0-4 J Details für Auswertung'!L5</f>
        <v>1212.25</v>
      </c>
      <c r="M60" s="199">
        <f ca="1">'0-4 J Details für Auswertung'!M5</f>
        <v>1212.25</v>
      </c>
      <c r="N60" s="1"/>
      <c r="O60" s="1"/>
      <c r="P60" s="1"/>
      <c r="Q60" s="1"/>
      <c r="R60" s="1"/>
      <c r="S60" s="1"/>
      <c r="T60" s="1"/>
      <c r="U60" s="1"/>
      <c r="V60" s="1"/>
      <c r="W60" s="1"/>
      <c r="X60" s="1"/>
      <c r="Y60" s="1"/>
    </row>
    <row r="61" spans="1:25" ht="31.5" x14ac:dyDescent="0.25">
      <c r="A61" s="198" t="str">
        <f>'0-4 J Details für Auswertung'!A6</f>
        <v>Summe unregelmäßige Einzahlungen</v>
      </c>
      <c r="B61" s="199">
        <f ca="1">'0-4 J Details für Auswertung'!B6</f>
        <v>0</v>
      </c>
      <c r="C61" s="199">
        <f ca="1">'0-4 J Details für Auswertung'!C6</f>
        <v>0</v>
      </c>
      <c r="D61" s="199">
        <f ca="1">'0-4 J Details für Auswertung'!D6</f>
        <v>0</v>
      </c>
      <c r="E61" s="199">
        <f ca="1">'0-4 J Details für Auswertung'!E6</f>
        <v>0</v>
      </c>
      <c r="F61" s="199">
        <f ca="1">'0-4 J Details für Auswertung'!F6</f>
        <v>0</v>
      </c>
      <c r="G61" s="199">
        <f ca="1">'0-4 J Details für Auswertung'!G6</f>
        <v>0</v>
      </c>
      <c r="H61" s="199">
        <f ca="1">'0-4 J Details für Auswertung'!H6</f>
        <v>5000</v>
      </c>
      <c r="I61" s="199">
        <f ca="1">'0-4 J Details für Auswertung'!I6</f>
        <v>0</v>
      </c>
      <c r="J61" s="199">
        <f ca="1">'0-4 J Details für Auswertung'!J6</f>
        <v>0</v>
      </c>
      <c r="K61" s="199">
        <f ca="1">'0-4 J Details für Auswertung'!K6</f>
        <v>0</v>
      </c>
      <c r="L61" s="199">
        <f ca="1">'0-4 J Details für Auswertung'!L6</f>
        <v>0</v>
      </c>
      <c r="M61" s="199">
        <f ca="1">'0-4 J Details für Auswertung'!M6</f>
        <v>0</v>
      </c>
      <c r="N61" s="1"/>
      <c r="O61" s="1"/>
      <c r="P61" s="1"/>
      <c r="Q61" s="1"/>
      <c r="R61" s="1"/>
      <c r="S61" s="1"/>
      <c r="T61" s="1"/>
      <c r="U61" s="1"/>
      <c r="V61" s="1"/>
      <c r="W61" s="1"/>
      <c r="X61" s="1"/>
      <c r="Y61" s="1"/>
    </row>
    <row r="62" spans="1:25" ht="15.75" x14ac:dyDescent="0.25">
      <c r="A62" s="198" t="str">
        <f>'0-4 J Details für Auswertung'!A7</f>
        <v>Gesamtsumme Einzahlungen</v>
      </c>
      <c r="B62" s="199">
        <f ca="1">'0-4 J Details für Auswertung'!B7</f>
        <v>0</v>
      </c>
      <c r="C62" s="199">
        <f ca="1">'0-4 J Details für Auswertung'!C7</f>
        <v>0</v>
      </c>
      <c r="D62" s="199">
        <f ca="1">'0-4 J Details für Auswertung'!D7</f>
        <v>0</v>
      </c>
      <c r="E62" s="199">
        <f ca="1">'0-4 J Details für Auswertung'!E7</f>
        <v>1212.25</v>
      </c>
      <c r="F62" s="199">
        <f ca="1">'0-4 J Details für Auswertung'!F7</f>
        <v>1212.25</v>
      </c>
      <c r="G62" s="199">
        <f ca="1">'0-4 J Details für Auswertung'!G7</f>
        <v>1212.25</v>
      </c>
      <c r="H62" s="199">
        <f ca="1">'0-4 J Details für Auswertung'!H7</f>
        <v>6212.25</v>
      </c>
      <c r="I62" s="199">
        <f ca="1">'0-4 J Details für Auswertung'!I7</f>
        <v>1212.25</v>
      </c>
      <c r="J62" s="199">
        <f ca="1">'0-4 J Details für Auswertung'!J7</f>
        <v>1212.25</v>
      </c>
      <c r="K62" s="199">
        <f ca="1">'0-4 J Details für Auswertung'!K7</f>
        <v>1212.25</v>
      </c>
      <c r="L62" s="199">
        <f ca="1">'0-4 J Details für Auswertung'!L7</f>
        <v>1212.25</v>
      </c>
      <c r="M62" s="199">
        <f ca="1">'0-4 J Details für Auswertung'!M7</f>
        <v>1212.25</v>
      </c>
      <c r="N62" s="1"/>
      <c r="O62" s="1"/>
      <c r="P62" s="1"/>
      <c r="Q62" s="1"/>
      <c r="R62" s="1"/>
      <c r="S62" s="1"/>
      <c r="T62" s="1"/>
      <c r="U62" s="1"/>
      <c r="V62" s="1"/>
      <c r="W62" s="1"/>
      <c r="X62" s="1"/>
      <c r="Y62" s="1"/>
    </row>
    <row r="63" spans="1:25" ht="31.5" x14ac:dyDescent="0.25">
      <c r="A63" s="196" t="str">
        <f>'0-4 J Details für Auswertung'!A8</f>
        <v>Summe regelmäßige Auszahlungen</v>
      </c>
      <c r="B63" s="200">
        <f ca="1">'0-4 J Details für Auswertung'!B8</f>
        <v>0</v>
      </c>
      <c r="C63" s="200">
        <f ca="1">'0-4 J Details für Auswertung'!C8</f>
        <v>0</v>
      </c>
      <c r="D63" s="200">
        <f ca="1">'0-4 J Details für Auswertung'!D8</f>
        <v>0</v>
      </c>
      <c r="E63" s="200">
        <f ca="1">'0-4 J Details für Auswertung'!E8</f>
        <v>1125.17</v>
      </c>
      <c r="F63" s="200">
        <f ca="1">'0-4 J Details für Auswertung'!F8</f>
        <v>1125.17</v>
      </c>
      <c r="G63" s="200">
        <f ca="1">'0-4 J Details für Auswertung'!G8</f>
        <v>1125.17</v>
      </c>
      <c r="H63" s="200">
        <f ca="1">'0-4 J Details für Auswertung'!H8</f>
        <v>1125.17</v>
      </c>
      <c r="I63" s="200">
        <f ca="1">'0-4 J Details für Auswertung'!I8</f>
        <v>1125.17</v>
      </c>
      <c r="J63" s="200">
        <f ca="1">'0-4 J Details für Auswertung'!J8</f>
        <v>1125.17</v>
      </c>
      <c r="K63" s="200">
        <f ca="1">'0-4 J Details für Auswertung'!K8</f>
        <v>1125.17</v>
      </c>
      <c r="L63" s="200">
        <f ca="1">'0-4 J Details für Auswertung'!L8</f>
        <v>1125.17</v>
      </c>
      <c r="M63" s="200">
        <f ca="1">'0-4 J Details für Auswertung'!M8</f>
        <v>1125.17</v>
      </c>
      <c r="N63" s="1"/>
      <c r="O63" s="1"/>
      <c r="P63" s="1"/>
      <c r="Q63" s="1"/>
      <c r="R63" s="1"/>
      <c r="S63" s="1"/>
      <c r="T63" s="1"/>
      <c r="U63" s="1"/>
      <c r="V63" s="1"/>
      <c r="W63" s="1"/>
      <c r="X63" s="1"/>
      <c r="Y63" s="1"/>
    </row>
    <row r="64" spans="1:25" ht="31.5" x14ac:dyDescent="0.25">
      <c r="A64" s="196" t="str">
        <f>'0-4 J Details für Auswertung'!A9</f>
        <v>Summe unregelmäßige Auszahlungen</v>
      </c>
      <c r="B64" s="200">
        <f ca="1">'0-4 J Details für Auswertung'!B9</f>
        <v>0</v>
      </c>
      <c r="C64" s="200">
        <f ca="1">'0-4 J Details für Auswertung'!C9</f>
        <v>0</v>
      </c>
      <c r="D64" s="200">
        <f ca="1">'0-4 J Details für Auswertung'!D9</f>
        <v>0</v>
      </c>
      <c r="E64" s="200">
        <f ca="1">'0-4 J Details für Auswertung'!E9</f>
        <v>0</v>
      </c>
      <c r="F64" s="200">
        <f ca="1">'0-4 J Details für Auswertung'!F9</f>
        <v>0</v>
      </c>
      <c r="G64" s="200">
        <f ca="1">'0-4 J Details für Auswertung'!G9</f>
        <v>0</v>
      </c>
      <c r="H64" s="200">
        <f ca="1">'0-4 J Details für Auswertung'!H9</f>
        <v>0</v>
      </c>
      <c r="I64" s="200">
        <f ca="1">'0-4 J Details für Auswertung'!I9</f>
        <v>0</v>
      </c>
      <c r="J64" s="200">
        <f ca="1">'0-4 J Details für Auswertung'!J9</f>
        <v>0</v>
      </c>
      <c r="K64" s="200">
        <f ca="1">'0-4 J Details für Auswertung'!K9</f>
        <v>0</v>
      </c>
      <c r="L64" s="200">
        <f ca="1">'0-4 J Details für Auswertung'!L9</f>
        <v>0</v>
      </c>
      <c r="M64" s="200">
        <f ca="1">'0-4 J Details für Auswertung'!M9</f>
        <v>0</v>
      </c>
      <c r="N64" s="1"/>
      <c r="O64" s="1"/>
      <c r="P64" s="1"/>
      <c r="Q64" s="1"/>
      <c r="R64" s="1"/>
      <c r="S64" s="1"/>
      <c r="T64" s="1"/>
      <c r="U64" s="1"/>
      <c r="V64" s="1"/>
      <c r="W64" s="1"/>
      <c r="X64" s="1"/>
      <c r="Y64" s="1"/>
    </row>
    <row r="65" spans="1:25" ht="31.5" x14ac:dyDescent="0.25">
      <c r="A65" s="196" t="str">
        <f>'0-4 J Details für Auswertung'!A10</f>
        <v>Gesamtsumme Auszahlungen</v>
      </c>
      <c r="B65" s="200">
        <f ca="1">'0-4 J Details für Auswertung'!B10</f>
        <v>0</v>
      </c>
      <c r="C65" s="200">
        <f ca="1">'0-4 J Details für Auswertung'!C10</f>
        <v>0</v>
      </c>
      <c r="D65" s="200">
        <f ca="1">'0-4 J Details für Auswertung'!D10</f>
        <v>0</v>
      </c>
      <c r="E65" s="200">
        <f ca="1">'0-4 J Details für Auswertung'!E10</f>
        <v>1125.17</v>
      </c>
      <c r="F65" s="200">
        <f ca="1">'0-4 J Details für Auswertung'!F10</f>
        <v>1125.17</v>
      </c>
      <c r="G65" s="200">
        <f ca="1">'0-4 J Details für Auswertung'!G10</f>
        <v>1125.17</v>
      </c>
      <c r="H65" s="200">
        <f ca="1">'0-4 J Details für Auswertung'!H10</f>
        <v>1125.17</v>
      </c>
      <c r="I65" s="200">
        <f ca="1">'0-4 J Details für Auswertung'!I10</f>
        <v>1125.17</v>
      </c>
      <c r="J65" s="200">
        <f ca="1">'0-4 J Details für Auswertung'!J10</f>
        <v>1125.17</v>
      </c>
      <c r="K65" s="200">
        <f ca="1">'0-4 J Details für Auswertung'!K10</f>
        <v>1125.17</v>
      </c>
      <c r="L65" s="200">
        <f ca="1">'0-4 J Details für Auswertung'!L10</f>
        <v>1125.17</v>
      </c>
      <c r="M65" s="200">
        <f ca="1">'0-4 J Details für Auswertung'!M10</f>
        <v>1125.17</v>
      </c>
      <c r="N65" s="1"/>
      <c r="O65" s="1"/>
      <c r="P65" s="1"/>
      <c r="Q65" s="1"/>
      <c r="R65" s="1"/>
      <c r="S65" s="1"/>
      <c r="T65" s="1"/>
      <c r="U65" s="1"/>
      <c r="V65" s="1"/>
      <c r="W65" s="1"/>
      <c r="X65" s="1"/>
      <c r="Y65" s="1"/>
    </row>
    <row r="66" spans="1:25" ht="15.75" x14ac:dyDescent="0.25">
      <c r="A66" s="198" t="str">
        <f>'0-4 J Details für Auswertung'!A11</f>
        <v>Einnahmen - Ausgaben</v>
      </c>
      <c r="B66" s="199">
        <f ca="1">'0-4 J Details für Auswertung'!B11</f>
        <v>0</v>
      </c>
      <c r="C66" s="199">
        <f ca="1">'0-4 J Details für Auswertung'!C11</f>
        <v>0</v>
      </c>
      <c r="D66" s="199">
        <f ca="1">'0-4 J Details für Auswertung'!D11</f>
        <v>0</v>
      </c>
      <c r="E66" s="199">
        <f ca="1">'0-4 J Details für Auswertung'!E11</f>
        <v>87.079999999999927</v>
      </c>
      <c r="F66" s="199">
        <f ca="1">'0-4 J Details für Auswertung'!F11</f>
        <v>87.079999999999927</v>
      </c>
      <c r="G66" s="199">
        <f ca="1">'0-4 J Details für Auswertung'!G11</f>
        <v>87.079999999999927</v>
      </c>
      <c r="H66" s="199">
        <f ca="1">'0-4 J Details für Auswertung'!H11</f>
        <v>5087.08</v>
      </c>
      <c r="I66" s="199">
        <f ca="1">'0-4 J Details für Auswertung'!I11</f>
        <v>87.079999999999927</v>
      </c>
      <c r="J66" s="199">
        <f ca="1">'0-4 J Details für Auswertung'!J11</f>
        <v>87.079999999999927</v>
      </c>
      <c r="K66" s="199">
        <f ca="1">'0-4 J Details für Auswertung'!K11</f>
        <v>87.079999999999927</v>
      </c>
      <c r="L66" s="199">
        <f ca="1">'0-4 J Details für Auswertung'!L11</f>
        <v>87.079999999999927</v>
      </c>
      <c r="M66" s="199">
        <f ca="1">'0-4 J Details für Auswertung'!M11</f>
        <v>87.079999999999927</v>
      </c>
      <c r="N66" s="1"/>
      <c r="O66" s="1"/>
      <c r="P66" s="1"/>
      <c r="Q66" s="1"/>
      <c r="R66" s="1"/>
      <c r="S66" s="1"/>
      <c r="T66" s="1"/>
      <c r="U66" s="1"/>
      <c r="V66" s="1"/>
      <c r="W66" s="1"/>
      <c r="X66" s="1"/>
      <c r="Y66" s="1"/>
    </row>
    <row r="67" spans="1:25" ht="31.5" x14ac:dyDescent="0.25">
      <c r="A67" s="198" t="str">
        <f>'0-4 J Details für Auswertung'!A12</f>
        <v>Summe Liquide Mittel nach Verrechnung</v>
      </c>
      <c r="B67" s="199">
        <f ca="1">'0-4 J Details für Auswertung'!B12</f>
        <v>0</v>
      </c>
      <c r="C67" s="199">
        <f ca="1">'0-4 J Details für Auswertung'!C12</f>
        <v>0</v>
      </c>
      <c r="D67" s="199">
        <f ca="1">'0-4 J Details für Auswertung'!D12</f>
        <v>0</v>
      </c>
      <c r="E67" s="199">
        <f ca="1">'0-4 J Details für Auswertung'!E12</f>
        <v>305.52000000000044</v>
      </c>
      <c r="F67" s="199">
        <f ca="1">'0-4 J Details für Auswertung'!F12</f>
        <v>392.60000000000036</v>
      </c>
      <c r="G67" s="199">
        <f ca="1">'0-4 J Details für Auswertung'!G12</f>
        <v>479.68000000000029</v>
      </c>
      <c r="H67" s="199">
        <f ca="1">'0-4 J Details für Auswertung'!H12</f>
        <v>5566.76</v>
      </c>
      <c r="I67" s="199">
        <f ca="1">'0-4 J Details für Auswertung'!I12</f>
        <v>5653.84</v>
      </c>
      <c r="J67" s="199">
        <f ca="1">'0-4 J Details für Auswertung'!J12</f>
        <v>5740.92</v>
      </c>
      <c r="K67" s="199">
        <f ca="1">'0-4 J Details für Auswertung'!K12</f>
        <v>5828</v>
      </c>
      <c r="L67" s="199">
        <f ca="1">'0-4 J Details für Auswertung'!L12</f>
        <v>5915.08</v>
      </c>
      <c r="M67" s="199">
        <f ca="1">'0-4 J Details für Auswertung'!M12</f>
        <v>6002.16</v>
      </c>
      <c r="N67" s="1"/>
      <c r="O67" s="1"/>
      <c r="P67" s="1"/>
      <c r="Q67" s="1"/>
      <c r="R67" s="1"/>
      <c r="S67" s="1"/>
      <c r="T67" s="1"/>
      <c r="U67" s="1"/>
      <c r="V67" s="1"/>
      <c r="W67" s="1"/>
      <c r="X67" s="1"/>
      <c r="Y67" s="1"/>
    </row>
    <row r="68" spans="1:25" ht="15.75" x14ac:dyDescent="0.25">
      <c r="A68" s="198" t="str">
        <f>'0-4 J Details für Auswertung'!A13</f>
        <v>Kurzfristige Kreditlinien</v>
      </c>
      <c r="B68" s="199">
        <f ca="1">'0-4 J Details für Auswertung'!B13</f>
        <v>0</v>
      </c>
      <c r="C68" s="199">
        <f ca="1">'0-4 J Details für Auswertung'!C13</f>
        <v>0</v>
      </c>
      <c r="D68" s="199">
        <f ca="1">'0-4 J Details für Auswertung'!D13</f>
        <v>0</v>
      </c>
      <c r="E68" s="199">
        <f ca="1">'0-4 J Details für Auswertung'!E13</f>
        <v>-12000</v>
      </c>
      <c r="F68" s="199">
        <f ca="1">'0-4 J Details für Auswertung'!F13</f>
        <v>-12000</v>
      </c>
      <c r="G68" s="199">
        <f ca="1">'0-4 J Details für Auswertung'!G13</f>
        <v>-12000</v>
      </c>
      <c r="H68" s="199">
        <f ca="1">'0-4 J Details für Auswertung'!H13</f>
        <v>-12000</v>
      </c>
      <c r="I68" s="199">
        <f ca="1">'0-4 J Details für Auswertung'!I13</f>
        <v>-12000</v>
      </c>
      <c r="J68" s="199">
        <f ca="1">'0-4 J Details für Auswertung'!J13</f>
        <v>-12000</v>
      </c>
      <c r="K68" s="199">
        <f ca="1">'0-4 J Details für Auswertung'!K13</f>
        <v>-12000</v>
      </c>
      <c r="L68" s="199">
        <f ca="1">'0-4 J Details für Auswertung'!L13</f>
        <v>-12000</v>
      </c>
      <c r="M68" s="199">
        <f ca="1">'0-4 J Details für Auswertung'!M13</f>
        <v>-12000</v>
      </c>
      <c r="N68" s="1"/>
      <c r="O68" s="1"/>
      <c r="P68" s="1"/>
      <c r="Q68" s="1"/>
      <c r="R68" s="1"/>
      <c r="S68" s="1"/>
      <c r="T68" s="1"/>
      <c r="U68" s="1"/>
      <c r="V68" s="1"/>
      <c r="W68" s="1"/>
      <c r="X68" s="1"/>
      <c r="Y68" s="1"/>
    </row>
    <row r="69" spans="1:25" ht="15.75" x14ac:dyDescent="0.25">
      <c r="A69" s="72"/>
      <c r="B69" s="187"/>
      <c r="C69" s="187"/>
      <c r="D69" s="187"/>
      <c r="E69" s="187"/>
      <c r="F69" s="187"/>
      <c r="G69" s="187"/>
      <c r="H69" s="187"/>
      <c r="I69" s="187"/>
      <c r="J69" s="187"/>
      <c r="K69" s="187"/>
      <c r="L69" s="187"/>
      <c r="M69" s="187"/>
      <c r="N69" s="1"/>
      <c r="O69" s="1"/>
      <c r="P69" s="1"/>
      <c r="Q69" s="1"/>
      <c r="R69" s="1"/>
      <c r="S69" s="1"/>
      <c r="T69" s="1"/>
      <c r="U69" s="1"/>
      <c r="V69" s="1"/>
      <c r="W69" s="1"/>
      <c r="X69" s="1"/>
      <c r="Y69" s="1"/>
    </row>
    <row r="70" spans="1:25" ht="15.75" x14ac:dyDescent="0.25">
      <c r="A70" s="72"/>
      <c r="B70" s="187"/>
      <c r="C70" s="187"/>
      <c r="D70" s="187"/>
      <c r="E70" s="187"/>
      <c r="F70" s="187"/>
      <c r="G70" s="187"/>
      <c r="H70" s="187"/>
      <c r="I70" s="187"/>
      <c r="J70" s="187"/>
      <c r="K70" s="187"/>
      <c r="L70" s="187"/>
      <c r="M70" s="187"/>
      <c r="N70" s="1"/>
      <c r="O70" s="1"/>
      <c r="P70" s="1"/>
      <c r="Q70" s="1"/>
      <c r="R70" s="1"/>
      <c r="S70" s="1"/>
      <c r="T70" s="1"/>
      <c r="U70" s="1"/>
      <c r="V70" s="1"/>
      <c r="W70" s="1"/>
      <c r="X70" s="1"/>
      <c r="Y70" s="1"/>
    </row>
    <row r="71" spans="1:25" ht="20.25" x14ac:dyDescent="0.3">
      <c r="A71" s="72"/>
      <c r="B71" s="14">
        <f ca="1">B72</f>
        <v>46023</v>
      </c>
      <c r="C71" s="1"/>
      <c r="D71" s="1"/>
      <c r="E71" s="1"/>
      <c r="F71" s="1"/>
      <c r="G71" s="1"/>
      <c r="H71" s="1"/>
      <c r="I71" s="1"/>
      <c r="J71" s="1"/>
      <c r="K71" s="1"/>
      <c r="L71" s="1"/>
      <c r="M71" s="1"/>
      <c r="N71" s="1"/>
      <c r="O71" s="1"/>
      <c r="P71" s="1"/>
      <c r="Q71" s="1"/>
      <c r="R71" s="1"/>
      <c r="S71" s="1"/>
      <c r="T71" s="1"/>
      <c r="U71" s="1"/>
      <c r="V71" s="1"/>
      <c r="W71" s="1"/>
      <c r="X71" s="1"/>
      <c r="Y71" s="1"/>
    </row>
    <row r="72" spans="1:25" ht="15.75" x14ac:dyDescent="0.25">
      <c r="A72" s="196" t="str">
        <f t="shared" ref="A72:A81" si="0">A59</f>
        <v>Startdatum</v>
      </c>
      <c r="B72" s="197">
        <f ca="1">'0-4 J Details für Auswertung'!N4</f>
        <v>46023</v>
      </c>
      <c r="C72" s="197">
        <f ca="1">'0-4 J Details für Auswertung'!O4</f>
        <v>46054</v>
      </c>
      <c r="D72" s="197">
        <f ca="1">'0-4 J Details für Auswertung'!P4</f>
        <v>46082</v>
      </c>
      <c r="E72" s="197">
        <f ca="1">'0-4 J Details für Auswertung'!Q4</f>
        <v>46113</v>
      </c>
      <c r="F72" s="197">
        <f ca="1">'0-4 J Details für Auswertung'!R4</f>
        <v>46143</v>
      </c>
      <c r="G72" s="197">
        <f ca="1">'0-4 J Details für Auswertung'!S4</f>
        <v>46174</v>
      </c>
      <c r="H72" s="197">
        <f ca="1">'0-4 J Details für Auswertung'!T4</f>
        <v>46204</v>
      </c>
      <c r="I72" s="197">
        <f ca="1">'0-4 J Details für Auswertung'!U4</f>
        <v>46235</v>
      </c>
      <c r="J72" s="197">
        <f ca="1">'0-4 J Details für Auswertung'!V4</f>
        <v>46266</v>
      </c>
      <c r="K72" s="197">
        <f ca="1">'0-4 J Details für Auswertung'!W4</f>
        <v>46296</v>
      </c>
      <c r="L72" s="197">
        <f ca="1">'0-4 J Details für Auswertung'!X4</f>
        <v>46327</v>
      </c>
      <c r="M72" s="197">
        <f ca="1">'0-4 J Details für Auswertung'!Y4</f>
        <v>46357</v>
      </c>
      <c r="N72" s="1"/>
      <c r="O72" s="1"/>
      <c r="P72" s="1"/>
      <c r="Q72" s="1"/>
      <c r="R72" s="1"/>
      <c r="S72" s="1"/>
      <c r="T72" s="1"/>
      <c r="U72" s="1"/>
      <c r="V72" s="1"/>
      <c r="W72" s="1"/>
      <c r="X72" s="1"/>
      <c r="Y72" s="1"/>
    </row>
    <row r="73" spans="1:25" ht="31.5" x14ac:dyDescent="0.25">
      <c r="A73" s="198" t="str">
        <f t="shared" si="0"/>
        <v>Summe regelmäßige Einzahlungen</v>
      </c>
      <c r="B73" s="199">
        <f ca="1">'0-4 J Details für Auswertung'!N5</f>
        <v>1212.25</v>
      </c>
      <c r="C73" s="199">
        <f ca="1">'0-4 J Details für Auswertung'!O5</f>
        <v>1212.25</v>
      </c>
      <c r="D73" s="199">
        <f ca="1">'0-4 J Details für Auswertung'!P5</f>
        <v>1462.25</v>
      </c>
      <c r="E73" s="199">
        <f ca="1">'0-4 J Details für Auswertung'!Q5</f>
        <v>1212.25</v>
      </c>
      <c r="F73" s="199">
        <f ca="1">'0-4 J Details für Auswertung'!R5</f>
        <v>1212.25</v>
      </c>
      <c r="G73" s="199">
        <f ca="1">'0-4 J Details für Auswertung'!S5</f>
        <v>1212.25</v>
      </c>
      <c r="H73" s="199">
        <f ca="1">'0-4 J Details für Auswertung'!T5</f>
        <v>1212.25</v>
      </c>
      <c r="I73" s="199">
        <f ca="1">'0-4 J Details für Auswertung'!U5</f>
        <v>1212.25</v>
      </c>
      <c r="J73" s="199">
        <f ca="1">'0-4 J Details für Auswertung'!V5</f>
        <v>1212.25</v>
      </c>
      <c r="K73" s="199">
        <f ca="1">'0-4 J Details für Auswertung'!W5</f>
        <v>1212.25</v>
      </c>
      <c r="L73" s="199">
        <f ca="1">'0-4 J Details für Auswertung'!X5</f>
        <v>1212.25</v>
      </c>
      <c r="M73" s="199">
        <f ca="1">'0-4 J Details für Auswertung'!Y5</f>
        <v>1212.25</v>
      </c>
      <c r="N73" s="1"/>
      <c r="O73" s="1"/>
      <c r="P73" s="1"/>
      <c r="Q73" s="1"/>
      <c r="R73" s="1"/>
      <c r="S73" s="1"/>
      <c r="T73" s="1"/>
      <c r="U73" s="1"/>
      <c r="V73" s="1"/>
      <c r="W73" s="1"/>
      <c r="X73" s="1"/>
      <c r="Y73" s="1"/>
    </row>
    <row r="74" spans="1:25" ht="31.5" x14ac:dyDescent="0.25">
      <c r="A74" s="198" t="str">
        <f t="shared" si="0"/>
        <v>Summe unregelmäßige Einzahlungen</v>
      </c>
      <c r="B74" s="199">
        <f ca="1">'0-4 J Details für Auswertung'!N6</f>
        <v>0</v>
      </c>
      <c r="C74" s="199">
        <f ca="1">'0-4 J Details für Auswertung'!O6</f>
        <v>0</v>
      </c>
      <c r="D74" s="199">
        <f ca="1">'0-4 J Details für Auswertung'!P6</f>
        <v>0</v>
      </c>
      <c r="E74" s="199">
        <f ca="1">'0-4 J Details für Auswertung'!Q6</f>
        <v>0</v>
      </c>
      <c r="F74" s="199">
        <f ca="1">'0-4 J Details für Auswertung'!R6</f>
        <v>0</v>
      </c>
      <c r="G74" s="199">
        <f ca="1">'0-4 J Details für Auswertung'!S6</f>
        <v>0</v>
      </c>
      <c r="H74" s="199">
        <f ca="1">'0-4 J Details für Auswertung'!T6</f>
        <v>0</v>
      </c>
      <c r="I74" s="199">
        <f ca="1">'0-4 J Details für Auswertung'!U6</f>
        <v>0</v>
      </c>
      <c r="J74" s="199">
        <f ca="1">'0-4 J Details für Auswertung'!V6</f>
        <v>0</v>
      </c>
      <c r="K74" s="199">
        <f ca="1">'0-4 J Details für Auswertung'!W6</f>
        <v>0</v>
      </c>
      <c r="L74" s="199">
        <f ca="1">'0-4 J Details für Auswertung'!X6</f>
        <v>0</v>
      </c>
      <c r="M74" s="199">
        <f ca="1">'0-4 J Details für Auswertung'!Y6</f>
        <v>0</v>
      </c>
      <c r="N74" s="1"/>
      <c r="O74" s="1"/>
      <c r="P74" s="1"/>
      <c r="Q74" s="1"/>
      <c r="R74" s="1"/>
      <c r="S74" s="1"/>
      <c r="T74" s="1"/>
      <c r="U74" s="1"/>
      <c r="V74" s="1"/>
      <c r="W74" s="1"/>
      <c r="X74" s="1"/>
      <c r="Y74" s="1"/>
    </row>
    <row r="75" spans="1:25" ht="15.75" x14ac:dyDescent="0.25">
      <c r="A75" s="198" t="str">
        <f t="shared" si="0"/>
        <v>Gesamtsumme Einzahlungen</v>
      </c>
      <c r="B75" s="199">
        <f ca="1">'0-4 J Details für Auswertung'!N7</f>
        <v>1212.25</v>
      </c>
      <c r="C75" s="199">
        <f ca="1">'0-4 J Details für Auswertung'!O7</f>
        <v>1212.25</v>
      </c>
      <c r="D75" s="199">
        <f ca="1">'0-4 J Details für Auswertung'!P7</f>
        <v>1462.25</v>
      </c>
      <c r="E75" s="199">
        <f ca="1">'0-4 J Details für Auswertung'!Q7</f>
        <v>1212.25</v>
      </c>
      <c r="F75" s="199">
        <f ca="1">'0-4 J Details für Auswertung'!R7</f>
        <v>1212.25</v>
      </c>
      <c r="G75" s="199">
        <f ca="1">'0-4 J Details für Auswertung'!S7</f>
        <v>1212.25</v>
      </c>
      <c r="H75" s="199">
        <f ca="1">'0-4 J Details für Auswertung'!T7</f>
        <v>1212.25</v>
      </c>
      <c r="I75" s="199">
        <f ca="1">'0-4 J Details für Auswertung'!U7</f>
        <v>1212.25</v>
      </c>
      <c r="J75" s="199">
        <f ca="1">'0-4 J Details für Auswertung'!V7</f>
        <v>1212.25</v>
      </c>
      <c r="K75" s="199">
        <f ca="1">'0-4 J Details für Auswertung'!W7</f>
        <v>1212.25</v>
      </c>
      <c r="L75" s="199">
        <f ca="1">'0-4 J Details für Auswertung'!X7</f>
        <v>1212.25</v>
      </c>
      <c r="M75" s="199">
        <f ca="1">'0-4 J Details für Auswertung'!Y7</f>
        <v>1212.25</v>
      </c>
      <c r="N75" s="1"/>
      <c r="O75" s="1"/>
      <c r="P75" s="1"/>
      <c r="Q75" s="1"/>
      <c r="R75" s="1"/>
      <c r="S75" s="1"/>
      <c r="T75" s="1"/>
      <c r="U75" s="1"/>
      <c r="V75" s="1"/>
      <c r="W75" s="1"/>
      <c r="X75" s="1"/>
      <c r="Y75" s="1"/>
    </row>
    <row r="76" spans="1:25" ht="31.5" x14ac:dyDescent="0.25">
      <c r="A76" s="196" t="str">
        <f t="shared" si="0"/>
        <v>Summe regelmäßige Auszahlungen</v>
      </c>
      <c r="B76" s="200">
        <f ca="1">'0-4 J Details für Auswertung'!N8</f>
        <v>1125.17</v>
      </c>
      <c r="C76" s="200">
        <f ca="1">'0-4 J Details für Auswertung'!O8</f>
        <v>1125.17</v>
      </c>
      <c r="D76" s="200">
        <f ca="1">'0-4 J Details für Auswertung'!P8</f>
        <v>1125.17</v>
      </c>
      <c r="E76" s="200">
        <f ca="1">'0-4 J Details für Auswertung'!Q8</f>
        <v>1125.17</v>
      </c>
      <c r="F76" s="200">
        <f ca="1">'0-4 J Details für Auswertung'!R8</f>
        <v>1125.17</v>
      </c>
      <c r="G76" s="200">
        <f ca="1">'0-4 J Details für Auswertung'!S8</f>
        <v>1125.17</v>
      </c>
      <c r="H76" s="200">
        <f ca="1">'0-4 J Details für Auswertung'!T8</f>
        <v>1125.17</v>
      </c>
      <c r="I76" s="200">
        <f ca="1">'0-4 J Details für Auswertung'!U8</f>
        <v>1125.17</v>
      </c>
      <c r="J76" s="200">
        <f ca="1">'0-4 J Details für Auswertung'!V8</f>
        <v>1125.17</v>
      </c>
      <c r="K76" s="200">
        <f ca="1">'0-4 J Details für Auswertung'!W8</f>
        <v>1125.17</v>
      </c>
      <c r="L76" s="200">
        <f ca="1">'0-4 J Details für Auswertung'!X8</f>
        <v>1125.17</v>
      </c>
      <c r="M76" s="200">
        <f ca="1">'0-4 J Details für Auswertung'!Y8</f>
        <v>1125.17</v>
      </c>
      <c r="N76" s="1"/>
      <c r="O76" s="1"/>
      <c r="P76" s="1"/>
      <c r="Q76" s="1"/>
      <c r="R76" s="1"/>
      <c r="S76" s="1"/>
      <c r="T76" s="1"/>
      <c r="U76" s="1"/>
      <c r="V76" s="1"/>
      <c r="W76" s="1"/>
      <c r="X76" s="1"/>
      <c r="Y76" s="1"/>
    </row>
    <row r="77" spans="1:25" ht="31.5" x14ac:dyDescent="0.25">
      <c r="A77" s="196" t="str">
        <f t="shared" si="0"/>
        <v>Summe unregelmäßige Auszahlungen</v>
      </c>
      <c r="B77" s="200">
        <f ca="1">'0-4 J Details für Auswertung'!N9</f>
        <v>0</v>
      </c>
      <c r="C77" s="200">
        <f ca="1">'0-4 J Details für Auswertung'!O9</f>
        <v>0</v>
      </c>
      <c r="D77" s="200">
        <f ca="1">'0-4 J Details für Auswertung'!P9</f>
        <v>0</v>
      </c>
      <c r="E77" s="200">
        <f ca="1">'0-4 J Details für Auswertung'!Q9</f>
        <v>0</v>
      </c>
      <c r="F77" s="200">
        <f ca="1">'0-4 J Details für Auswertung'!R9</f>
        <v>0</v>
      </c>
      <c r="G77" s="200">
        <f ca="1">'0-4 J Details für Auswertung'!S9</f>
        <v>0</v>
      </c>
      <c r="H77" s="200">
        <f ca="1">'0-4 J Details für Auswertung'!T9</f>
        <v>0</v>
      </c>
      <c r="I77" s="200">
        <f ca="1">'0-4 J Details für Auswertung'!U9</f>
        <v>0</v>
      </c>
      <c r="J77" s="200">
        <f ca="1">'0-4 J Details für Auswertung'!V9</f>
        <v>0</v>
      </c>
      <c r="K77" s="200">
        <f ca="1">'0-4 J Details für Auswertung'!W9</f>
        <v>0</v>
      </c>
      <c r="L77" s="200">
        <f ca="1">'0-4 J Details für Auswertung'!X9</f>
        <v>0</v>
      </c>
      <c r="M77" s="200">
        <f ca="1">'0-4 J Details für Auswertung'!Y9</f>
        <v>0</v>
      </c>
      <c r="N77" s="1"/>
      <c r="O77" s="1"/>
      <c r="P77" s="1"/>
      <c r="Q77" s="1"/>
      <c r="R77" s="1"/>
      <c r="S77" s="1"/>
      <c r="T77" s="1"/>
      <c r="U77" s="1"/>
      <c r="V77" s="1"/>
      <c r="W77" s="1"/>
      <c r="X77" s="1"/>
      <c r="Y77" s="1"/>
    </row>
    <row r="78" spans="1:25" ht="31.5" x14ac:dyDescent="0.25">
      <c r="A78" s="196" t="str">
        <f t="shared" si="0"/>
        <v>Gesamtsumme Auszahlungen</v>
      </c>
      <c r="B78" s="200">
        <f ca="1">'0-4 J Details für Auswertung'!N10</f>
        <v>1125.17</v>
      </c>
      <c r="C78" s="200">
        <f ca="1">'0-4 J Details für Auswertung'!O10</f>
        <v>1125.17</v>
      </c>
      <c r="D78" s="200">
        <f ca="1">'0-4 J Details für Auswertung'!P10</f>
        <v>1125.17</v>
      </c>
      <c r="E78" s="200">
        <f ca="1">'0-4 J Details für Auswertung'!Q10</f>
        <v>1125.17</v>
      </c>
      <c r="F78" s="200">
        <f ca="1">'0-4 J Details für Auswertung'!R10</f>
        <v>1125.17</v>
      </c>
      <c r="G78" s="200">
        <f ca="1">'0-4 J Details für Auswertung'!S10</f>
        <v>1125.17</v>
      </c>
      <c r="H78" s="200">
        <f ca="1">'0-4 J Details für Auswertung'!T10</f>
        <v>1125.17</v>
      </c>
      <c r="I78" s="200">
        <f ca="1">'0-4 J Details für Auswertung'!U10</f>
        <v>1125.17</v>
      </c>
      <c r="J78" s="200">
        <f ca="1">'0-4 J Details für Auswertung'!V10</f>
        <v>1125.17</v>
      </c>
      <c r="K78" s="200">
        <f ca="1">'0-4 J Details für Auswertung'!W10</f>
        <v>1125.17</v>
      </c>
      <c r="L78" s="200">
        <f ca="1">'0-4 J Details für Auswertung'!X10</f>
        <v>1125.17</v>
      </c>
      <c r="M78" s="200">
        <f ca="1">'0-4 J Details für Auswertung'!Y10</f>
        <v>1125.17</v>
      </c>
      <c r="N78" s="1"/>
      <c r="O78" s="1"/>
      <c r="P78" s="1"/>
      <c r="Q78" s="1"/>
      <c r="R78" s="1"/>
      <c r="S78" s="1"/>
      <c r="T78" s="1"/>
      <c r="U78" s="1"/>
      <c r="V78" s="1"/>
      <c r="W78" s="1"/>
      <c r="X78" s="1"/>
      <c r="Y78" s="1"/>
    </row>
    <row r="79" spans="1:25" ht="15.75" x14ac:dyDescent="0.25">
      <c r="A79" s="198" t="str">
        <f t="shared" si="0"/>
        <v>Einnahmen - Ausgaben</v>
      </c>
      <c r="B79" s="199">
        <f ca="1">'0-4 J Details für Auswertung'!N11</f>
        <v>87.079999999999927</v>
      </c>
      <c r="C79" s="199">
        <f ca="1">'0-4 J Details für Auswertung'!O11</f>
        <v>87.079999999999927</v>
      </c>
      <c r="D79" s="199">
        <f ca="1">'0-4 J Details für Auswertung'!P11</f>
        <v>337.07999999999993</v>
      </c>
      <c r="E79" s="199">
        <f ca="1">'0-4 J Details für Auswertung'!Q11</f>
        <v>87.079999999999927</v>
      </c>
      <c r="F79" s="199">
        <f ca="1">'0-4 J Details für Auswertung'!R11</f>
        <v>87.079999999999927</v>
      </c>
      <c r="G79" s="199">
        <f ca="1">'0-4 J Details für Auswertung'!S11</f>
        <v>87.079999999999927</v>
      </c>
      <c r="H79" s="199">
        <f ca="1">'0-4 J Details für Auswertung'!T11</f>
        <v>87.079999999999927</v>
      </c>
      <c r="I79" s="199">
        <f ca="1">'0-4 J Details für Auswertung'!U11</f>
        <v>87.079999999999927</v>
      </c>
      <c r="J79" s="199">
        <f ca="1">'0-4 J Details für Auswertung'!V11</f>
        <v>87.079999999999927</v>
      </c>
      <c r="K79" s="199">
        <f ca="1">'0-4 J Details für Auswertung'!W11</f>
        <v>87.079999999999927</v>
      </c>
      <c r="L79" s="199">
        <f ca="1">'0-4 J Details für Auswertung'!X11</f>
        <v>87.079999999999927</v>
      </c>
      <c r="M79" s="199">
        <f ca="1">'0-4 J Details für Auswertung'!Y11</f>
        <v>87.079999999999927</v>
      </c>
      <c r="N79" s="1"/>
      <c r="O79" s="1"/>
      <c r="P79" s="1"/>
      <c r="Q79" s="1"/>
      <c r="R79" s="1"/>
      <c r="S79" s="1"/>
      <c r="T79" s="1"/>
      <c r="U79" s="1"/>
      <c r="V79" s="1"/>
      <c r="W79" s="1"/>
      <c r="X79" s="1"/>
      <c r="Y79" s="1"/>
    </row>
    <row r="80" spans="1:25" ht="31.5" x14ac:dyDescent="0.25">
      <c r="A80" s="198" t="str">
        <f t="shared" si="0"/>
        <v>Summe Liquide Mittel nach Verrechnung</v>
      </c>
      <c r="B80" s="199">
        <f ca="1">'0-4 J Details für Auswertung'!N12</f>
        <v>6089.24</v>
      </c>
      <c r="C80" s="199">
        <f ca="1">'0-4 J Details für Auswertung'!O12</f>
        <v>6176.32</v>
      </c>
      <c r="D80" s="199">
        <f ca="1">'0-4 J Details für Auswertung'!P12</f>
        <v>6513.4</v>
      </c>
      <c r="E80" s="199">
        <f ca="1">'0-4 J Details für Auswertung'!Q12</f>
        <v>6600.48</v>
      </c>
      <c r="F80" s="199">
        <f ca="1">'0-4 J Details für Auswertung'!R12</f>
        <v>6687.5599999999995</v>
      </c>
      <c r="G80" s="199">
        <f ca="1">'0-4 J Details für Auswertung'!S12</f>
        <v>6774.6399999999994</v>
      </c>
      <c r="H80" s="199">
        <f ca="1">'0-4 J Details für Auswertung'!T12</f>
        <v>6861.7199999999993</v>
      </c>
      <c r="I80" s="199">
        <f ca="1">'0-4 J Details für Auswertung'!U12</f>
        <v>6948.7999999999993</v>
      </c>
      <c r="J80" s="199">
        <f ca="1">'0-4 J Details für Auswertung'!V12</f>
        <v>7035.8799999999992</v>
      </c>
      <c r="K80" s="199">
        <f ca="1">'0-4 J Details für Auswertung'!W12</f>
        <v>7122.9599999999991</v>
      </c>
      <c r="L80" s="199">
        <f ca="1">'0-4 J Details für Auswertung'!X12</f>
        <v>7210.0399999999991</v>
      </c>
      <c r="M80" s="199">
        <f ca="1">'0-4 J Details für Auswertung'!Y12</f>
        <v>7297.119999999999</v>
      </c>
      <c r="N80" s="1"/>
      <c r="O80" s="1"/>
      <c r="P80" s="1"/>
      <c r="Q80" s="1"/>
      <c r="R80" s="1"/>
      <c r="S80" s="1"/>
      <c r="T80" s="1"/>
      <c r="U80" s="1"/>
      <c r="V80" s="1"/>
      <c r="W80" s="1"/>
      <c r="X80" s="1"/>
      <c r="Y80" s="1"/>
    </row>
    <row r="81" spans="1:25" ht="15.75" x14ac:dyDescent="0.25">
      <c r="A81" s="198" t="str">
        <f t="shared" si="0"/>
        <v>Kurzfristige Kreditlinien</v>
      </c>
      <c r="B81" s="199">
        <f ca="1">'0-4 J Details für Auswertung'!N13</f>
        <v>-12000</v>
      </c>
      <c r="C81" s="199">
        <f ca="1">'0-4 J Details für Auswertung'!O13</f>
        <v>-12000</v>
      </c>
      <c r="D81" s="199">
        <f ca="1">'0-4 J Details für Auswertung'!P13</f>
        <v>-12000</v>
      </c>
      <c r="E81" s="199">
        <f ca="1">'0-4 J Details für Auswertung'!Q13</f>
        <v>-12000</v>
      </c>
      <c r="F81" s="199">
        <f ca="1">'0-4 J Details für Auswertung'!R13</f>
        <v>-12000</v>
      </c>
      <c r="G81" s="199">
        <f ca="1">'0-4 J Details für Auswertung'!S13</f>
        <v>-12000</v>
      </c>
      <c r="H81" s="199">
        <f ca="1">'0-4 J Details für Auswertung'!T13</f>
        <v>-12000</v>
      </c>
      <c r="I81" s="199">
        <f ca="1">'0-4 J Details für Auswertung'!U13</f>
        <v>-12000</v>
      </c>
      <c r="J81" s="199">
        <f ca="1">'0-4 J Details für Auswertung'!V13</f>
        <v>-12000</v>
      </c>
      <c r="K81" s="199">
        <f ca="1">'0-4 J Details für Auswertung'!W13</f>
        <v>-12000</v>
      </c>
      <c r="L81" s="199">
        <f ca="1">'0-4 J Details für Auswertung'!X13</f>
        <v>-12000</v>
      </c>
      <c r="M81" s="199">
        <f ca="1">'0-4 J Details für Auswertung'!Y13</f>
        <v>-12000</v>
      </c>
      <c r="N81" s="1"/>
      <c r="O81" s="1"/>
      <c r="P81" s="1"/>
      <c r="Q81" s="1"/>
      <c r="R81" s="1"/>
      <c r="S81" s="1"/>
      <c r="T81" s="1"/>
      <c r="U81" s="1"/>
      <c r="V81" s="1"/>
      <c r="W81" s="1"/>
      <c r="X81" s="1"/>
      <c r="Y81" s="1"/>
    </row>
    <row r="82" spans="1:25" ht="15.75"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20.25" x14ac:dyDescent="0.3">
      <c r="A86" s="1"/>
      <c r="B86" s="14">
        <f ca="1">B87</f>
        <v>46388</v>
      </c>
      <c r="C86" s="1"/>
      <c r="D86" s="1"/>
      <c r="E86" s="1"/>
      <c r="F86" s="1"/>
      <c r="G86" s="1"/>
      <c r="H86" s="1"/>
      <c r="I86" s="1"/>
      <c r="J86" s="1"/>
      <c r="K86" s="1"/>
      <c r="L86" s="1"/>
      <c r="M86" s="1"/>
      <c r="N86" s="1"/>
      <c r="O86" s="1"/>
      <c r="P86" s="1"/>
      <c r="Q86" s="1"/>
      <c r="R86" s="1"/>
      <c r="S86" s="1"/>
      <c r="T86" s="1"/>
      <c r="U86" s="1"/>
      <c r="V86" s="1"/>
      <c r="W86" s="1"/>
      <c r="X86" s="1"/>
      <c r="Y86" s="1"/>
    </row>
    <row r="87" spans="1:25" ht="15.75" x14ac:dyDescent="0.25">
      <c r="A87" s="196" t="str">
        <f t="shared" ref="A87:A96" si="1">A59</f>
        <v>Startdatum</v>
      </c>
      <c r="B87" s="197">
        <f ca="1">'0-4 J Details für Auswertung'!Z4</f>
        <v>46388</v>
      </c>
      <c r="C87" s="197">
        <f ca="1">'0-4 J Details für Auswertung'!AA4</f>
        <v>46419</v>
      </c>
      <c r="D87" s="197">
        <f ca="1">'0-4 J Details für Auswertung'!AB4</f>
        <v>46447</v>
      </c>
      <c r="E87" s="197">
        <f ca="1">'0-4 J Details für Auswertung'!AC4</f>
        <v>46478</v>
      </c>
      <c r="F87" s="197">
        <f ca="1">'0-4 J Details für Auswertung'!AD4</f>
        <v>46508</v>
      </c>
      <c r="G87" s="197">
        <f ca="1">'0-4 J Details für Auswertung'!AE4</f>
        <v>46539</v>
      </c>
      <c r="H87" s="197">
        <f ca="1">'0-4 J Details für Auswertung'!AF4</f>
        <v>46569</v>
      </c>
      <c r="I87" s="197">
        <f ca="1">'0-4 J Details für Auswertung'!AG4</f>
        <v>46600</v>
      </c>
      <c r="J87" s="197">
        <f ca="1">'0-4 J Details für Auswertung'!AH4</f>
        <v>46631</v>
      </c>
      <c r="K87" s="197">
        <f ca="1">'0-4 J Details für Auswertung'!AI4</f>
        <v>46661</v>
      </c>
      <c r="L87" s="197">
        <f ca="1">'0-4 J Details für Auswertung'!AJ4</f>
        <v>46692</v>
      </c>
      <c r="M87" s="197">
        <f ca="1">'0-4 J Details für Auswertung'!AK4</f>
        <v>46722</v>
      </c>
      <c r="N87" s="1"/>
      <c r="O87" s="1"/>
      <c r="P87" s="1"/>
      <c r="Q87" s="1"/>
      <c r="R87" s="1"/>
      <c r="S87" s="1"/>
      <c r="T87" s="1"/>
      <c r="U87" s="1"/>
      <c r="V87" s="1"/>
      <c r="W87" s="1"/>
      <c r="X87" s="1"/>
      <c r="Y87" s="1"/>
    </row>
    <row r="88" spans="1:25" ht="31.5" x14ac:dyDescent="0.25">
      <c r="A88" s="198" t="str">
        <f t="shared" si="1"/>
        <v>Summe regelmäßige Einzahlungen</v>
      </c>
      <c r="B88" s="199">
        <f ca="1">'0-4 J Details für Auswertung'!Z5</f>
        <v>1212.25</v>
      </c>
      <c r="C88" s="199">
        <f ca="1">'0-4 J Details für Auswertung'!AA5</f>
        <v>1212.25</v>
      </c>
      <c r="D88" s="199">
        <f ca="1">'0-4 J Details für Auswertung'!AB5</f>
        <v>1462.25</v>
      </c>
      <c r="E88" s="199">
        <f ca="1">'0-4 J Details für Auswertung'!AC5</f>
        <v>1212.25</v>
      </c>
      <c r="F88" s="199">
        <f ca="1">'0-4 J Details für Auswertung'!AD5</f>
        <v>1212.25</v>
      </c>
      <c r="G88" s="199">
        <f ca="1">'0-4 J Details für Auswertung'!AE5</f>
        <v>1212.25</v>
      </c>
      <c r="H88" s="199">
        <f ca="1">'0-4 J Details für Auswertung'!AF5</f>
        <v>1212.25</v>
      </c>
      <c r="I88" s="199">
        <f ca="1">'0-4 J Details für Auswertung'!AG5</f>
        <v>1212.25</v>
      </c>
      <c r="J88" s="199">
        <f ca="1">'0-4 J Details für Auswertung'!AH5</f>
        <v>1212.25</v>
      </c>
      <c r="K88" s="199">
        <f ca="1">'0-4 J Details für Auswertung'!AI5</f>
        <v>1212.25</v>
      </c>
      <c r="L88" s="199">
        <f ca="1">'0-4 J Details für Auswertung'!AJ5</f>
        <v>1212.25</v>
      </c>
      <c r="M88" s="199">
        <f ca="1">'0-4 J Details für Auswertung'!AK5</f>
        <v>1212.25</v>
      </c>
      <c r="N88" s="1"/>
      <c r="O88" s="1"/>
      <c r="P88" s="1"/>
      <c r="Q88" s="1"/>
      <c r="R88" s="1"/>
      <c r="S88" s="1"/>
      <c r="T88" s="1"/>
      <c r="U88" s="1"/>
      <c r="V88" s="1"/>
      <c r="W88" s="1"/>
      <c r="X88" s="1"/>
      <c r="Y88" s="1"/>
    </row>
    <row r="89" spans="1:25" ht="31.5" x14ac:dyDescent="0.25">
      <c r="A89" s="198" t="str">
        <f t="shared" si="1"/>
        <v>Summe unregelmäßige Einzahlungen</v>
      </c>
      <c r="B89" s="199">
        <f ca="1">'0-4 J Details für Auswertung'!Z6</f>
        <v>0</v>
      </c>
      <c r="C89" s="199">
        <f ca="1">'0-4 J Details für Auswertung'!AA6</f>
        <v>0</v>
      </c>
      <c r="D89" s="199">
        <f ca="1">'0-4 J Details für Auswertung'!AB6</f>
        <v>0</v>
      </c>
      <c r="E89" s="199">
        <f ca="1">'0-4 J Details für Auswertung'!AC6</f>
        <v>0</v>
      </c>
      <c r="F89" s="199">
        <f ca="1">'0-4 J Details für Auswertung'!AD6</f>
        <v>0</v>
      </c>
      <c r="G89" s="199">
        <f ca="1">'0-4 J Details für Auswertung'!AE6</f>
        <v>0</v>
      </c>
      <c r="H89" s="199">
        <f ca="1">'0-4 J Details für Auswertung'!AF6</f>
        <v>0</v>
      </c>
      <c r="I89" s="199">
        <f ca="1">'0-4 J Details für Auswertung'!AG6</f>
        <v>0</v>
      </c>
      <c r="J89" s="199">
        <f ca="1">'0-4 J Details für Auswertung'!AH6</f>
        <v>0</v>
      </c>
      <c r="K89" s="199">
        <f ca="1">'0-4 J Details für Auswertung'!AI6</f>
        <v>0</v>
      </c>
      <c r="L89" s="199">
        <f ca="1">'0-4 J Details für Auswertung'!AJ6</f>
        <v>0</v>
      </c>
      <c r="M89" s="199">
        <f ca="1">'0-4 J Details für Auswertung'!AK6</f>
        <v>0</v>
      </c>
      <c r="N89" s="1"/>
      <c r="O89" s="1"/>
      <c r="P89" s="1"/>
      <c r="Q89" s="1"/>
      <c r="R89" s="1"/>
      <c r="S89" s="1"/>
      <c r="T89" s="1"/>
      <c r="U89" s="1"/>
      <c r="V89" s="1"/>
      <c r="W89" s="1"/>
      <c r="X89" s="1"/>
      <c r="Y89" s="1"/>
    </row>
    <row r="90" spans="1:25" ht="15.75" x14ac:dyDescent="0.25">
      <c r="A90" s="198" t="str">
        <f t="shared" si="1"/>
        <v>Gesamtsumme Einzahlungen</v>
      </c>
      <c r="B90" s="199">
        <f ca="1">'0-4 J Details für Auswertung'!Z7</f>
        <v>1212.25</v>
      </c>
      <c r="C90" s="199">
        <f ca="1">'0-4 J Details für Auswertung'!AA7</f>
        <v>1212.25</v>
      </c>
      <c r="D90" s="199">
        <f ca="1">'0-4 J Details für Auswertung'!AB7</f>
        <v>1462.25</v>
      </c>
      <c r="E90" s="199">
        <f ca="1">'0-4 J Details für Auswertung'!AC7</f>
        <v>1212.25</v>
      </c>
      <c r="F90" s="199">
        <f ca="1">'0-4 J Details für Auswertung'!AD7</f>
        <v>1212.25</v>
      </c>
      <c r="G90" s="199">
        <f ca="1">'0-4 J Details für Auswertung'!AE7</f>
        <v>1212.25</v>
      </c>
      <c r="H90" s="199">
        <f ca="1">'0-4 J Details für Auswertung'!AF7</f>
        <v>1212.25</v>
      </c>
      <c r="I90" s="199">
        <f ca="1">'0-4 J Details für Auswertung'!AG7</f>
        <v>1212.25</v>
      </c>
      <c r="J90" s="199">
        <f ca="1">'0-4 J Details für Auswertung'!AH7</f>
        <v>1212.25</v>
      </c>
      <c r="K90" s="199">
        <f ca="1">'0-4 J Details für Auswertung'!AI7</f>
        <v>1212.25</v>
      </c>
      <c r="L90" s="199">
        <f ca="1">'0-4 J Details für Auswertung'!AJ7</f>
        <v>1212.25</v>
      </c>
      <c r="M90" s="199">
        <f ca="1">'0-4 J Details für Auswertung'!AK7</f>
        <v>1212.25</v>
      </c>
      <c r="N90" s="1"/>
      <c r="O90" s="1"/>
      <c r="P90" s="1"/>
      <c r="Q90" s="1"/>
      <c r="R90" s="1"/>
      <c r="S90" s="1"/>
      <c r="T90" s="1"/>
      <c r="U90" s="1"/>
      <c r="V90" s="1"/>
      <c r="W90" s="1"/>
      <c r="X90" s="1"/>
      <c r="Y90" s="1"/>
    </row>
    <row r="91" spans="1:25" ht="31.5" x14ac:dyDescent="0.25">
      <c r="A91" s="196" t="str">
        <f t="shared" si="1"/>
        <v>Summe regelmäßige Auszahlungen</v>
      </c>
      <c r="B91" s="200">
        <f ca="1">'0-4 J Details für Auswertung'!Z8</f>
        <v>1125.17</v>
      </c>
      <c r="C91" s="200">
        <f ca="1">'0-4 J Details für Auswertung'!AA8</f>
        <v>1125.17</v>
      </c>
      <c r="D91" s="200">
        <f ca="1">'0-4 J Details für Auswertung'!AB8</f>
        <v>1125.17</v>
      </c>
      <c r="E91" s="200">
        <f ca="1">'0-4 J Details für Auswertung'!AC8</f>
        <v>1125.17</v>
      </c>
      <c r="F91" s="200">
        <f ca="1">'0-4 J Details für Auswertung'!AD8</f>
        <v>1125.17</v>
      </c>
      <c r="G91" s="200">
        <f ca="1">'0-4 J Details für Auswertung'!AE8</f>
        <v>1125.17</v>
      </c>
      <c r="H91" s="200">
        <f ca="1">'0-4 J Details für Auswertung'!AF8</f>
        <v>1125.17</v>
      </c>
      <c r="I91" s="200">
        <f ca="1">'0-4 J Details für Auswertung'!AG8</f>
        <v>1125.17</v>
      </c>
      <c r="J91" s="200">
        <f ca="1">'0-4 J Details für Auswertung'!AH8</f>
        <v>1125.17</v>
      </c>
      <c r="K91" s="200">
        <f ca="1">'0-4 J Details für Auswertung'!AI8</f>
        <v>1125.17</v>
      </c>
      <c r="L91" s="200">
        <f ca="1">'0-4 J Details für Auswertung'!AJ8</f>
        <v>1125.17</v>
      </c>
      <c r="M91" s="200">
        <f ca="1">'0-4 J Details für Auswertung'!AK8</f>
        <v>1125.17</v>
      </c>
      <c r="N91" s="1"/>
      <c r="O91" s="1"/>
      <c r="P91" s="1"/>
      <c r="Q91" s="1"/>
      <c r="R91" s="1"/>
      <c r="S91" s="1"/>
      <c r="T91" s="1"/>
      <c r="U91" s="1"/>
      <c r="V91" s="1"/>
      <c r="W91" s="1"/>
      <c r="X91" s="1"/>
      <c r="Y91" s="1"/>
    </row>
    <row r="92" spans="1:25" ht="31.5" x14ac:dyDescent="0.25">
      <c r="A92" s="196" t="str">
        <f t="shared" si="1"/>
        <v>Summe unregelmäßige Auszahlungen</v>
      </c>
      <c r="B92" s="200">
        <f ca="1">'0-4 J Details für Auswertung'!Z9</f>
        <v>0</v>
      </c>
      <c r="C92" s="200">
        <f ca="1">'0-4 J Details für Auswertung'!AA9</f>
        <v>0</v>
      </c>
      <c r="D92" s="200">
        <f ca="1">'0-4 J Details für Auswertung'!AB9</f>
        <v>800</v>
      </c>
      <c r="E92" s="200">
        <f ca="1">'0-4 J Details für Auswertung'!AC9</f>
        <v>0</v>
      </c>
      <c r="F92" s="200">
        <f ca="1">'0-4 J Details für Auswertung'!AD9</f>
        <v>0</v>
      </c>
      <c r="G92" s="200">
        <f ca="1">'0-4 J Details für Auswertung'!AE9</f>
        <v>0</v>
      </c>
      <c r="H92" s="200">
        <f ca="1">'0-4 J Details für Auswertung'!AF9</f>
        <v>0</v>
      </c>
      <c r="I92" s="200">
        <f ca="1">'0-4 J Details für Auswertung'!AG9</f>
        <v>0</v>
      </c>
      <c r="J92" s="200">
        <f ca="1">'0-4 J Details für Auswertung'!AH9</f>
        <v>0</v>
      </c>
      <c r="K92" s="200">
        <f ca="1">'0-4 J Details für Auswertung'!AI9</f>
        <v>0</v>
      </c>
      <c r="L92" s="200">
        <f ca="1">'0-4 J Details für Auswertung'!AJ9</f>
        <v>0</v>
      </c>
      <c r="M92" s="200">
        <f ca="1">'0-4 J Details für Auswertung'!AK9</f>
        <v>0</v>
      </c>
      <c r="N92" s="1"/>
      <c r="O92" s="1"/>
      <c r="P92" s="1"/>
      <c r="Q92" s="1"/>
      <c r="R92" s="1"/>
      <c r="S92" s="1"/>
      <c r="T92" s="1"/>
      <c r="U92" s="1"/>
      <c r="V92" s="1"/>
      <c r="W92" s="1"/>
      <c r="X92" s="1"/>
      <c r="Y92" s="1"/>
    </row>
    <row r="93" spans="1:25" ht="31.5" x14ac:dyDescent="0.25">
      <c r="A93" s="196" t="str">
        <f t="shared" si="1"/>
        <v>Gesamtsumme Auszahlungen</v>
      </c>
      <c r="B93" s="200">
        <f ca="1">'0-4 J Details für Auswertung'!Z10</f>
        <v>1125.17</v>
      </c>
      <c r="C93" s="200">
        <f ca="1">'0-4 J Details für Auswertung'!AA10</f>
        <v>1125.17</v>
      </c>
      <c r="D93" s="200">
        <f ca="1">'0-4 J Details für Auswertung'!AB10</f>
        <v>1925.17</v>
      </c>
      <c r="E93" s="200">
        <f ca="1">'0-4 J Details für Auswertung'!AC10</f>
        <v>1125.17</v>
      </c>
      <c r="F93" s="200">
        <f ca="1">'0-4 J Details für Auswertung'!AD10</f>
        <v>1125.17</v>
      </c>
      <c r="G93" s="200">
        <f ca="1">'0-4 J Details für Auswertung'!AE10</f>
        <v>1125.17</v>
      </c>
      <c r="H93" s="200">
        <f ca="1">'0-4 J Details für Auswertung'!AF10</f>
        <v>1125.17</v>
      </c>
      <c r="I93" s="200">
        <f ca="1">'0-4 J Details für Auswertung'!AG10</f>
        <v>1125.17</v>
      </c>
      <c r="J93" s="200">
        <f ca="1">'0-4 J Details für Auswertung'!AH10</f>
        <v>1125.17</v>
      </c>
      <c r="K93" s="200">
        <f ca="1">'0-4 J Details für Auswertung'!AI10</f>
        <v>1125.17</v>
      </c>
      <c r="L93" s="200">
        <f ca="1">'0-4 J Details für Auswertung'!AJ10</f>
        <v>1125.17</v>
      </c>
      <c r="M93" s="200">
        <f ca="1">'0-4 J Details für Auswertung'!AK10</f>
        <v>1125.17</v>
      </c>
      <c r="N93" s="1"/>
      <c r="O93" s="1"/>
      <c r="P93" s="1"/>
      <c r="Q93" s="1"/>
      <c r="R93" s="1"/>
      <c r="S93" s="1"/>
      <c r="T93" s="1"/>
      <c r="U93" s="1"/>
      <c r="V93" s="1"/>
      <c r="W93" s="1"/>
      <c r="X93" s="1"/>
      <c r="Y93" s="1"/>
    </row>
    <row r="94" spans="1:25" ht="15.75" x14ac:dyDescent="0.25">
      <c r="A94" s="198" t="str">
        <f t="shared" si="1"/>
        <v>Einnahmen - Ausgaben</v>
      </c>
      <c r="B94" s="199">
        <f ca="1">'0-4 J Details für Auswertung'!Z11</f>
        <v>87.079999999999927</v>
      </c>
      <c r="C94" s="199">
        <f ca="1">'0-4 J Details für Auswertung'!AA11</f>
        <v>87.079999999999927</v>
      </c>
      <c r="D94" s="199">
        <f ca="1">'0-4 J Details für Auswertung'!AB11</f>
        <v>-462.92000000000007</v>
      </c>
      <c r="E94" s="199">
        <f ca="1">'0-4 J Details für Auswertung'!AC11</f>
        <v>87.079999999999927</v>
      </c>
      <c r="F94" s="199">
        <f ca="1">'0-4 J Details für Auswertung'!AD11</f>
        <v>87.079999999999927</v>
      </c>
      <c r="G94" s="199">
        <f ca="1">'0-4 J Details für Auswertung'!AE11</f>
        <v>87.079999999999927</v>
      </c>
      <c r="H94" s="199">
        <f ca="1">'0-4 J Details für Auswertung'!AF11</f>
        <v>87.079999999999927</v>
      </c>
      <c r="I94" s="199">
        <f ca="1">'0-4 J Details für Auswertung'!AG11</f>
        <v>87.079999999999927</v>
      </c>
      <c r="J94" s="199">
        <f ca="1">'0-4 J Details für Auswertung'!AH11</f>
        <v>87.079999999999927</v>
      </c>
      <c r="K94" s="199">
        <f ca="1">'0-4 J Details für Auswertung'!AI11</f>
        <v>87.079999999999927</v>
      </c>
      <c r="L94" s="199">
        <f ca="1">'0-4 J Details für Auswertung'!AJ11</f>
        <v>87.079999999999927</v>
      </c>
      <c r="M94" s="199">
        <f ca="1">'0-4 J Details für Auswertung'!AK11</f>
        <v>87.079999999999927</v>
      </c>
      <c r="N94" s="1"/>
      <c r="O94" s="1"/>
      <c r="P94" s="1"/>
      <c r="Q94" s="1"/>
      <c r="R94" s="1"/>
      <c r="S94" s="1"/>
      <c r="T94" s="1"/>
      <c r="U94" s="1"/>
      <c r="V94" s="1"/>
      <c r="W94" s="1"/>
      <c r="X94" s="1"/>
      <c r="Y94" s="1"/>
    </row>
    <row r="95" spans="1:25" ht="31.5" x14ac:dyDescent="0.25">
      <c r="A95" s="198" t="str">
        <f t="shared" si="1"/>
        <v>Summe Liquide Mittel nach Verrechnung</v>
      </c>
      <c r="B95" s="199">
        <f ca="1">'0-4 J Details für Auswertung'!Z12</f>
        <v>7384.1999999999989</v>
      </c>
      <c r="C95" s="199">
        <f ca="1">'0-4 J Details für Auswertung'!AA12</f>
        <v>7471.2799999999988</v>
      </c>
      <c r="D95" s="199">
        <f ca="1">'0-4 J Details für Auswertung'!AB12</f>
        <v>7008.3599999999988</v>
      </c>
      <c r="E95" s="199">
        <f ca="1">'0-4 J Details für Auswertung'!AC12</f>
        <v>7095.4399999999987</v>
      </c>
      <c r="F95" s="199">
        <f ca="1">'0-4 J Details für Auswertung'!AD12</f>
        <v>7182.5199999999986</v>
      </c>
      <c r="G95" s="199">
        <f ca="1">'0-4 J Details für Auswertung'!AE12</f>
        <v>7269.5999999999985</v>
      </c>
      <c r="H95" s="199">
        <f ca="1">'0-4 J Details für Auswertung'!AF12</f>
        <v>7356.6799999999985</v>
      </c>
      <c r="I95" s="199">
        <f ca="1">'0-4 J Details für Auswertung'!AG12</f>
        <v>7443.7599999999984</v>
      </c>
      <c r="J95" s="199">
        <f ca="1">'0-4 J Details für Auswertung'!AH12</f>
        <v>7530.8399999999983</v>
      </c>
      <c r="K95" s="199">
        <f ca="1">'0-4 J Details für Auswertung'!AI12</f>
        <v>7617.9199999999983</v>
      </c>
      <c r="L95" s="199">
        <f ca="1">'0-4 J Details für Auswertung'!AJ12</f>
        <v>7704.9999999999982</v>
      </c>
      <c r="M95" s="199">
        <f ca="1">'0-4 J Details für Auswertung'!AK12</f>
        <v>7792.0799999999981</v>
      </c>
      <c r="N95" s="1"/>
      <c r="O95" s="1"/>
      <c r="P95" s="1"/>
      <c r="Q95" s="1"/>
      <c r="R95" s="1"/>
      <c r="S95" s="1"/>
      <c r="T95" s="1"/>
      <c r="U95" s="1"/>
      <c r="V95" s="1"/>
      <c r="W95" s="1"/>
      <c r="X95" s="1"/>
      <c r="Y95" s="1"/>
    </row>
    <row r="96" spans="1:25" ht="15.75" x14ac:dyDescent="0.25">
      <c r="A96" s="198" t="str">
        <f t="shared" si="1"/>
        <v>Kurzfristige Kreditlinien</v>
      </c>
      <c r="B96" s="199">
        <f ca="1">'0-4 J Details für Auswertung'!Z13</f>
        <v>-12000</v>
      </c>
      <c r="C96" s="199">
        <f ca="1">'0-4 J Details für Auswertung'!AA13</f>
        <v>-12000</v>
      </c>
      <c r="D96" s="199">
        <f ca="1">'0-4 J Details für Auswertung'!AB13</f>
        <v>-12000</v>
      </c>
      <c r="E96" s="199">
        <f ca="1">'0-4 J Details für Auswertung'!AC13</f>
        <v>-12000</v>
      </c>
      <c r="F96" s="199">
        <f ca="1">'0-4 J Details für Auswertung'!AD13</f>
        <v>-12000</v>
      </c>
      <c r="G96" s="199">
        <f ca="1">'0-4 J Details für Auswertung'!AE13</f>
        <v>-12000</v>
      </c>
      <c r="H96" s="199">
        <f ca="1">'0-4 J Details für Auswertung'!AF13</f>
        <v>-12000</v>
      </c>
      <c r="I96" s="199">
        <f ca="1">'0-4 J Details für Auswertung'!AG13</f>
        <v>-12000</v>
      </c>
      <c r="J96" s="199">
        <f ca="1">'0-4 J Details für Auswertung'!AH13</f>
        <v>-12000</v>
      </c>
      <c r="K96" s="199">
        <f ca="1">'0-4 J Details für Auswertung'!AI13</f>
        <v>-12000</v>
      </c>
      <c r="L96" s="199">
        <f ca="1">'0-4 J Details für Auswertung'!AJ13</f>
        <v>-12000</v>
      </c>
      <c r="M96" s="199">
        <f ca="1">'0-4 J Details für Auswertung'!AK13</f>
        <v>-12000</v>
      </c>
      <c r="N96" s="1"/>
      <c r="O96" s="1"/>
      <c r="P96" s="1"/>
      <c r="Q96" s="1"/>
      <c r="R96" s="1"/>
      <c r="S96" s="1"/>
      <c r="T96" s="1"/>
      <c r="U96" s="1"/>
      <c r="V96" s="1"/>
      <c r="W96" s="1"/>
      <c r="X96" s="1"/>
      <c r="Y96" s="1"/>
    </row>
    <row r="97" spans="1:25" ht="15.75" x14ac:dyDescent="0.25">
      <c r="A97" s="72"/>
      <c r="B97" s="187"/>
      <c r="C97" s="187"/>
      <c r="D97" s="187"/>
      <c r="E97" s="187"/>
      <c r="F97" s="187"/>
      <c r="G97" s="187"/>
      <c r="H97" s="187"/>
      <c r="I97" s="187"/>
      <c r="J97" s="187"/>
      <c r="K97" s="187"/>
      <c r="L97" s="187"/>
      <c r="M97" s="187"/>
      <c r="N97" s="1"/>
      <c r="O97" s="1"/>
      <c r="P97" s="1"/>
      <c r="Q97" s="1"/>
      <c r="R97" s="1"/>
      <c r="S97" s="1"/>
      <c r="T97" s="1"/>
      <c r="U97" s="1"/>
      <c r="V97" s="1"/>
      <c r="W97" s="1"/>
      <c r="X97" s="1"/>
      <c r="Y97" s="1"/>
    </row>
    <row r="98" spans="1:25" ht="15.75"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20.25" x14ac:dyDescent="0.3">
      <c r="A99" s="1"/>
      <c r="B99" s="14">
        <f ca="1">B100</f>
        <v>46753</v>
      </c>
      <c r="C99" s="1"/>
      <c r="D99" s="1"/>
      <c r="E99" s="1"/>
      <c r="F99" s="1"/>
      <c r="G99" s="1"/>
      <c r="H99" s="1"/>
      <c r="I99" s="1"/>
      <c r="J99" s="1"/>
      <c r="K99" s="1"/>
      <c r="L99" s="1"/>
      <c r="M99" s="1"/>
      <c r="N99" s="1"/>
      <c r="O99" s="1"/>
      <c r="P99" s="1"/>
      <c r="Q99" s="1"/>
      <c r="R99" s="1"/>
      <c r="S99" s="1"/>
      <c r="T99" s="1"/>
      <c r="U99" s="1"/>
      <c r="V99" s="1"/>
      <c r="W99" s="1"/>
      <c r="X99" s="1"/>
      <c r="Y99" s="1"/>
    </row>
    <row r="100" spans="1:25" ht="15.75" x14ac:dyDescent="0.25">
      <c r="A100" s="196" t="str">
        <f t="shared" ref="A100:A109" si="2">A59</f>
        <v>Startdatum</v>
      </c>
      <c r="B100" s="197">
        <f ca="1">'0-4 J Details für Auswertung'!AL4</f>
        <v>46753</v>
      </c>
      <c r="C100" s="197">
        <f ca="1">'0-4 J Details für Auswertung'!AM4</f>
        <v>46784</v>
      </c>
      <c r="D100" s="197">
        <f ca="1">'0-4 J Details für Auswertung'!AN4</f>
        <v>46813</v>
      </c>
      <c r="E100" s="197">
        <f ca="1">'0-4 J Details für Auswertung'!AO4</f>
        <v>46844</v>
      </c>
      <c r="F100" s="197">
        <f ca="1">'0-4 J Details für Auswertung'!AP4</f>
        <v>46874</v>
      </c>
      <c r="G100" s="197">
        <f ca="1">'0-4 J Details für Auswertung'!AQ4</f>
        <v>46905</v>
      </c>
      <c r="H100" s="197">
        <f ca="1">'0-4 J Details für Auswertung'!AR4</f>
        <v>46935</v>
      </c>
      <c r="I100" s="197">
        <f ca="1">'0-4 J Details für Auswertung'!AS4</f>
        <v>46966</v>
      </c>
      <c r="J100" s="197">
        <f ca="1">'0-4 J Details für Auswertung'!AT4</f>
        <v>46997</v>
      </c>
      <c r="K100" s="197">
        <f ca="1">'0-4 J Details für Auswertung'!AU4</f>
        <v>47027</v>
      </c>
      <c r="L100" s="197">
        <f ca="1">'0-4 J Details für Auswertung'!AV4</f>
        <v>47058</v>
      </c>
      <c r="M100" s="197">
        <f ca="1">'0-4 J Details für Auswertung'!AW4</f>
        <v>47088</v>
      </c>
      <c r="N100" s="1"/>
      <c r="O100" s="1"/>
      <c r="P100" s="1"/>
      <c r="Q100" s="1"/>
      <c r="R100" s="1"/>
      <c r="S100" s="1"/>
      <c r="T100" s="1"/>
      <c r="U100" s="1"/>
      <c r="V100" s="1"/>
      <c r="W100" s="1"/>
      <c r="X100" s="1"/>
      <c r="Y100" s="1"/>
    </row>
    <row r="101" spans="1:25" ht="31.5" x14ac:dyDescent="0.25">
      <c r="A101" s="198" t="str">
        <f t="shared" si="2"/>
        <v>Summe regelmäßige Einzahlungen</v>
      </c>
      <c r="B101" s="199">
        <f ca="1">'0-4 J Details für Auswertung'!AL5</f>
        <v>1212.25</v>
      </c>
      <c r="C101" s="199">
        <f ca="1">'0-4 J Details für Auswertung'!AM5</f>
        <v>1212.25</v>
      </c>
      <c r="D101" s="199">
        <f ca="1">'0-4 J Details für Auswertung'!AN5</f>
        <v>1462.25</v>
      </c>
      <c r="E101" s="199">
        <f ca="1">'0-4 J Details für Auswertung'!AO5</f>
        <v>1212.25</v>
      </c>
      <c r="F101" s="199">
        <f ca="1">'0-4 J Details für Auswertung'!AP5</f>
        <v>1212.25</v>
      </c>
      <c r="G101" s="199">
        <f ca="1">'0-4 J Details für Auswertung'!AQ5</f>
        <v>1212.25</v>
      </c>
      <c r="H101" s="199">
        <f ca="1">'0-4 J Details für Auswertung'!AR5</f>
        <v>1212.25</v>
      </c>
      <c r="I101" s="199">
        <f ca="1">'0-4 J Details für Auswertung'!AS5</f>
        <v>1212.25</v>
      </c>
      <c r="J101" s="199">
        <f ca="1">'0-4 J Details für Auswertung'!AT5</f>
        <v>1212.25</v>
      </c>
      <c r="K101" s="199">
        <f ca="1">'0-4 J Details für Auswertung'!AU5</f>
        <v>1212.25</v>
      </c>
      <c r="L101" s="199">
        <f ca="1">'0-4 J Details für Auswertung'!AV5</f>
        <v>1212.25</v>
      </c>
      <c r="M101" s="199">
        <f ca="1">'0-4 J Details für Auswertung'!AW5</f>
        <v>1212.25</v>
      </c>
      <c r="N101" s="1"/>
      <c r="O101" s="1"/>
      <c r="P101" s="1"/>
      <c r="Q101" s="1"/>
      <c r="R101" s="1"/>
      <c r="S101" s="1"/>
      <c r="T101" s="1"/>
      <c r="U101" s="1"/>
      <c r="V101" s="1"/>
      <c r="W101" s="1"/>
      <c r="X101" s="1"/>
      <c r="Y101" s="1"/>
    </row>
    <row r="102" spans="1:25" ht="31.5" x14ac:dyDescent="0.25">
      <c r="A102" s="198" t="str">
        <f t="shared" si="2"/>
        <v>Summe unregelmäßige Einzahlungen</v>
      </c>
      <c r="B102" s="199">
        <f ca="1">'0-4 J Details für Auswertung'!AL6</f>
        <v>0</v>
      </c>
      <c r="C102" s="199">
        <f ca="1">'0-4 J Details für Auswertung'!AM6</f>
        <v>0</v>
      </c>
      <c r="D102" s="199">
        <f ca="1">'0-4 J Details für Auswertung'!AN6</f>
        <v>0</v>
      </c>
      <c r="E102" s="199">
        <f ca="1">'0-4 J Details für Auswertung'!AO6</f>
        <v>0</v>
      </c>
      <c r="F102" s="199">
        <f ca="1">'0-4 J Details für Auswertung'!AP6</f>
        <v>0</v>
      </c>
      <c r="G102" s="199">
        <f ca="1">'0-4 J Details für Auswertung'!AQ6</f>
        <v>0</v>
      </c>
      <c r="H102" s="199">
        <f ca="1">'0-4 J Details für Auswertung'!AR6</f>
        <v>0</v>
      </c>
      <c r="I102" s="199">
        <f ca="1">'0-4 J Details für Auswertung'!AS6</f>
        <v>0</v>
      </c>
      <c r="J102" s="199">
        <f ca="1">'0-4 J Details für Auswertung'!AT6</f>
        <v>0</v>
      </c>
      <c r="K102" s="199">
        <f ca="1">'0-4 J Details für Auswertung'!AU6</f>
        <v>0</v>
      </c>
      <c r="L102" s="199">
        <f ca="1">'0-4 J Details für Auswertung'!AV6</f>
        <v>0</v>
      </c>
      <c r="M102" s="199">
        <f ca="1">'0-4 J Details für Auswertung'!AW6</f>
        <v>0</v>
      </c>
      <c r="N102" s="1"/>
      <c r="O102" s="1"/>
      <c r="P102" s="1"/>
      <c r="Q102" s="1"/>
      <c r="R102" s="1"/>
      <c r="S102" s="1"/>
      <c r="T102" s="1"/>
      <c r="U102" s="1"/>
      <c r="V102" s="1"/>
      <c r="W102" s="1"/>
      <c r="X102" s="1"/>
      <c r="Y102" s="1"/>
    </row>
    <row r="103" spans="1:25" ht="15.75" x14ac:dyDescent="0.25">
      <c r="A103" s="198" t="str">
        <f t="shared" si="2"/>
        <v>Gesamtsumme Einzahlungen</v>
      </c>
      <c r="B103" s="199">
        <f ca="1">'0-4 J Details für Auswertung'!AL7</f>
        <v>1212.25</v>
      </c>
      <c r="C103" s="199">
        <f ca="1">'0-4 J Details für Auswertung'!AM7</f>
        <v>1212.25</v>
      </c>
      <c r="D103" s="199">
        <f ca="1">'0-4 J Details für Auswertung'!AN7</f>
        <v>1462.25</v>
      </c>
      <c r="E103" s="199">
        <f ca="1">'0-4 J Details für Auswertung'!AO7</f>
        <v>1212.25</v>
      </c>
      <c r="F103" s="199">
        <f ca="1">'0-4 J Details für Auswertung'!AP7</f>
        <v>1212.25</v>
      </c>
      <c r="G103" s="199">
        <f ca="1">'0-4 J Details für Auswertung'!AQ7</f>
        <v>1212.25</v>
      </c>
      <c r="H103" s="199">
        <f ca="1">'0-4 J Details für Auswertung'!AR7</f>
        <v>1212.25</v>
      </c>
      <c r="I103" s="199">
        <f ca="1">'0-4 J Details für Auswertung'!AS7</f>
        <v>1212.25</v>
      </c>
      <c r="J103" s="199">
        <f ca="1">'0-4 J Details für Auswertung'!AT7</f>
        <v>1212.25</v>
      </c>
      <c r="K103" s="199">
        <f ca="1">'0-4 J Details für Auswertung'!AU7</f>
        <v>1212.25</v>
      </c>
      <c r="L103" s="199">
        <f ca="1">'0-4 J Details für Auswertung'!AV7</f>
        <v>1212.25</v>
      </c>
      <c r="M103" s="199">
        <f ca="1">'0-4 J Details für Auswertung'!AW7</f>
        <v>1212.25</v>
      </c>
      <c r="N103" s="1"/>
      <c r="O103" s="1"/>
      <c r="P103" s="1"/>
      <c r="Q103" s="1"/>
      <c r="R103" s="1"/>
      <c r="S103" s="1"/>
      <c r="T103" s="1"/>
      <c r="U103" s="1"/>
      <c r="V103" s="1"/>
      <c r="W103" s="1"/>
      <c r="X103" s="1"/>
      <c r="Y103" s="1"/>
    </row>
    <row r="104" spans="1:25" ht="31.5" x14ac:dyDescent="0.25">
      <c r="A104" s="196" t="str">
        <f t="shared" si="2"/>
        <v>Summe regelmäßige Auszahlungen</v>
      </c>
      <c r="B104" s="200">
        <f ca="1">'0-4 J Details für Auswertung'!AL8</f>
        <v>1125.17</v>
      </c>
      <c r="C104" s="200">
        <f ca="1">'0-4 J Details für Auswertung'!AM8</f>
        <v>1125.17</v>
      </c>
      <c r="D104" s="200">
        <f ca="1">'0-4 J Details für Auswertung'!AN8</f>
        <v>1125.17</v>
      </c>
      <c r="E104" s="200">
        <f ca="1">'0-4 J Details für Auswertung'!AO8</f>
        <v>1125.17</v>
      </c>
      <c r="F104" s="200">
        <f ca="1">'0-4 J Details für Auswertung'!AP8</f>
        <v>1125.17</v>
      </c>
      <c r="G104" s="200">
        <f ca="1">'0-4 J Details für Auswertung'!AQ8</f>
        <v>1125.17</v>
      </c>
      <c r="H104" s="200">
        <f ca="1">'0-4 J Details für Auswertung'!AR8</f>
        <v>1125.17</v>
      </c>
      <c r="I104" s="200">
        <f ca="1">'0-4 J Details für Auswertung'!AS8</f>
        <v>1125.17</v>
      </c>
      <c r="J104" s="200">
        <f ca="1">'0-4 J Details für Auswertung'!AT8</f>
        <v>1125.17</v>
      </c>
      <c r="K104" s="200">
        <f ca="1">'0-4 J Details für Auswertung'!AU8</f>
        <v>1125.17</v>
      </c>
      <c r="L104" s="200">
        <f ca="1">'0-4 J Details für Auswertung'!AV8</f>
        <v>1125.17</v>
      </c>
      <c r="M104" s="200">
        <f ca="1">'0-4 J Details für Auswertung'!AW8</f>
        <v>1125.17</v>
      </c>
      <c r="N104" s="1"/>
      <c r="O104" s="1"/>
      <c r="P104" s="1"/>
      <c r="Q104" s="1"/>
      <c r="R104" s="1"/>
      <c r="S104" s="1"/>
      <c r="T104" s="1"/>
      <c r="U104" s="1"/>
      <c r="V104" s="1"/>
      <c r="W104" s="1"/>
      <c r="X104" s="1"/>
      <c r="Y104" s="1"/>
    </row>
    <row r="105" spans="1:25" ht="31.5" x14ac:dyDescent="0.25">
      <c r="A105" s="196" t="str">
        <f t="shared" si="2"/>
        <v>Summe unregelmäßige Auszahlungen</v>
      </c>
      <c r="B105" s="200">
        <f ca="1">'0-4 J Details für Auswertung'!AL9</f>
        <v>0</v>
      </c>
      <c r="C105" s="200">
        <f ca="1">'0-4 J Details für Auswertung'!AM9</f>
        <v>0</v>
      </c>
      <c r="D105" s="200">
        <f ca="1">'0-4 J Details für Auswertung'!AN9</f>
        <v>35000</v>
      </c>
      <c r="E105" s="200">
        <f ca="1">'0-4 J Details für Auswertung'!AO9</f>
        <v>0</v>
      </c>
      <c r="F105" s="200">
        <f ca="1">'0-4 J Details für Auswertung'!AP9</f>
        <v>0</v>
      </c>
      <c r="G105" s="200">
        <f ca="1">'0-4 J Details für Auswertung'!AQ9</f>
        <v>0</v>
      </c>
      <c r="H105" s="200">
        <f ca="1">'0-4 J Details für Auswertung'!AR9</f>
        <v>0</v>
      </c>
      <c r="I105" s="200">
        <f ca="1">'0-4 J Details für Auswertung'!AS9</f>
        <v>0</v>
      </c>
      <c r="J105" s="200">
        <f ca="1">'0-4 J Details für Auswertung'!AT9</f>
        <v>0</v>
      </c>
      <c r="K105" s="200">
        <f ca="1">'0-4 J Details für Auswertung'!AU9</f>
        <v>0</v>
      </c>
      <c r="L105" s="200">
        <f ca="1">'0-4 J Details für Auswertung'!AV9</f>
        <v>0</v>
      </c>
      <c r="M105" s="200">
        <f ca="1">'0-4 J Details für Auswertung'!AW9</f>
        <v>0</v>
      </c>
      <c r="N105" s="1"/>
      <c r="O105" s="1"/>
      <c r="P105" s="1"/>
      <c r="Q105" s="1"/>
      <c r="R105" s="1"/>
      <c r="S105" s="1"/>
      <c r="T105" s="1"/>
      <c r="U105" s="1"/>
      <c r="V105" s="1"/>
      <c r="W105" s="1"/>
      <c r="X105" s="1"/>
      <c r="Y105" s="1"/>
    </row>
    <row r="106" spans="1:25" ht="31.5" x14ac:dyDescent="0.25">
      <c r="A106" s="196" t="str">
        <f t="shared" si="2"/>
        <v>Gesamtsumme Auszahlungen</v>
      </c>
      <c r="B106" s="200">
        <f ca="1">'0-4 J Details für Auswertung'!AL10</f>
        <v>1125.17</v>
      </c>
      <c r="C106" s="200">
        <f ca="1">'0-4 J Details für Auswertung'!AM10</f>
        <v>1125.17</v>
      </c>
      <c r="D106" s="200">
        <f ca="1">'0-4 J Details für Auswertung'!AN10</f>
        <v>36125.17</v>
      </c>
      <c r="E106" s="200">
        <f ca="1">'0-4 J Details für Auswertung'!AO10</f>
        <v>1125.17</v>
      </c>
      <c r="F106" s="200">
        <f ca="1">'0-4 J Details für Auswertung'!AP10</f>
        <v>1125.17</v>
      </c>
      <c r="G106" s="200">
        <f ca="1">'0-4 J Details für Auswertung'!AQ10</f>
        <v>1125.17</v>
      </c>
      <c r="H106" s="200">
        <f ca="1">'0-4 J Details für Auswertung'!AR10</f>
        <v>1125.17</v>
      </c>
      <c r="I106" s="200">
        <f ca="1">'0-4 J Details für Auswertung'!AS10</f>
        <v>1125.17</v>
      </c>
      <c r="J106" s="200">
        <f ca="1">'0-4 J Details für Auswertung'!AT10</f>
        <v>1125.17</v>
      </c>
      <c r="K106" s="200">
        <f ca="1">'0-4 J Details für Auswertung'!AU10</f>
        <v>1125.17</v>
      </c>
      <c r="L106" s="200">
        <f ca="1">'0-4 J Details für Auswertung'!AV10</f>
        <v>1125.17</v>
      </c>
      <c r="M106" s="200">
        <f ca="1">'0-4 J Details für Auswertung'!AW10</f>
        <v>1125.17</v>
      </c>
      <c r="N106" s="1"/>
      <c r="O106" s="1"/>
      <c r="P106" s="1"/>
      <c r="Q106" s="1"/>
      <c r="R106" s="1"/>
      <c r="S106" s="1"/>
      <c r="T106" s="1"/>
      <c r="U106" s="1"/>
      <c r="V106" s="1"/>
      <c r="W106" s="1"/>
      <c r="X106" s="1"/>
      <c r="Y106" s="1"/>
    </row>
    <row r="107" spans="1:25" ht="15.75" x14ac:dyDescent="0.25">
      <c r="A107" s="198" t="str">
        <f t="shared" si="2"/>
        <v>Einnahmen - Ausgaben</v>
      </c>
      <c r="B107" s="199">
        <f ca="1">'0-4 J Details für Auswertung'!AL11</f>
        <v>87.079999999999927</v>
      </c>
      <c r="C107" s="199">
        <f ca="1">'0-4 J Details für Auswertung'!AM11</f>
        <v>87.079999999999927</v>
      </c>
      <c r="D107" s="199">
        <f ca="1">'0-4 J Details für Auswertung'!AN11</f>
        <v>-34662.92</v>
      </c>
      <c r="E107" s="199">
        <f ca="1">'0-4 J Details für Auswertung'!AO11</f>
        <v>87.079999999999927</v>
      </c>
      <c r="F107" s="199">
        <f ca="1">'0-4 J Details für Auswertung'!AP11</f>
        <v>87.079999999999927</v>
      </c>
      <c r="G107" s="199">
        <f ca="1">'0-4 J Details für Auswertung'!AQ11</f>
        <v>87.079999999999927</v>
      </c>
      <c r="H107" s="199">
        <f ca="1">'0-4 J Details für Auswertung'!AR11</f>
        <v>87.079999999999927</v>
      </c>
      <c r="I107" s="199">
        <f ca="1">'0-4 J Details für Auswertung'!AS11</f>
        <v>87.079999999999927</v>
      </c>
      <c r="J107" s="199">
        <f ca="1">'0-4 J Details für Auswertung'!AT11</f>
        <v>87.079999999999927</v>
      </c>
      <c r="K107" s="199">
        <f ca="1">'0-4 J Details für Auswertung'!AU11</f>
        <v>87.079999999999927</v>
      </c>
      <c r="L107" s="199">
        <f ca="1">'0-4 J Details für Auswertung'!AV11</f>
        <v>87.079999999999927</v>
      </c>
      <c r="M107" s="199">
        <f ca="1">'0-4 J Details für Auswertung'!AW11</f>
        <v>87.079999999999927</v>
      </c>
      <c r="N107" s="1"/>
      <c r="O107" s="1"/>
      <c r="P107" s="1"/>
      <c r="Q107" s="1"/>
      <c r="R107" s="1"/>
      <c r="S107" s="1"/>
      <c r="T107" s="1"/>
      <c r="U107" s="1"/>
      <c r="V107" s="1"/>
      <c r="W107" s="1"/>
      <c r="X107" s="1"/>
      <c r="Y107" s="1"/>
    </row>
    <row r="108" spans="1:25" ht="31.5" x14ac:dyDescent="0.25">
      <c r="A108" s="198" t="str">
        <f t="shared" si="2"/>
        <v>Summe Liquide Mittel nach Verrechnung</v>
      </c>
      <c r="B108" s="199">
        <f ca="1">'0-4 J Details für Auswertung'!AL12</f>
        <v>7879.159999999998</v>
      </c>
      <c r="C108" s="199">
        <f ca="1">'0-4 J Details für Auswertung'!AM12</f>
        <v>7966.239999999998</v>
      </c>
      <c r="D108" s="199">
        <f ca="1">'0-4 J Details für Auswertung'!AN12</f>
        <v>-26696.68</v>
      </c>
      <c r="E108" s="199">
        <f ca="1">'0-4 J Details für Auswertung'!AO12</f>
        <v>-26609.599999999999</v>
      </c>
      <c r="F108" s="199">
        <f ca="1">'0-4 J Details für Auswertung'!AP12</f>
        <v>-26522.519999999997</v>
      </c>
      <c r="G108" s="199">
        <f ca="1">'0-4 J Details für Auswertung'!AQ12</f>
        <v>-26435.439999999995</v>
      </c>
      <c r="H108" s="199">
        <f ca="1">'0-4 J Details für Auswertung'!AR12</f>
        <v>-26348.359999999993</v>
      </c>
      <c r="I108" s="199">
        <f ca="1">'0-4 J Details für Auswertung'!AS12</f>
        <v>-26261.279999999992</v>
      </c>
      <c r="J108" s="199">
        <f ca="1">'0-4 J Details für Auswertung'!AT12</f>
        <v>-26174.19999999999</v>
      </c>
      <c r="K108" s="199">
        <f ca="1">'0-4 J Details für Auswertung'!AU12</f>
        <v>-26087.119999999988</v>
      </c>
      <c r="L108" s="199">
        <f ca="1">'0-4 J Details für Auswertung'!AV12</f>
        <v>-26000.039999999986</v>
      </c>
      <c r="M108" s="199">
        <f ca="1">'0-4 J Details für Auswertung'!AW12</f>
        <v>-25912.959999999985</v>
      </c>
      <c r="N108" s="1"/>
      <c r="O108" s="1"/>
      <c r="P108" s="1"/>
      <c r="Q108" s="1"/>
      <c r="R108" s="1"/>
      <c r="S108" s="1"/>
      <c r="T108" s="1"/>
      <c r="U108" s="1"/>
      <c r="V108" s="1"/>
      <c r="W108" s="1"/>
      <c r="X108" s="1"/>
      <c r="Y108" s="1"/>
    </row>
    <row r="109" spans="1:25" ht="15.75" x14ac:dyDescent="0.25">
      <c r="A109" s="198" t="str">
        <f t="shared" si="2"/>
        <v>Kurzfristige Kreditlinien</v>
      </c>
      <c r="B109" s="199">
        <f ca="1">'0-4 J Details für Auswertung'!AL13</f>
        <v>-12000</v>
      </c>
      <c r="C109" s="199">
        <f ca="1">'0-4 J Details für Auswertung'!AM13</f>
        <v>-12000</v>
      </c>
      <c r="D109" s="199">
        <f ca="1">'0-4 J Details für Auswertung'!AN13</f>
        <v>-37000</v>
      </c>
      <c r="E109" s="199">
        <f ca="1">'0-4 J Details für Auswertung'!AO13</f>
        <v>-35000</v>
      </c>
      <c r="F109" s="199">
        <f ca="1">'0-4 J Details für Auswertung'!AP13</f>
        <v>-35000</v>
      </c>
      <c r="G109" s="199">
        <f ca="1">'0-4 J Details für Auswertung'!AQ13</f>
        <v>-35000</v>
      </c>
      <c r="H109" s="199">
        <f ca="1">'0-4 J Details für Auswertung'!AR13</f>
        <v>-35000</v>
      </c>
      <c r="I109" s="199">
        <f ca="1">'0-4 J Details für Auswertung'!AS13</f>
        <v>-35000</v>
      </c>
      <c r="J109" s="199">
        <f ca="1">'0-4 J Details für Auswertung'!AT13</f>
        <v>-35000</v>
      </c>
      <c r="K109" s="199">
        <f ca="1">'0-4 J Details für Auswertung'!AU13</f>
        <v>-35000</v>
      </c>
      <c r="L109" s="199">
        <f ca="1">'0-4 J Details für Auswertung'!AV13</f>
        <v>-35000</v>
      </c>
      <c r="M109" s="199">
        <f ca="1">'0-4 J Details für Auswertung'!AW13</f>
        <v>-35000</v>
      </c>
      <c r="N109" s="1"/>
      <c r="O109" s="1"/>
      <c r="P109" s="1"/>
      <c r="Q109" s="1"/>
      <c r="R109" s="1"/>
      <c r="S109" s="1"/>
      <c r="T109" s="1"/>
      <c r="U109" s="1"/>
      <c r="V109" s="1"/>
      <c r="W109" s="1"/>
      <c r="X109" s="1"/>
      <c r="Y109" s="1"/>
    </row>
    <row r="110" spans="1:25" ht="15.7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20.25" x14ac:dyDescent="0.3">
      <c r="A113" s="1"/>
      <c r="B113" s="14">
        <f ca="1">B114</f>
        <v>47119</v>
      </c>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x14ac:dyDescent="0.25">
      <c r="A114" s="196" t="str">
        <f t="shared" ref="A114:A123" si="3">A59</f>
        <v>Startdatum</v>
      </c>
      <c r="B114" s="197">
        <f ca="1">'0-4 J Details für Auswertung'!AX4</f>
        <v>47119</v>
      </c>
      <c r="C114" s="197">
        <f ca="1">'0-4 J Details für Auswertung'!AY4</f>
        <v>47150</v>
      </c>
      <c r="D114" s="197">
        <f ca="1">'0-4 J Details für Auswertung'!AZ4</f>
        <v>47178</v>
      </c>
      <c r="E114" s="197">
        <f ca="1">'0-4 J Details für Auswertung'!BA4</f>
        <v>47209</v>
      </c>
      <c r="F114" s="197">
        <f ca="1">'0-4 J Details für Auswertung'!BB4</f>
        <v>47239</v>
      </c>
      <c r="G114" s="197">
        <f ca="1">'0-4 J Details für Auswertung'!BC4</f>
        <v>47270</v>
      </c>
      <c r="H114" s="197">
        <f ca="1">'0-4 J Details für Auswertung'!BD4</f>
        <v>47300</v>
      </c>
      <c r="I114" s="197">
        <f ca="1">'0-4 J Details für Auswertung'!BE4</f>
        <v>47331</v>
      </c>
      <c r="J114" s="197">
        <f ca="1">'0-4 J Details für Auswertung'!BF4</f>
        <v>47362</v>
      </c>
      <c r="K114" s="197">
        <f ca="1">'0-4 J Details für Auswertung'!BG4</f>
        <v>47392</v>
      </c>
      <c r="L114" s="197">
        <f ca="1">'0-4 J Details für Auswertung'!BH4</f>
        <v>47423</v>
      </c>
      <c r="M114" s="197">
        <f ca="1">'0-4 J Details für Auswertung'!BI4</f>
        <v>47453</v>
      </c>
      <c r="N114" s="1"/>
      <c r="O114" s="1"/>
      <c r="P114" s="1"/>
      <c r="Q114" s="1"/>
      <c r="R114" s="1"/>
      <c r="S114" s="1"/>
      <c r="T114" s="1"/>
      <c r="U114" s="1"/>
      <c r="V114" s="1"/>
      <c r="W114" s="1"/>
      <c r="X114" s="1"/>
      <c r="Y114" s="1"/>
    </row>
    <row r="115" spans="1:25" ht="31.5" x14ac:dyDescent="0.25">
      <c r="A115" s="198" t="str">
        <f t="shared" si="3"/>
        <v>Summe regelmäßige Einzahlungen</v>
      </c>
      <c r="B115" s="199">
        <f ca="1">'0-4 J Details für Auswertung'!AX5</f>
        <v>1212.25</v>
      </c>
      <c r="C115" s="199">
        <f ca="1">'0-4 J Details für Auswertung'!AY5</f>
        <v>1212.25</v>
      </c>
      <c r="D115" s="199">
        <f ca="1">'0-4 J Details für Auswertung'!AZ5</f>
        <v>1212.25</v>
      </c>
      <c r="E115" s="199">
        <f ca="1">'0-4 J Details für Auswertung'!BA5</f>
        <v>1212.25</v>
      </c>
      <c r="F115" s="199">
        <f ca="1">'0-4 J Details für Auswertung'!BB5</f>
        <v>1212.25</v>
      </c>
      <c r="G115" s="199">
        <f ca="1">'0-4 J Details für Auswertung'!BC5</f>
        <v>1212.25</v>
      </c>
      <c r="H115" s="199">
        <f ca="1">'0-4 J Details für Auswertung'!BD5</f>
        <v>1212.25</v>
      </c>
      <c r="I115" s="199">
        <f ca="1">'0-4 J Details für Auswertung'!BE5</f>
        <v>1212.25</v>
      </c>
      <c r="J115" s="199">
        <f ca="1">'0-4 J Details für Auswertung'!BF5</f>
        <v>1212.25</v>
      </c>
      <c r="K115" s="199">
        <f ca="1">'0-4 J Details für Auswertung'!BG5</f>
        <v>1212.25</v>
      </c>
      <c r="L115" s="199">
        <f ca="1">'0-4 J Details für Auswertung'!BH5</f>
        <v>1212.25</v>
      </c>
      <c r="M115" s="199">
        <f ca="1">'0-4 J Details für Auswertung'!BI5</f>
        <v>1212.25</v>
      </c>
      <c r="N115" s="1"/>
      <c r="O115" s="1"/>
      <c r="P115" s="1"/>
      <c r="Q115" s="1"/>
      <c r="R115" s="1"/>
      <c r="S115" s="1"/>
      <c r="T115" s="1"/>
      <c r="U115" s="1"/>
      <c r="V115" s="1"/>
      <c r="W115" s="1"/>
      <c r="X115" s="1"/>
      <c r="Y115" s="1"/>
    </row>
    <row r="116" spans="1:25" ht="31.5" x14ac:dyDescent="0.25">
      <c r="A116" s="198" t="str">
        <f t="shared" si="3"/>
        <v>Summe unregelmäßige Einzahlungen</v>
      </c>
      <c r="B116" s="199">
        <f ca="1">'0-4 J Details für Auswertung'!AX6</f>
        <v>0</v>
      </c>
      <c r="C116" s="199">
        <f ca="1">'0-4 J Details für Auswertung'!AY6</f>
        <v>0</v>
      </c>
      <c r="D116" s="199">
        <f ca="1">'0-4 J Details für Auswertung'!AZ6</f>
        <v>14589</v>
      </c>
      <c r="E116" s="199">
        <f ca="1">'0-4 J Details für Auswertung'!BA6</f>
        <v>0</v>
      </c>
      <c r="F116" s="199">
        <f ca="1">'0-4 J Details für Auswertung'!BB6</f>
        <v>0</v>
      </c>
      <c r="G116" s="199">
        <f ca="1">'0-4 J Details für Auswertung'!BC6</f>
        <v>0</v>
      </c>
      <c r="H116" s="199">
        <f ca="1">'0-4 J Details für Auswertung'!BD6</f>
        <v>0</v>
      </c>
      <c r="I116" s="199">
        <f ca="1">'0-4 J Details für Auswertung'!BE6</f>
        <v>0</v>
      </c>
      <c r="J116" s="199">
        <f ca="1">'0-4 J Details für Auswertung'!BF6</f>
        <v>0</v>
      </c>
      <c r="K116" s="199">
        <f ca="1">'0-4 J Details für Auswertung'!BG6</f>
        <v>0</v>
      </c>
      <c r="L116" s="199">
        <f ca="1">'0-4 J Details für Auswertung'!BH6</f>
        <v>0</v>
      </c>
      <c r="M116" s="199">
        <f ca="1">'0-4 J Details für Auswertung'!BI6</f>
        <v>0</v>
      </c>
      <c r="N116" s="1"/>
      <c r="O116" s="1"/>
      <c r="P116" s="1"/>
      <c r="Q116" s="1"/>
      <c r="R116" s="1"/>
      <c r="S116" s="1"/>
      <c r="T116" s="1"/>
      <c r="U116" s="1"/>
      <c r="V116" s="1"/>
      <c r="W116" s="1"/>
      <c r="X116" s="1"/>
      <c r="Y116" s="1"/>
    </row>
    <row r="117" spans="1:25" ht="15.75" x14ac:dyDescent="0.25">
      <c r="A117" s="198" t="str">
        <f t="shared" si="3"/>
        <v>Gesamtsumme Einzahlungen</v>
      </c>
      <c r="B117" s="199">
        <f ca="1">'0-4 J Details für Auswertung'!AX7</f>
        <v>1212.25</v>
      </c>
      <c r="C117" s="199">
        <f ca="1">'0-4 J Details für Auswertung'!AY7</f>
        <v>1212.25</v>
      </c>
      <c r="D117" s="199">
        <f ca="1">'0-4 J Details für Auswertung'!AZ7</f>
        <v>15801.25</v>
      </c>
      <c r="E117" s="199">
        <f ca="1">'0-4 J Details für Auswertung'!BA7</f>
        <v>1212.25</v>
      </c>
      <c r="F117" s="199">
        <f ca="1">'0-4 J Details für Auswertung'!BB7</f>
        <v>1212.25</v>
      </c>
      <c r="G117" s="199">
        <f ca="1">'0-4 J Details für Auswertung'!BC7</f>
        <v>1212.25</v>
      </c>
      <c r="H117" s="199">
        <f ca="1">'0-4 J Details für Auswertung'!BD7</f>
        <v>1212.25</v>
      </c>
      <c r="I117" s="199">
        <f ca="1">'0-4 J Details für Auswertung'!BE7</f>
        <v>1212.25</v>
      </c>
      <c r="J117" s="199">
        <f ca="1">'0-4 J Details für Auswertung'!BF7</f>
        <v>1212.25</v>
      </c>
      <c r="K117" s="199">
        <f ca="1">'0-4 J Details für Auswertung'!BG7</f>
        <v>1212.25</v>
      </c>
      <c r="L117" s="199">
        <f ca="1">'0-4 J Details für Auswertung'!BH7</f>
        <v>1212.25</v>
      </c>
      <c r="M117" s="199">
        <f ca="1">'0-4 J Details für Auswertung'!BI7</f>
        <v>1212.25</v>
      </c>
      <c r="N117" s="1"/>
      <c r="O117" s="1"/>
      <c r="P117" s="1"/>
      <c r="Q117" s="1"/>
      <c r="R117" s="1"/>
      <c r="S117" s="1"/>
      <c r="T117" s="1"/>
      <c r="U117" s="1"/>
      <c r="V117" s="1"/>
      <c r="W117" s="1"/>
      <c r="X117" s="1"/>
      <c r="Y117" s="1"/>
    </row>
    <row r="118" spans="1:25" ht="31.5" x14ac:dyDescent="0.25">
      <c r="A118" s="196" t="str">
        <f t="shared" si="3"/>
        <v>Summe regelmäßige Auszahlungen</v>
      </c>
      <c r="B118" s="200">
        <f ca="1">'0-4 J Details für Auswertung'!AX8</f>
        <v>1125.17</v>
      </c>
      <c r="C118" s="200">
        <f ca="1">'0-4 J Details für Auswertung'!AY8</f>
        <v>1125.17</v>
      </c>
      <c r="D118" s="200">
        <f ca="1">'0-4 J Details für Auswertung'!AZ8</f>
        <v>1125.17</v>
      </c>
      <c r="E118" s="200">
        <f ca="1">'0-4 J Details für Auswertung'!BA8</f>
        <v>1125.17</v>
      </c>
      <c r="F118" s="200">
        <f ca="1">'0-4 J Details für Auswertung'!BB8</f>
        <v>1125.17</v>
      </c>
      <c r="G118" s="200">
        <f ca="1">'0-4 J Details für Auswertung'!BC8</f>
        <v>1125.17</v>
      </c>
      <c r="H118" s="200">
        <f ca="1">'0-4 J Details für Auswertung'!BD8</f>
        <v>1125.17</v>
      </c>
      <c r="I118" s="200">
        <f ca="1">'0-4 J Details für Auswertung'!BE8</f>
        <v>1125.17</v>
      </c>
      <c r="J118" s="200">
        <f ca="1">'0-4 J Details für Auswertung'!BF8</f>
        <v>1125.17</v>
      </c>
      <c r="K118" s="200">
        <f ca="1">'0-4 J Details für Auswertung'!BG8</f>
        <v>1125.17</v>
      </c>
      <c r="L118" s="200">
        <f ca="1">'0-4 J Details für Auswertung'!BH8</f>
        <v>1125.17</v>
      </c>
      <c r="M118" s="200">
        <f ca="1">'0-4 J Details für Auswertung'!BI8</f>
        <v>1125.17</v>
      </c>
      <c r="N118" s="1"/>
      <c r="O118" s="1"/>
      <c r="P118" s="1"/>
      <c r="Q118" s="1"/>
      <c r="R118" s="1"/>
      <c r="S118" s="1"/>
      <c r="T118" s="1"/>
      <c r="U118" s="1"/>
      <c r="V118" s="1"/>
      <c r="W118" s="1"/>
      <c r="X118" s="1"/>
      <c r="Y118" s="1"/>
    </row>
    <row r="119" spans="1:25" ht="31.5" x14ac:dyDescent="0.25">
      <c r="A119" s="196" t="str">
        <f t="shared" si="3"/>
        <v>Summe unregelmäßige Auszahlungen</v>
      </c>
      <c r="B119" s="200">
        <f ca="1">'0-4 J Details für Auswertung'!AX9</f>
        <v>0</v>
      </c>
      <c r="C119" s="200">
        <f ca="1">'0-4 J Details für Auswertung'!AY9</f>
        <v>0</v>
      </c>
      <c r="D119" s="200">
        <f ca="1">'0-4 J Details für Auswertung'!AZ9</f>
        <v>0</v>
      </c>
      <c r="E119" s="200">
        <f ca="1">'0-4 J Details für Auswertung'!BA9</f>
        <v>0</v>
      </c>
      <c r="F119" s="200">
        <f ca="1">'0-4 J Details für Auswertung'!BB9</f>
        <v>0</v>
      </c>
      <c r="G119" s="200">
        <f ca="1">'0-4 J Details für Auswertung'!BC9</f>
        <v>0</v>
      </c>
      <c r="H119" s="200">
        <f ca="1">'0-4 J Details für Auswertung'!BD9</f>
        <v>0</v>
      </c>
      <c r="I119" s="200">
        <f ca="1">'0-4 J Details für Auswertung'!BE9</f>
        <v>0</v>
      </c>
      <c r="J119" s="200">
        <f ca="1">'0-4 J Details für Auswertung'!BF9</f>
        <v>0</v>
      </c>
      <c r="K119" s="200">
        <f ca="1">'0-4 J Details für Auswertung'!BG9</f>
        <v>0</v>
      </c>
      <c r="L119" s="200">
        <f ca="1">'0-4 J Details für Auswertung'!BH9</f>
        <v>0</v>
      </c>
      <c r="M119" s="200">
        <f ca="1">'0-4 J Details für Auswertung'!BI9</f>
        <v>0</v>
      </c>
      <c r="N119" s="1"/>
      <c r="O119" s="1"/>
      <c r="P119" s="1"/>
      <c r="Q119" s="1"/>
      <c r="R119" s="1"/>
      <c r="S119" s="1"/>
      <c r="T119" s="1"/>
      <c r="U119" s="1"/>
      <c r="V119" s="1"/>
      <c r="W119" s="1"/>
      <c r="X119" s="1"/>
      <c r="Y119" s="1"/>
    </row>
    <row r="120" spans="1:25" ht="31.5" x14ac:dyDescent="0.25">
      <c r="A120" s="196" t="str">
        <f t="shared" si="3"/>
        <v>Gesamtsumme Auszahlungen</v>
      </c>
      <c r="B120" s="200">
        <f ca="1">'0-4 J Details für Auswertung'!AX10</f>
        <v>1125.17</v>
      </c>
      <c r="C120" s="200">
        <f ca="1">'0-4 J Details für Auswertung'!AY10</f>
        <v>1125.17</v>
      </c>
      <c r="D120" s="200">
        <f ca="1">'0-4 J Details für Auswertung'!AZ10</f>
        <v>1125.17</v>
      </c>
      <c r="E120" s="200">
        <f ca="1">'0-4 J Details für Auswertung'!BA10</f>
        <v>1125.17</v>
      </c>
      <c r="F120" s="200">
        <f ca="1">'0-4 J Details für Auswertung'!BB10</f>
        <v>1125.17</v>
      </c>
      <c r="G120" s="200">
        <f ca="1">'0-4 J Details für Auswertung'!BC10</f>
        <v>1125.17</v>
      </c>
      <c r="H120" s="200">
        <f ca="1">'0-4 J Details für Auswertung'!BD10</f>
        <v>1125.17</v>
      </c>
      <c r="I120" s="200">
        <f ca="1">'0-4 J Details für Auswertung'!BE10</f>
        <v>1125.17</v>
      </c>
      <c r="J120" s="200">
        <f ca="1">'0-4 J Details für Auswertung'!BF10</f>
        <v>1125.17</v>
      </c>
      <c r="K120" s="200">
        <f ca="1">'0-4 J Details für Auswertung'!BG10</f>
        <v>1125.17</v>
      </c>
      <c r="L120" s="200">
        <f ca="1">'0-4 J Details für Auswertung'!BH10</f>
        <v>1125.17</v>
      </c>
      <c r="M120" s="200">
        <f ca="1">'0-4 J Details für Auswertung'!BI10</f>
        <v>1125.17</v>
      </c>
      <c r="N120" s="1"/>
      <c r="O120" s="1"/>
      <c r="P120" s="1"/>
      <c r="Q120" s="1"/>
      <c r="R120" s="1"/>
      <c r="S120" s="1"/>
      <c r="T120" s="1"/>
      <c r="U120" s="1"/>
      <c r="V120" s="1"/>
      <c r="W120" s="1"/>
      <c r="X120" s="1"/>
      <c r="Y120" s="1"/>
    </row>
    <row r="121" spans="1:25" ht="15.75" x14ac:dyDescent="0.25">
      <c r="A121" s="198" t="str">
        <f t="shared" si="3"/>
        <v>Einnahmen - Ausgaben</v>
      </c>
      <c r="B121" s="199">
        <f ca="1">'0-4 J Details für Auswertung'!AX11</f>
        <v>87.079999999999927</v>
      </c>
      <c r="C121" s="199">
        <f ca="1">'0-4 J Details für Auswertung'!AY11</f>
        <v>87.079999999999927</v>
      </c>
      <c r="D121" s="199">
        <f ca="1">'0-4 J Details für Auswertung'!AZ11</f>
        <v>14676.08</v>
      </c>
      <c r="E121" s="199">
        <f ca="1">'0-4 J Details für Auswertung'!BA11</f>
        <v>87.079999999999927</v>
      </c>
      <c r="F121" s="199">
        <f ca="1">'0-4 J Details für Auswertung'!BB11</f>
        <v>87.079999999999927</v>
      </c>
      <c r="G121" s="199">
        <f ca="1">'0-4 J Details für Auswertung'!BC11</f>
        <v>87.079999999999927</v>
      </c>
      <c r="H121" s="199">
        <f ca="1">'0-4 J Details für Auswertung'!BD11</f>
        <v>87.079999999999927</v>
      </c>
      <c r="I121" s="199">
        <f ca="1">'0-4 J Details für Auswertung'!BE11</f>
        <v>87.079999999999927</v>
      </c>
      <c r="J121" s="199">
        <f ca="1">'0-4 J Details für Auswertung'!BF11</f>
        <v>87.079999999999927</v>
      </c>
      <c r="K121" s="199">
        <f ca="1">'0-4 J Details für Auswertung'!BG11</f>
        <v>87.079999999999927</v>
      </c>
      <c r="L121" s="199">
        <f ca="1">'0-4 J Details für Auswertung'!BH11</f>
        <v>87.079999999999927</v>
      </c>
      <c r="M121" s="199">
        <f ca="1">'0-4 J Details für Auswertung'!BI11</f>
        <v>87.079999999999927</v>
      </c>
      <c r="N121" s="1"/>
      <c r="O121" s="1"/>
      <c r="P121" s="1"/>
      <c r="Q121" s="1"/>
      <c r="R121" s="1"/>
      <c r="S121" s="1"/>
      <c r="T121" s="1"/>
      <c r="U121" s="1"/>
      <c r="V121" s="1"/>
      <c r="W121" s="1"/>
      <c r="X121" s="1"/>
      <c r="Y121" s="1"/>
    </row>
    <row r="122" spans="1:25" ht="31.5" x14ac:dyDescent="0.25">
      <c r="A122" s="198" t="str">
        <f t="shared" si="3"/>
        <v>Summe Liquide Mittel nach Verrechnung</v>
      </c>
      <c r="B122" s="199">
        <f ca="1">'0-4 J Details für Auswertung'!AX12</f>
        <v>-25825.879999999983</v>
      </c>
      <c r="C122" s="199">
        <f ca="1">'0-4 J Details für Auswertung'!AY12</f>
        <v>-25738.799999999981</v>
      </c>
      <c r="D122" s="199">
        <f ca="1">'0-4 J Details für Auswertung'!AZ12</f>
        <v>-11062.719999999981</v>
      </c>
      <c r="E122" s="199">
        <f ca="1">'0-4 J Details für Auswertung'!BA12</f>
        <v>-10975.639999999981</v>
      </c>
      <c r="F122" s="199">
        <f ca="1">'0-4 J Details für Auswertung'!BB12</f>
        <v>-10888.559999999981</v>
      </c>
      <c r="G122" s="199">
        <f ca="1">'0-4 J Details für Auswertung'!BC12</f>
        <v>-10801.479999999981</v>
      </c>
      <c r="H122" s="199">
        <f ca="1">'0-4 J Details für Auswertung'!BD12</f>
        <v>-10714.399999999981</v>
      </c>
      <c r="I122" s="199">
        <f ca="1">'0-4 J Details für Auswertung'!BE12</f>
        <v>-10627.319999999982</v>
      </c>
      <c r="J122" s="199">
        <f ca="1">'0-4 J Details für Auswertung'!BF12</f>
        <v>-10540.239999999982</v>
      </c>
      <c r="K122" s="199">
        <f ca="1">'0-4 J Details für Auswertung'!BG12</f>
        <v>-10453.159999999982</v>
      </c>
      <c r="L122" s="199">
        <f ca="1">'0-4 J Details für Auswertung'!BH12</f>
        <v>-10366.079999999982</v>
      </c>
      <c r="M122" s="199">
        <f ca="1">'0-4 J Details für Auswertung'!BI12</f>
        <v>-10278.999999999982</v>
      </c>
      <c r="N122" s="1"/>
      <c r="O122" s="1"/>
      <c r="P122" s="1"/>
      <c r="Q122" s="1"/>
      <c r="R122" s="1"/>
      <c r="S122" s="1"/>
      <c r="T122" s="1"/>
      <c r="U122" s="1"/>
      <c r="V122" s="1"/>
      <c r="W122" s="1"/>
      <c r="X122" s="1"/>
      <c r="Y122" s="1"/>
    </row>
    <row r="123" spans="1:25" ht="15.75" x14ac:dyDescent="0.25">
      <c r="A123" s="198" t="str">
        <f t="shared" si="3"/>
        <v>Kurzfristige Kreditlinien</v>
      </c>
      <c r="B123" s="199">
        <f ca="1">'0-4 J Details für Auswertung'!AX13</f>
        <v>-35000</v>
      </c>
      <c r="C123" s="199">
        <f ca="1">'0-4 J Details für Auswertung'!AY13</f>
        <v>-35000</v>
      </c>
      <c r="D123" s="199">
        <f ca="1">'0-4 J Details für Auswertung'!AZ13</f>
        <v>-35000</v>
      </c>
      <c r="E123" s="199">
        <f ca="1">'0-4 J Details für Auswertung'!BA13</f>
        <v>-35000</v>
      </c>
      <c r="F123" s="199">
        <f ca="1">'0-4 J Details für Auswertung'!BB13</f>
        <v>-35000</v>
      </c>
      <c r="G123" s="199">
        <f ca="1">'0-4 J Details für Auswertung'!BC13</f>
        <v>-35000</v>
      </c>
      <c r="H123" s="199">
        <f ca="1">'0-4 J Details für Auswertung'!BD13</f>
        <v>-35000</v>
      </c>
      <c r="I123" s="199">
        <f ca="1">'0-4 J Details für Auswertung'!BE13</f>
        <v>-35000</v>
      </c>
      <c r="J123" s="199">
        <f ca="1">'0-4 J Details für Auswertung'!BF13</f>
        <v>-35000</v>
      </c>
      <c r="K123" s="199">
        <f ca="1">'0-4 J Details für Auswertung'!BG13</f>
        <v>-35000</v>
      </c>
      <c r="L123" s="199">
        <f ca="1">'0-4 J Details für Auswertung'!BH13</f>
        <v>-35000</v>
      </c>
      <c r="M123" s="199">
        <f ca="1">'0-4 J Details für Auswertung'!BI13</f>
        <v>-35000</v>
      </c>
      <c r="N123" s="1"/>
      <c r="O123" s="1"/>
      <c r="P123" s="1"/>
      <c r="Q123" s="1"/>
      <c r="R123" s="1"/>
      <c r="S123" s="1"/>
      <c r="T123" s="1"/>
      <c r="U123" s="1"/>
      <c r="V123" s="1"/>
      <c r="W123" s="1"/>
      <c r="X123" s="1"/>
      <c r="Y123" s="1"/>
    </row>
    <row r="124" spans="1:25" ht="15.7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x14ac:dyDescent="0.25">
      <c r="A125" s="1"/>
    </row>
    <row r="126" spans="1:25" ht="15.75" x14ac:dyDescent="0.25">
      <c r="A126" s="1"/>
    </row>
    <row r="127" spans="1:25" ht="15.75" x14ac:dyDescent="0.25">
      <c r="A127" s="1"/>
    </row>
    <row r="128" spans="1:25" ht="15.75" x14ac:dyDescent="0.25">
      <c r="A128" s="1"/>
    </row>
    <row r="129" spans="1:1" ht="15.75" x14ac:dyDescent="0.25">
      <c r="A129" s="1"/>
    </row>
    <row r="130" spans="1:1" ht="15.75" x14ac:dyDescent="0.25">
      <c r="A130" s="1"/>
    </row>
    <row r="131" spans="1:1" ht="15.75" x14ac:dyDescent="0.25">
      <c r="A131" s="1"/>
    </row>
    <row r="132" spans="1:1" ht="15.75" x14ac:dyDescent="0.25">
      <c r="A132" s="1"/>
    </row>
    <row r="133" spans="1:1" ht="15.75" x14ac:dyDescent="0.25">
      <c r="A133" s="1"/>
    </row>
    <row r="134" spans="1:1" ht="15.75" x14ac:dyDescent="0.25">
      <c r="A134" s="1"/>
    </row>
  </sheetData>
  <sheetProtection algorithmName="SHA-512" hashValue="1AnKVwzmAjixmQmmpVdtRIaYqG9Bg4tDrDpUfVF5Mn7SYUb087ycDjEN0F2sEMM0BWRwk5HOUcY/YHhjT06xIw==" saltValue="nGN2cISZIl0pnEDdYFlpYw==" spinCount="100000" sheet="1" objects="1" scenarios="1" selectLockedCells="1"/>
  <mergeCells count="9">
    <mergeCell ref="F3:I3"/>
    <mergeCell ref="C3:D3"/>
    <mergeCell ref="A3:B3"/>
    <mergeCell ref="L1:M3"/>
    <mergeCell ref="J3:K3"/>
    <mergeCell ref="A1:H2"/>
    <mergeCell ref="I1:I2"/>
    <mergeCell ref="J1:J2"/>
    <mergeCell ref="K1:K2"/>
  </mergeCells>
  <hyperlinks>
    <hyperlink ref="F3:I3" r:id="rId1" display="www.youtube.com/@AICoFiRa" xr:uid="{94756921-F182-4446-88BA-F68F060949F3}"/>
    <hyperlink ref="J3" r:id="rId2" display="http://www.aicofira.de/" xr:uid="{24E92300-C091-4ECB-8054-C92F4D7E1DB5}"/>
    <hyperlink ref="J3:K3" r:id="rId3" display="www.aicofira.de" xr:uid="{042D0027-CD9F-408A-A1CD-653675F34B06}"/>
  </hyperlinks>
  <pageMargins left="0.39370078740157483" right="0.39370078740157483" top="0.39370078740157483" bottom="0.39370078740157483" header="0.39370078740157483" footer="0.39370078740157483"/>
  <pageSetup paperSize="9" scale="59" orientation="landscape" horizontalDpi="4294967293" r:id="rId4"/>
  <headerFooter>
    <oddFooter>&amp;L&amp;"Times New Roman,Standard"&amp;12&amp;A / &amp;D
www.aicofira.de&amp;C&amp;"Times New Roman,Standard"&amp;12&amp;P von &amp;N&amp;R&amp;"Times New Roman,Standard"&amp;12Für die Korrektheit der Vorlage / Formeln übernehmen wir keine Gewähr. 
Eine persönliche Kontrolle ist erforderlich.</oddFooter>
  </headerFooter>
  <rowBreaks count="3" manualBreakCount="3">
    <brk id="56" max="14" man="1"/>
    <brk id="83" max="14" man="1"/>
    <brk id="110" max="14" man="1"/>
  </rowBreak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K281"/>
  <sheetViews>
    <sheetView workbookViewId="0">
      <selection activeCell="H97" sqref="H97"/>
    </sheetView>
  </sheetViews>
  <sheetFormatPr baseColWidth="10" defaultColWidth="0" defaultRowHeight="15.75" x14ac:dyDescent="0.25"/>
  <cols>
    <col min="1" max="1" width="30.5703125" style="1" customWidth="1"/>
    <col min="2" max="2" width="65.140625" style="1" customWidth="1"/>
    <col min="3" max="3" width="18.28515625" style="1" customWidth="1"/>
    <col min="4" max="4" width="17.140625" style="1" customWidth="1"/>
    <col min="5" max="5" width="17.85546875" style="1" customWidth="1"/>
    <col min="6" max="6" width="15.85546875" style="1" customWidth="1"/>
    <col min="7" max="7" width="15.7109375" style="1" customWidth="1"/>
    <col min="8" max="8" width="11.42578125" style="1" customWidth="1"/>
    <col min="9" max="11" width="0" style="1" hidden="1" customWidth="1"/>
    <col min="12" max="16384" width="11.42578125" style="1" hidden="1"/>
  </cols>
  <sheetData>
    <row r="1" spans="1:11" ht="65.25" customHeight="1" x14ac:dyDescent="0.25">
      <c r="A1" s="753" t="s">
        <v>190</v>
      </c>
      <c r="B1" s="722"/>
      <c r="C1" s="722"/>
      <c r="D1" s="722"/>
      <c r="E1" s="751" t="s">
        <v>93</v>
      </c>
      <c r="F1" s="752"/>
      <c r="G1" s="162"/>
      <c r="H1" s="162"/>
      <c r="I1" s="162"/>
      <c r="J1" s="162"/>
      <c r="K1" s="162"/>
    </row>
    <row r="2" spans="1:11" ht="35.25" customHeight="1" x14ac:dyDescent="0.25">
      <c r="A2" s="539"/>
      <c r="B2" s="757" t="s">
        <v>79</v>
      </c>
      <c r="C2" s="757"/>
      <c r="D2" s="757"/>
      <c r="E2" s="756" t="s">
        <v>78</v>
      </c>
      <c r="F2" s="756"/>
      <c r="G2" s="162"/>
      <c r="H2" s="162"/>
      <c r="I2" s="162"/>
      <c r="J2" s="162"/>
      <c r="K2" s="162"/>
    </row>
    <row r="3" spans="1:11" ht="36" customHeight="1" x14ac:dyDescent="0.25">
      <c r="A3" s="754" t="s">
        <v>191</v>
      </c>
      <c r="B3" s="755"/>
      <c r="C3" s="755"/>
      <c r="D3" s="755"/>
      <c r="E3" s="755"/>
      <c r="F3" s="755"/>
      <c r="G3" s="755"/>
      <c r="H3" s="162"/>
      <c r="I3" s="162"/>
      <c r="J3" s="162"/>
      <c r="K3" s="162"/>
    </row>
    <row r="4" spans="1:11" ht="40.5" x14ac:dyDescent="0.25">
      <c r="A4" s="455" t="s">
        <v>170</v>
      </c>
      <c r="B4" s="455" t="s">
        <v>164</v>
      </c>
      <c r="C4" s="455" t="s">
        <v>171</v>
      </c>
      <c r="D4" s="455" t="s">
        <v>172</v>
      </c>
      <c r="E4" s="455" t="s">
        <v>173</v>
      </c>
      <c r="F4" s="455" t="s">
        <v>174</v>
      </c>
      <c r="G4" s="455" t="s">
        <v>175</v>
      </c>
    </row>
    <row r="5" spans="1:11" hidden="1" x14ac:dyDescent="0.25">
      <c r="A5" s="456" t="str">
        <f>'Umrechnung T'!B196</f>
        <v/>
      </c>
      <c r="B5" s="72" t="str">
        <f>'Umrechnung T'!E196</f>
        <v/>
      </c>
      <c r="C5" s="457">
        <v>0.375</v>
      </c>
      <c r="D5" s="72" t="s">
        <v>165</v>
      </c>
      <c r="E5" s="72" t="s">
        <v>166</v>
      </c>
      <c r="F5" s="458">
        <f t="shared" ref="F5:F26" si="0">IF(AND((A5)&gt;1,ISNUMBER(A5)),A5-1,0)</f>
        <v>0</v>
      </c>
      <c r="G5" s="457" t="e">
        <f>#REF!</f>
        <v>#REF!</v>
      </c>
    </row>
    <row r="6" spans="1:11" hidden="1" x14ac:dyDescent="0.25">
      <c r="A6" s="456" t="str">
        <f>'Umrechnung T'!B197</f>
        <v/>
      </c>
      <c r="B6" s="72" t="str">
        <f>'Umrechnung T'!E197</f>
        <v/>
      </c>
      <c r="C6" s="457">
        <v>0.375</v>
      </c>
      <c r="D6" s="72" t="s">
        <v>165</v>
      </c>
      <c r="E6" s="72" t="s">
        <v>166</v>
      </c>
      <c r="F6" s="458">
        <f t="shared" si="0"/>
        <v>0</v>
      </c>
      <c r="G6" s="457" t="e">
        <f>#REF!</f>
        <v>#REF!</v>
      </c>
    </row>
    <row r="7" spans="1:11" hidden="1" x14ac:dyDescent="0.25">
      <c r="A7" s="456" t="str">
        <f>'Umrechnung T'!B198</f>
        <v/>
      </c>
      <c r="B7" s="72" t="str">
        <f>'Umrechnung T'!E198</f>
        <v/>
      </c>
      <c r="C7" s="457">
        <v>0.375</v>
      </c>
      <c r="D7" s="72" t="s">
        <v>165</v>
      </c>
      <c r="E7" s="72" t="s">
        <v>166</v>
      </c>
      <c r="F7" s="458">
        <f t="shared" si="0"/>
        <v>0</v>
      </c>
      <c r="G7" s="457" t="e">
        <f>#REF!</f>
        <v>#REF!</v>
      </c>
    </row>
    <row r="8" spans="1:11" hidden="1" x14ac:dyDescent="0.25">
      <c r="A8" s="456" t="str">
        <f>'Umrechnung T'!B199</f>
        <v/>
      </c>
      <c r="B8" s="72" t="str">
        <f>'Umrechnung T'!E199</f>
        <v/>
      </c>
      <c r="C8" s="457">
        <v>0.375</v>
      </c>
      <c r="D8" s="72" t="s">
        <v>165</v>
      </c>
      <c r="E8" s="72" t="s">
        <v>166</v>
      </c>
      <c r="F8" s="458">
        <f t="shared" si="0"/>
        <v>0</v>
      </c>
      <c r="G8" s="457" t="e">
        <f>#REF!</f>
        <v>#REF!</v>
      </c>
    </row>
    <row r="9" spans="1:11" hidden="1" x14ac:dyDescent="0.25">
      <c r="A9" s="456" t="str">
        <f>'Umrechnung T'!B200</f>
        <v/>
      </c>
      <c r="B9" s="72" t="str">
        <f>'Umrechnung T'!E200</f>
        <v/>
      </c>
      <c r="C9" s="457">
        <v>0.375</v>
      </c>
      <c r="D9" s="72" t="s">
        <v>165</v>
      </c>
      <c r="E9" s="72" t="s">
        <v>166</v>
      </c>
      <c r="F9" s="458">
        <f t="shared" si="0"/>
        <v>0</v>
      </c>
      <c r="G9" s="457" t="e">
        <f>#REF!</f>
        <v>#REF!</v>
      </c>
    </row>
    <row r="10" spans="1:11" hidden="1" x14ac:dyDescent="0.25">
      <c r="A10" s="456" t="str">
        <f>'Umrechnung T'!B201</f>
        <v/>
      </c>
      <c r="B10" s="72" t="str">
        <f>'Umrechnung T'!E201</f>
        <v/>
      </c>
      <c r="C10" s="457">
        <v>0.375</v>
      </c>
      <c r="D10" s="72" t="s">
        <v>165</v>
      </c>
      <c r="E10" s="72" t="s">
        <v>166</v>
      </c>
      <c r="F10" s="458">
        <f t="shared" si="0"/>
        <v>0</v>
      </c>
      <c r="G10" s="457" t="e">
        <f>#REF!</f>
        <v>#REF!</v>
      </c>
    </row>
    <row r="11" spans="1:11" hidden="1" x14ac:dyDescent="0.25">
      <c r="A11" s="456" t="str">
        <f>'Umrechnung T'!B202</f>
        <v/>
      </c>
      <c r="B11" s="72" t="str">
        <f>'Umrechnung T'!E202</f>
        <v/>
      </c>
      <c r="C11" s="457">
        <v>0.375</v>
      </c>
      <c r="D11" s="72" t="s">
        <v>165</v>
      </c>
      <c r="E11" s="72" t="s">
        <v>166</v>
      </c>
      <c r="F11" s="458">
        <f t="shared" si="0"/>
        <v>0</v>
      </c>
      <c r="G11" s="457" t="e">
        <f>#REF!</f>
        <v>#REF!</v>
      </c>
    </row>
    <row r="12" spans="1:11" hidden="1" x14ac:dyDescent="0.25">
      <c r="A12" s="456" t="str">
        <f>'Umrechnung T'!B203</f>
        <v/>
      </c>
      <c r="B12" s="72" t="str">
        <f>'Umrechnung T'!E203</f>
        <v/>
      </c>
      <c r="C12" s="457">
        <v>0.375</v>
      </c>
      <c r="D12" s="72" t="s">
        <v>165</v>
      </c>
      <c r="E12" s="72" t="s">
        <v>166</v>
      </c>
      <c r="F12" s="458">
        <f t="shared" si="0"/>
        <v>0</v>
      </c>
      <c r="G12" s="457" t="e">
        <f>#REF!</f>
        <v>#REF!</v>
      </c>
    </row>
    <row r="13" spans="1:11" hidden="1" x14ac:dyDescent="0.25">
      <c r="A13" s="456" t="str">
        <f>'Umrechnung T'!B204</f>
        <v/>
      </c>
      <c r="B13" s="72" t="str">
        <f>'Umrechnung T'!E204</f>
        <v/>
      </c>
      <c r="C13" s="457">
        <v>0.375</v>
      </c>
      <c r="D13" s="72" t="s">
        <v>165</v>
      </c>
      <c r="E13" s="72" t="s">
        <v>166</v>
      </c>
      <c r="F13" s="458">
        <f t="shared" si="0"/>
        <v>0</v>
      </c>
      <c r="G13" s="457" t="e">
        <f>#REF!</f>
        <v>#REF!</v>
      </c>
    </row>
    <row r="14" spans="1:11" ht="15.75" hidden="1" customHeight="1" x14ac:dyDescent="0.25">
      <c r="A14" s="456" t="str">
        <f>'Umrechnung T'!B205</f>
        <v/>
      </c>
      <c r="B14" s="72" t="str">
        <f>'Umrechnung T'!E205</f>
        <v/>
      </c>
      <c r="C14" s="457">
        <v>0.375</v>
      </c>
      <c r="D14" s="72" t="s">
        <v>165</v>
      </c>
      <c r="E14" s="72" t="s">
        <v>166</v>
      </c>
      <c r="F14" s="458">
        <f t="shared" si="0"/>
        <v>0</v>
      </c>
      <c r="G14" s="457" t="e">
        <f>#REF!</f>
        <v>#REF!</v>
      </c>
    </row>
    <row r="15" spans="1:11" hidden="1" x14ac:dyDescent="0.25">
      <c r="A15" s="456" t="str">
        <f>'Umrechnung T'!B206</f>
        <v/>
      </c>
      <c r="B15" s="72" t="str">
        <f>'Umrechnung T'!E206</f>
        <v/>
      </c>
      <c r="C15" s="457">
        <v>0.375</v>
      </c>
      <c r="D15" s="72" t="s">
        <v>165</v>
      </c>
      <c r="E15" s="72" t="s">
        <v>166</v>
      </c>
      <c r="F15" s="458">
        <f t="shared" si="0"/>
        <v>0</v>
      </c>
      <c r="G15" s="457" t="e">
        <f>#REF!</f>
        <v>#REF!</v>
      </c>
    </row>
    <row r="16" spans="1:11" ht="15.75" hidden="1" customHeight="1" x14ac:dyDescent="0.25">
      <c r="A16" s="456">
        <f>'Umrechnung T'!B195</f>
        <v>0</v>
      </c>
      <c r="B16" s="72" t="str">
        <f>'Umrechnung T'!E195</f>
        <v/>
      </c>
      <c r="C16" s="457">
        <v>0.375</v>
      </c>
      <c r="D16" s="72" t="s">
        <v>165</v>
      </c>
      <c r="E16" s="72" t="s">
        <v>166</v>
      </c>
      <c r="F16" s="458">
        <f t="shared" si="0"/>
        <v>0</v>
      </c>
      <c r="G16" s="457">
        <f t="shared" ref="G16:G26" si="1">C16</f>
        <v>0.375</v>
      </c>
    </row>
    <row r="17" spans="1:7" ht="15.75" hidden="1" customHeight="1" x14ac:dyDescent="0.25">
      <c r="A17" s="456">
        <f>'Umrechnung T'!B194</f>
        <v>0</v>
      </c>
      <c r="B17" s="72" t="str">
        <f>'Umrechnung T'!E194</f>
        <v/>
      </c>
      <c r="C17" s="457">
        <v>0.375</v>
      </c>
      <c r="D17" s="72" t="s">
        <v>165</v>
      </c>
      <c r="E17" s="72" t="s">
        <v>166</v>
      </c>
      <c r="F17" s="458">
        <f t="shared" si="0"/>
        <v>0</v>
      </c>
      <c r="G17" s="457">
        <f t="shared" si="1"/>
        <v>0.375</v>
      </c>
    </row>
    <row r="18" spans="1:7" ht="15.75" hidden="1" customHeight="1" x14ac:dyDescent="0.25">
      <c r="A18" s="456">
        <f>'Umrechnung T'!B192</f>
        <v>0</v>
      </c>
      <c r="B18" s="72" t="str">
        <f>'Umrechnung T'!E192</f>
        <v/>
      </c>
      <c r="C18" s="457">
        <v>0.375</v>
      </c>
      <c r="D18" s="72" t="s">
        <v>165</v>
      </c>
      <c r="E18" s="72" t="s">
        <v>166</v>
      </c>
      <c r="F18" s="458">
        <f t="shared" si="0"/>
        <v>0</v>
      </c>
      <c r="G18" s="457">
        <f t="shared" si="1"/>
        <v>0.375</v>
      </c>
    </row>
    <row r="19" spans="1:7" ht="15.75" hidden="1" customHeight="1" x14ac:dyDescent="0.25">
      <c r="A19" s="456">
        <f>'Umrechnung T'!B190</f>
        <v>0</v>
      </c>
      <c r="B19" s="72" t="str">
        <f>'Umrechnung T'!E190</f>
        <v/>
      </c>
      <c r="C19" s="457">
        <v>0.375</v>
      </c>
      <c r="D19" s="72" t="s">
        <v>165</v>
      </c>
      <c r="E19" s="72" t="s">
        <v>166</v>
      </c>
      <c r="F19" s="458">
        <f t="shared" si="0"/>
        <v>0</v>
      </c>
      <c r="G19" s="457">
        <f t="shared" si="1"/>
        <v>0.375</v>
      </c>
    </row>
    <row r="20" spans="1:7" hidden="1" x14ac:dyDescent="0.25">
      <c r="A20" s="456">
        <f>'Umrechnung T'!B189</f>
        <v>0</v>
      </c>
      <c r="B20" s="72" t="str">
        <f>'Umrechnung T'!E189</f>
        <v/>
      </c>
      <c r="C20" s="457">
        <v>0.375</v>
      </c>
      <c r="D20" s="72" t="s">
        <v>165</v>
      </c>
      <c r="E20" s="72" t="s">
        <v>166</v>
      </c>
      <c r="F20" s="458">
        <f t="shared" si="0"/>
        <v>0</v>
      </c>
      <c r="G20" s="457">
        <f t="shared" si="1"/>
        <v>0.375</v>
      </c>
    </row>
    <row r="21" spans="1:7" hidden="1" x14ac:dyDescent="0.25">
      <c r="A21" s="456">
        <f>'Umrechnung T'!B188</f>
        <v>0</v>
      </c>
      <c r="B21" s="72" t="str">
        <f>'Umrechnung T'!E188</f>
        <v/>
      </c>
      <c r="C21" s="457">
        <v>0.375</v>
      </c>
      <c r="D21" s="72" t="s">
        <v>165</v>
      </c>
      <c r="E21" s="72" t="s">
        <v>166</v>
      </c>
      <c r="F21" s="458">
        <f t="shared" si="0"/>
        <v>0</v>
      </c>
      <c r="G21" s="457">
        <f t="shared" si="1"/>
        <v>0.375</v>
      </c>
    </row>
    <row r="22" spans="1:7" hidden="1" x14ac:dyDescent="0.25">
      <c r="A22" s="456">
        <f>'Umrechnung T'!B187</f>
        <v>0</v>
      </c>
      <c r="B22" s="72" t="str">
        <f>'Umrechnung T'!E187</f>
        <v/>
      </c>
      <c r="C22" s="457">
        <v>0.375</v>
      </c>
      <c r="D22" s="72" t="s">
        <v>165</v>
      </c>
      <c r="E22" s="72" t="s">
        <v>166</v>
      </c>
      <c r="F22" s="458">
        <f t="shared" si="0"/>
        <v>0</v>
      </c>
      <c r="G22" s="457">
        <f t="shared" si="1"/>
        <v>0.375</v>
      </c>
    </row>
    <row r="23" spans="1:7" hidden="1" x14ac:dyDescent="0.25">
      <c r="A23" s="456">
        <f>'Umrechnung T'!B186</f>
        <v>0</v>
      </c>
      <c r="B23" s="72" t="str">
        <f>'Umrechnung T'!E186</f>
        <v/>
      </c>
      <c r="C23" s="457">
        <v>0.375</v>
      </c>
      <c r="D23" s="72" t="s">
        <v>165</v>
      </c>
      <c r="E23" s="72" t="s">
        <v>166</v>
      </c>
      <c r="F23" s="458">
        <f t="shared" si="0"/>
        <v>0</v>
      </c>
      <c r="G23" s="457">
        <f t="shared" si="1"/>
        <v>0.375</v>
      </c>
    </row>
    <row r="24" spans="1:7" ht="12.75" hidden="1" customHeight="1" x14ac:dyDescent="0.25">
      <c r="A24" s="456">
        <f>'Umrechnung T'!B185</f>
        <v>0</v>
      </c>
      <c r="B24" s="72" t="str">
        <f>'Umrechnung T'!E185</f>
        <v/>
      </c>
      <c r="C24" s="457">
        <v>0.375</v>
      </c>
      <c r="D24" s="72" t="s">
        <v>165</v>
      </c>
      <c r="E24" s="72" t="s">
        <v>166</v>
      </c>
      <c r="F24" s="458">
        <f t="shared" si="0"/>
        <v>0</v>
      </c>
      <c r="G24" s="457">
        <f t="shared" si="1"/>
        <v>0.375</v>
      </c>
    </row>
    <row r="25" spans="1:7" ht="15.75" hidden="1" customHeight="1" x14ac:dyDescent="0.25">
      <c r="A25" s="456">
        <f>'Umrechnung T'!B184</f>
        <v>0</v>
      </c>
      <c r="B25" s="72" t="str">
        <f>'Umrechnung T'!E184</f>
        <v/>
      </c>
      <c r="C25" s="457">
        <v>0.375</v>
      </c>
      <c r="D25" s="72" t="s">
        <v>165</v>
      </c>
      <c r="E25" s="72" t="s">
        <v>166</v>
      </c>
      <c r="F25" s="458">
        <f t="shared" si="0"/>
        <v>0</v>
      </c>
      <c r="G25" s="457">
        <f t="shared" si="1"/>
        <v>0.375</v>
      </c>
    </row>
    <row r="26" spans="1:7" ht="15.75" hidden="1" customHeight="1" x14ac:dyDescent="0.25">
      <c r="A26" s="456">
        <f>'Umrechnung T'!B183</f>
        <v>0</v>
      </c>
      <c r="B26" s="72" t="str">
        <f>'Umrechnung T'!E183</f>
        <v/>
      </c>
      <c r="C26" s="457">
        <v>0.375</v>
      </c>
      <c r="D26" s="72" t="s">
        <v>165</v>
      </c>
      <c r="E26" s="72" t="s">
        <v>166</v>
      </c>
      <c r="F26" s="458">
        <f t="shared" si="0"/>
        <v>0</v>
      </c>
      <c r="G26" s="457">
        <f t="shared" si="1"/>
        <v>0.375</v>
      </c>
    </row>
    <row r="27" spans="1:7" ht="30" customHeight="1" x14ac:dyDescent="0.25">
      <c r="A27" s="456">
        <f>'Umrechnung T'!B112</f>
        <v>45808</v>
      </c>
      <c r="B27" s="72" t="str">
        <f>'Umrechnung T'!E112</f>
        <v>Verkauf Münzsammlung von Opa, Angebot an Meyer senden. Zielpreis TEUR 5, mind 3,5</v>
      </c>
      <c r="C27" s="457">
        <v>0.375</v>
      </c>
      <c r="D27" s="72" t="s">
        <v>165</v>
      </c>
      <c r="E27" s="72" t="s">
        <v>166</v>
      </c>
      <c r="F27" s="458">
        <f t="shared" ref="F27:F58" si="2">IF(AND((A27)&gt;1,ISNUMBER(A27)),A27-1,0)</f>
        <v>45807</v>
      </c>
      <c r="G27" s="457">
        <f t="shared" ref="G27:G58" si="3">C27</f>
        <v>0.375</v>
      </c>
    </row>
    <row r="28" spans="1:7" hidden="1" x14ac:dyDescent="0.25">
      <c r="A28" s="456">
        <f>'Umrechnung T'!B31</f>
        <v>0</v>
      </c>
      <c r="B28" s="72" t="str">
        <f>'Umrechnung T'!E31</f>
        <v/>
      </c>
      <c r="C28" s="457">
        <v>0.375</v>
      </c>
      <c r="D28" s="72" t="s">
        <v>165</v>
      </c>
      <c r="E28" s="72" t="s">
        <v>166</v>
      </c>
      <c r="F28" s="458">
        <f t="shared" si="2"/>
        <v>0</v>
      </c>
      <c r="G28" s="457">
        <f t="shared" si="3"/>
        <v>0.375</v>
      </c>
    </row>
    <row r="29" spans="1:7" ht="30" customHeight="1" x14ac:dyDescent="0.25">
      <c r="A29" s="456">
        <f>'Umrechnung T'!B93</f>
        <v>45869</v>
      </c>
      <c r="B29" s="72" t="str">
        <f>'Umrechnung T'!E93</f>
        <v>Münzsammlung, geplanter Verkauf soll ca. 5000,00 bringen. Hier vorsichtiger Wert ge. Pfandleihaus Müller.</v>
      </c>
      <c r="C29" s="457">
        <v>0.375</v>
      </c>
      <c r="D29" s="72" t="s">
        <v>165</v>
      </c>
      <c r="E29" s="72" t="s">
        <v>166</v>
      </c>
      <c r="F29" s="458">
        <f t="shared" si="2"/>
        <v>45868</v>
      </c>
      <c r="G29" s="457">
        <f t="shared" si="3"/>
        <v>0.375</v>
      </c>
    </row>
    <row r="30" spans="1:7" hidden="1" x14ac:dyDescent="0.25">
      <c r="A30" s="456">
        <f>'Umrechnung T'!B179</f>
        <v>0</v>
      </c>
      <c r="B30" s="72" t="str">
        <f>'Umrechnung T'!E179</f>
        <v/>
      </c>
      <c r="C30" s="457">
        <v>0.375</v>
      </c>
      <c r="D30" s="72" t="s">
        <v>165</v>
      </c>
      <c r="E30" s="72" t="s">
        <v>166</v>
      </c>
      <c r="F30" s="458">
        <f t="shared" si="2"/>
        <v>0</v>
      </c>
      <c r="G30" s="457">
        <f t="shared" si="3"/>
        <v>0.375</v>
      </c>
    </row>
    <row r="31" spans="1:7" hidden="1" x14ac:dyDescent="0.25">
      <c r="A31" s="456">
        <f>'Umrechnung T'!B178</f>
        <v>0</v>
      </c>
      <c r="B31" s="72" t="str">
        <f>'Umrechnung T'!E178</f>
        <v/>
      </c>
      <c r="C31" s="457">
        <v>0.375</v>
      </c>
      <c r="D31" s="72" t="s">
        <v>165</v>
      </c>
      <c r="E31" s="72" t="s">
        <v>166</v>
      </c>
      <c r="F31" s="458">
        <f t="shared" si="2"/>
        <v>0</v>
      </c>
      <c r="G31" s="457">
        <f t="shared" si="3"/>
        <v>0.375</v>
      </c>
    </row>
    <row r="32" spans="1:7" hidden="1" x14ac:dyDescent="0.25">
      <c r="A32" s="456">
        <f>'Umrechnung T'!B177</f>
        <v>0</v>
      </c>
      <c r="B32" s="72" t="str">
        <f>'Umrechnung T'!E177</f>
        <v/>
      </c>
      <c r="C32" s="457">
        <v>0.375</v>
      </c>
      <c r="D32" s="72" t="s">
        <v>165</v>
      </c>
      <c r="E32" s="72" t="s">
        <v>166</v>
      </c>
      <c r="F32" s="458">
        <f t="shared" si="2"/>
        <v>0</v>
      </c>
      <c r="G32" s="457">
        <f t="shared" si="3"/>
        <v>0.375</v>
      </c>
    </row>
    <row r="33" spans="1:7" hidden="1" x14ac:dyDescent="0.25">
      <c r="A33" s="456">
        <f>'Umrechnung T'!B176</f>
        <v>0</v>
      </c>
      <c r="B33" s="72" t="str">
        <f>'Umrechnung T'!E176</f>
        <v/>
      </c>
      <c r="C33" s="457">
        <v>0.375</v>
      </c>
      <c r="D33" s="72" t="s">
        <v>165</v>
      </c>
      <c r="E33" s="72" t="s">
        <v>166</v>
      </c>
      <c r="F33" s="458">
        <f t="shared" si="2"/>
        <v>0</v>
      </c>
      <c r="G33" s="457">
        <f t="shared" si="3"/>
        <v>0.375</v>
      </c>
    </row>
    <row r="34" spans="1:7" ht="15.75" hidden="1" customHeight="1" x14ac:dyDescent="0.25">
      <c r="A34" s="456">
        <f>'Umrechnung T'!B175</f>
        <v>0</v>
      </c>
      <c r="B34" s="72" t="str">
        <f>'Umrechnung T'!E175</f>
        <v/>
      </c>
      <c r="C34" s="457">
        <v>0.375</v>
      </c>
      <c r="D34" s="72" t="s">
        <v>165</v>
      </c>
      <c r="E34" s="72" t="s">
        <v>166</v>
      </c>
      <c r="F34" s="458">
        <f t="shared" si="2"/>
        <v>0</v>
      </c>
      <c r="G34" s="457">
        <f t="shared" si="3"/>
        <v>0.375</v>
      </c>
    </row>
    <row r="35" spans="1:7" ht="15.75" hidden="1" customHeight="1" x14ac:dyDescent="0.25">
      <c r="A35" s="456">
        <f>'Umrechnung T'!B174</f>
        <v>0</v>
      </c>
      <c r="B35" s="72" t="str">
        <f>'Umrechnung T'!E174</f>
        <v/>
      </c>
      <c r="C35" s="457">
        <v>0.375</v>
      </c>
      <c r="D35" s="72" t="s">
        <v>165</v>
      </c>
      <c r="E35" s="72" t="s">
        <v>166</v>
      </c>
      <c r="F35" s="458">
        <f t="shared" si="2"/>
        <v>0</v>
      </c>
      <c r="G35" s="457">
        <f t="shared" si="3"/>
        <v>0.375</v>
      </c>
    </row>
    <row r="36" spans="1:7" hidden="1" x14ac:dyDescent="0.25">
      <c r="A36" s="456">
        <f>'Umrechnung T'!B173</f>
        <v>0</v>
      </c>
      <c r="B36" s="72" t="str">
        <f>'Umrechnung T'!E173</f>
        <v/>
      </c>
      <c r="C36" s="457">
        <v>0.375</v>
      </c>
      <c r="D36" s="72" t="s">
        <v>165</v>
      </c>
      <c r="E36" s="72" t="s">
        <v>166</v>
      </c>
      <c r="F36" s="458">
        <f t="shared" si="2"/>
        <v>0</v>
      </c>
      <c r="G36" s="457">
        <f t="shared" si="3"/>
        <v>0.375</v>
      </c>
    </row>
    <row r="37" spans="1:7" hidden="1" x14ac:dyDescent="0.25">
      <c r="A37" s="456">
        <f>'Umrechnung T'!B172</f>
        <v>0</v>
      </c>
      <c r="B37" s="72" t="str">
        <f>'Umrechnung T'!E172</f>
        <v/>
      </c>
      <c r="C37" s="457">
        <v>0.375</v>
      </c>
      <c r="D37" s="72" t="s">
        <v>165</v>
      </c>
      <c r="E37" s="72" t="s">
        <v>166</v>
      </c>
      <c r="F37" s="458">
        <f t="shared" si="2"/>
        <v>0</v>
      </c>
      <c r="G37" s="457">
        <f t="shared" si="3"/>
        <v>0.375</v>
      </c>
    </row>
    <row r="38" spans="1:7" hidden="1" x14ac:dyDescent="0.25">
      <c r="A38" s="456">
        <f>'Umrechnung T'!B171</f>
        <v>0</v>
      </c>
      <c r="B38" s="72" t="str">
        <f>'Umrechnung T'!E171</f>
        <v/>
      </c>
      <c r="C38" s="457">
        <v>0.375</v>
      </c>
      <c r="D38" s="72" t="s">
        <v>165</v>
      </c>
      <c r="E38" s="72" t="s">
        <v>166</v>
      </c>
      <c r="F38" s="458">
        <f t="shared" si="2"/>
        <v>0</v>
      </c>
      <c r="G38" s="457">
        <f t="shared" si="3"/>
        <v>0.375</v>
      </c>
    </row>
    <row r="39" spans="1:7" hidden="1" x14ac:dyDescent="0.25">
      <c r="A39" s="456">
        <f>'Umrechnung T'!B170</f>
        <v>0</v>
      </c>
      <c r="B39" s="72" t="str">
        <f>'Umrechnung T'!E170</f>
        <v/>
      </c>
      <c r="C39" s="457">
        <v>0.375</v>
      </c>
      <c r="D39" s="72" t="s">
        <v>165</v>
      </c>
      <c r="E39" s="72" t="s">
        <v>166</v>
      </c>
      <c r="F39" s="458">
        <f t="shared" si="2"/>
        <v>0</v>
      </c>
      <c r="G39" s="457">
        <f t="shared" si="3"/>
        <v>0.375</v>
      </c>
    </row>
    <row r="40" spans="1:7" ht="15.75" hidden="1" customHeight="1" x14ac:dyDescent="0.25">
      <c r="A40" s="456">
        <f>'Umrechnung T'!B169</f>
        <v>0</v>
      </c>
      <c r="B40" s="72" t="str">
        <f>'Umrechnung T'!E169</f>
        <v/>
      </c>
      <c r="C40" s="457">
        <v>0.375</v>
      </c>
      <c r="D40" s="72" t="s">
        <v>165</v>
      </c>
      <c r="E40" s="72" t="s">
        <v>166</v>
      </c>
      <c r="F40" s="458">
        <f t="shared" si="2"/>
        <v>0</v>
      </c>
      <c r="G40" s="457">
        <f t="shared" si="3"/>
        <v>0.375</v>
      </c>
    </row>
    <row r="41" spans="1:7" hidden="1" x14ac:dyDescent="0.25">
      <c r="A41" s="456">
        <f>'Umrechnung T'!B168</f>
        <v>0</v>
      </c>
      <c r="B41" s="72" t="str">
        <f>'Umrechnung T'!E168</f>
        <v/>
      </c>
      <c r="C41" s="457">
        <v>0.375</v>
      </c>
      <c r="D41" s="72" t="s">
        <v>165</v>
      </c>
      <c r="E41" s="72" t="s">
        <v>166</v>
      </c>
      <c r="F41" s="458">
        <f t="shared" si="2"/>
        <v>0</v>
      </c>
      <c r="G41" s="457">
        <f t="shared" si="3"/>
        <v>0.375</v>
      </c>
    </row>
    <row r="42" spans="1:7" ht="15.75" hidden="1" customHeight="1" x14ac:dyDescent="0.25">
      <c r="A42" s="456">
        <f>'Umrechnung T'!B167</f>
        <v>0</v>
      </c>
      <c r="B42" s="72" t="str">
        <f>'Umrechnung T'!E167</f>
        <v/>
      </c>
      <c r="C42" s="457">
        <v>0.375</v>
      </c>
      <c r="D42" s="72" t="s">
        <v>165</v>
      </c>
      <c r="E42" s="72" t="s">
        <v>166</v>
      </c>
      <c r="F42" s="458">
        <f t="shared" si="2"/>
        <v>0</v>
      </c>
      <c r="G42" s="457">
        <f t="shared" si="3"/>
        <v>0.375</v>
      </c>
    </row>
    <row r="43" spans="1:7" ht="15.75" hidden="1" customHeight="1" x14ac:dyDescent="0.25">
      <c r="A43" s="456">
        <f>'Umrechnung T'!B166</f>
        <v>0</v>
      </c>
      <c r="B43" s="72" t="str">
        <f>'Umrechnung T'!E166</f>
        <v/>
      </c>
      <c r="C43" s="457">
        <v>0.375</v>
      </c>
      <c r="D43" s="72" t="s">
        <v>165</v>
      </c>
      <c r="E43" s="72" t="s">
        <v>166</v>
      </c>
      <c r="F43" s="458">
        <f t="shared" si="2"/>
        <v>0</v>
      </c>
      <c r="G43" s="457">
        <f t="shared" si="3"/>
        <v>0.375</v>
      </c>
    </row>
    <row r="44" spans="1:7" ht="15.75" hidden="1" customHeight="1" x14ac:dyDescent="0.25">
      <c r="A44" s="456">
        <f>'Umrechnung T'!B165</f>
        <v>0</v>
      </c>
      <c r="B44" s="72" t="str">
        <f>'Umrechnung T'!E165</f>
        <v/>
      </c>
      <c r="C44" s="457">
        <v>0.375</v>
      </c>
      <c r="D44" s="72" t="s">
        <v>165</v>
      </c>
      <c r="E44" s="72" t="s">
        <v>166</v>
      </c>
      <c r="F44" s="458">
        <f t="shared" si="2"/>
        <v>0</v>
      </c>
      <c r="G44" s="457">
        <f t="shared" si="3"/>
        <v>0.375</v>
      </c>
    </row>
    <row r="45" spans="1:7" ht="15.75" hidden="1" customHeight="1" x14ac:dyDescent="0.25">
      <c r="A45" s="456">
        <f>'Umrechnung T'!B164</f>
        <v>0</v>
      </c>
      <c r="B45" s="72" t="str">
        <f>'Umrechnung T'!E164</f>
        <v/>
      </c>
      <c r="C45" s="457">
        <v>0.375</v>
      </c>
      <c r="D45" s="72" t="s">
        <v>165</v>
      </c>
      <c r="E45" s="72" t="s">
        <v>166</v>
      </c>
      <c r="F45" s="458">
        <f t="shared" si="2"/>
        <v>0</v>
      </c>
      <c r="G45" s="457">
        <f t="shared" si="3"/>
        <v>0.375</v>
      </c>
    </row>
    <row r="46" spans="1:7" ht="15.75" hidden="1" customHeight="1" x14ac:dyDescent="0.25">
      <c r="A46" s="456">
        <f>'Umrechnung T'!B163</f>
        <v>0</v>
      </c>
      <c r="B46" s="72" t="str">
        <f>'Umrechnung T'!E163</f>
        <v/>
      </c>
      <c r="C46" s="457">
        <v>0.375</v>
      </c>
      <c r="D46" s="72" t="s">
        <v>165</v>
      </c>
      <c r="E46" s="72" t="s">
        <v>166</v>
      </c>
      <c r="F46" s="458">
        <f t="shared" si="2"/>
        <v>0</v>
      </c>
      <c r="G46" s="457">
        <f t="shared" si="3"/>
        <v>0.375</v>
      </c>
    </row>
    <row r="47" spans="1:7" ht="15.75" hidden="1" customHeight="1" x14ac:dyDescent="0.25">
      <c r="A47" s="456">
        <f>'Umrechnung T'!B162</f>
        <v>0</v>
      </c>
      <c r="B47" s="72" t="str">
        <f>'Umrechnung T'!E162</f>
        <v/>
      </c>
      <c r="C47" s="457">
        <v>0.375</v>
      </c>
      <c r="D47" s="72" t="s">
        <v>165</v>
      </c>
      <c r="E47" s="72" t="s">
        <v>166</v>
      </c>
      <c r="F47" s="458">
        <f t="shared" si="2"/>
        <v>0</v>
      </c>
      <c r="G47" s="457">
        <f t="shared" si="3"/>
        <v>0.375</v>
      </c>
    </row>
    <row r="48" spans="1:7" ht="15.75" hidden="1" customHeight="1" x14ac:dyDescent="0.25">
      <c r="A48" s="456">
        <f>'Umrechnung T'!B161</f>
        <v>0</v>
      </c>
      <c r="B48" s="72" t="str">
        <f>'Umrechnung T'!E161</f>
        <v/>
      </c>
      <c r="C48" s="457">
        <v>0.375</v>
      </c>
      <c r="D48" s="72" t="s">
        <v>165</v>
      </c>
      <c r="E48" s="72" t="s">
        <v>166</v>
      </c>
      <c r="F48" s="458">
        <f t="shared" si="2"/>
        <v>0</v>
      </c>
      <c r="G48" s="457">
        <f t="shared" si="3"/>
        <v>0.375</v>
      </c>
    </row>
    <row r="49" spans="1:7" hidden="1" x14ac:dyDescent="0.25">
      <c r="A49" s="456">
        <f>'Umrechnung T'!B160</f>
        <v>0</v>
      </c>
      <c r="B49" s="72" t="str">
        <f>'Umrechnung T'!E160</f>
        <v/>
      </c>
      <c r="C49" s="457">
        <v>0.375</v>
      </c>
      <c r="D49" s="72" t="s">
        <v>165</v>
      </c>
      <c r="E49" s="72" t="s">
        <v>166</v>
      </c>
      <c r="F49" s="458">
        <f t="shared" si="2"/>
        <v>0</v>
      </c>
      <c r="G49" s="457">
        <f t="shared" si="3"/>
        <v>0.375</v>
      </c>
    </row>
    <row r="50" spans="1:7" hidden="1" x14ac:dyDescent="0.25">
      <c r="A50" s="456">
        <f>'Umrechnung T'!B159</f>
        <v>0</v>
      </c>
      <c r="B50" s="72" t="str">
        <f>'Umrechnung T'!E159</f>
        <v/>
      </c>
      <c r="C50" s="457">
        <v>0.375</v>
      </c>
      <c r="D50" s="72" t="s">
        <v>165</v>
      </c>
      <c r="E50" s="72" t="s">
        <v>166</v>
      </c>
      <c r="F50" s="458">
        <f t="shared" si="2"/>
        <v>0</v>
      </c>
      <c r="G50" s="457">
        <f t="shared" si="3"/>
        <v>0.375</v>
      </c>
    </row>
    <row r="51" spans="1:7" hidden="1" x14ac:dyDescent="0.25">
      <c r="A51" s="456">
        <f>'Umrechnung T'!B158</f>
        <v>0</v>
      </c>
      <c r="B51" s="72" t="str">
        <f>'Umrechnung T'!E158</f>
        <v/>
      </c>
      <c r="C51" s="457">
        <v>0.375</v>
      </c>
      <c r="D51" s="72" t="s">
        <v>165</v>
      </c>
      <c r="E51" s="72" t="s">
        <v>166</v>
      </c>
      <c r="F51" s="458">
        <f t="shared" si="2"/>
        <v>0</v>
      </c>
      <c r="G51" s="457">
        <f t="shared" si="3"/>
        <v>0.375</v>
      </c>
    </row>
    <row r="52" spans="1:7" hidden="1" x14ac:dyDescent="0.25">
      <c r="A52" s="456">
        <f>'Umrechnung T'!B157</f>
        <v>0</v>
      </c>
      <c r="B52" s="72" t="str">
        <f>'Umrechnung T'!E157</f>
        <v/>
      </c>
      <c r="C52" s="457">
        <v>0.375</v>
      </c>
      <c r="D52" s="72" t="s">
        <v>165</v>
      </c>
      <c r="E52" s="72" t="s">
        <v>166</v>
      </c>
      <c r="F52" s="458">
        <f t="shared" si="2"/>
        <v>0</v>
      </c>
      <c r="G52" s="457">
        <f t="shared" si="3"/>
        <v>0.375</v>
      </c>
    </row>
    <row r="53" spans="1:7" hidden="1" x14ac:dyDescent="0.25">
      <c r="A53" s="456">
        <f>'Umrechnung T'!B156</f>
        <v>0</v>
      </c>
      <c r="B53" s="72" t="str">
        <f>'Umrechnung T'!E156</f>
        <v/>
      </c>
      <c r="C53" s="457">
        <v>0.375</v>
      </c>
      <c r="D53" s="72" t="s">
        <v>165</v>
      </c>
      <c r="E53" s="72" t="s">
        <v>166</v>
      </c>
      <c r="F53" s="458">
        <f t="shared" si="2"/>
        <v>0</v>
      </c>
      <c r="G53" s="457">
        <f t="shared" si="3"/>
        <v>0.375</v>
      </c>
    </row>
    <row r="54" spans="1:7" hidden="1" x14ac:dyDescent="0.25">
      <c r="A54" s="456">
        <f>'Umrechnung T'!B155</f>
        <v>0</v>
      </c>
      <c r="B54" s="72" t="str">
        <f>'Umrechnung T'!E155</f>
        <v/>
      </c>
      <c r="C54" s="457">
        <v>0.375</v>
      </c>
      <c r="D54" s="72" t="s">
        <v>165</v>
      </c>
      <c r="E54" s="72" t="s">
        <v>166</v>
      </c>
      <c r="F54" s="458">
        <f t="shared" si="2"/>
        <v>0</v>
      </c>
      <c r="G54" s="457">
        <f t="shared" si="3"/>
        <v>0.375</v>
      </c>
    </row>
    <row r="55" spans="1:7" hidden="1" x14ac:dyDescent="0.25">
      <c r="A55" s="456">
        <f>'Umrechnung T'!B154</f>
        <v>0</v>
      </c>
      <c r="B55" s="72" t="str">
        <f>'Umrechnung T'!E154</f>
        <v/>
      </c>
      <c r="C55" s="457">
        <v>0.375</v>
      </c>
      <c r="D55" s="72" t="s">
        <v>165</v>
      </c>
      <c r="E55" s="72" t="s">
        <v>166</v>
      </c>
      <c r="F55" s="458">
        <f t="shared" si="2"/>
        <v>0</v>
      </c>
      <c r="G55" s="457">
        <f t="shared" si="3"/>
        <v>0.375</v>
      </c>
    </row>
    <row r="56" spans="1:7" hidden="1" x14ac:dyDescent="0.25">
      <c r="A56" s="456">
        <f>'Umrechnung T'!B153</f>
        <v>0</v>
      </c>
      <c r="B56" s="72" t="str">
        <f>'Umrechnung T'!E153</f>
        <v/>
      </c>
      <c r="C56" s="457">
        <v>0.375</v>
      </c>
      <c r="D56" s="72" t="s">
        <v>165</v>
      </c>
      <c r="E56" s="72" t="s">
        <v>166</v>
      </c>
      <c r="F56" s="458">
        <f t="shared" si="2"/>
        <v>0</v>
      </c>
      <c r="G56" s="457">
        <f t="shared" si="3"/>
        <v>0.375</v>
      </c>
    </row>
    <row r="57" spans="1:7" hidden="1" x14ac:dyDescent="0.25">
      <c r="A57" s="456">
        <f>'Umrechnung T'!B152</f>
        <v>0</v>
      </c>
      <c r="B57" s="72" t="str">
        <f>'Umrechnung T'!E152</f>
        <v/>
      </c>
      <c r="C57" s="457">
        <v>0.375</v>
      </c>
      <c r="D57" s="72" t="s">
        <v>165</v>
      </c>
      <c r="E57" s="72" t="s">
        <v>166</v>
      </c>
      <c r="F57" s="458">
        <f t="shared" si="2"/>
        <v>0</v>
      </c>
      <c r="G57" s="457">
        <f t="shared" si="3"/>
        <v>0.375</v>
      </c>
    </row>
    <row r="58" spans="1:7" hidden="1" x14ac:dyDescent="0.25">
      <c r="A58" s="456">
        <f>'Umrechnung T'!B151</f>
        <v>0</v>
      </c>
      <c r="B58" s="72" t="str">
        <f>'Umrechnung T'!E151</f>
        <v/>
      </c>
      <c r="C58" s="457">
        <v>0.375</v>
      </c>
      <c r="D58" s="72" t="s">
        <v>165</v>
      </c>
      <c r="E58" s="72" t="s">
        <v>166</v>
      </c>
      <c r="F58" s="458">
        <f t="shared" si="2"/>
        <v>0</v>
      </c>
      <c r="G58" s="457">
        <f t="shared" si="3"/>
        <v>0.375</v>
      </c>
    </row>
    <row r="59" spans="1:7" hidden="1" x14ac:dyDescent="0.25">
      <c r="A59" s="456">
        <f>'Umrechnung T'!B150</f>
        <v>0</v>
      </c>
      <c r="B59" s="72" t="str">
        <f>'Umrechnung T'!E150</f>
        <v/>
      </c>
      <c r="C59" s="457">
        <v>0.375</v>
      </c>
      <c r="D59" s="72" t="s">
        <v>165</v>
      </c>
      <c r="E59" s="72" t="s">
        <v>166</v>
      </c>
      <c r="F59" s="458">
        <f t="shared" ref="F59:F90" si="4">IF(AND((A59)&gt;1,ISNUMBER(A59)),A59-1,0)</f>
        <v>0</v>
      </c>
      <c r="G59" s="457">
        <f t="shared" ref="G59:G90" si="5">C59</f>
        <v>0.375</v>
      </c>
    </row>
    <row r="60" spans="1:7" hidden="1" x14ac:dyDescent="0.25">
      <c r="A60" s="456">
        <f>'Umrechnung T'!B149</f>
        <v>0</v>
      </c>
      <c r="B60" s="72" t="str">
        <f>'Umrechnung T'!E149</f>
        <v/>
      </c>
      <c r="C60" s="457">
        <v>0.375</v>
      </c>
      <c r="D60" s="72" t="s">
        <v>165</v>
      </c>
      <c r="E60" s="72" t="s">
        <v>166</v>
      </c>
      <c r="F60" s="458">
        <f t="shared" si="4"/>
        <v>0</v>
      </c>
      <c r="G60" s="457">
        <f t="shared" si="5"/>
        <v>0.375</v>
      </c>
    </row>
    <row r="61" spans="1:7" hidden="1" x14ac:dyDescent="0.25">
      <c r="A61" s="456">
        <f>'Umrechnung T'!B148</f>
        <v>0</v>
      </c>
      <c r="B61" s="72" t="str">
        <f>'Umrechnung T'!E148</f>
        <v/>
      </c>
      <c r="C61" s="457">
        <v>0.375</v>
      </c>
      <c r="D61" s="72" t="s">
        <v>165</v>
      </c>
      <c r="E61" s="72" t="s">
        <v>166</v>
      </c>
      <c r="F61" s="458">
        <f t="shared" si="4"/>
        <v>0</v>
      </c>
      <c r="G61" s="457">
        <f t="shared" si="5"/>
        <v>0.375</v>
      </c>
    </row>
    <row r="62" spans="1:7" hidden="1" x14ac:dyDescent="0.25">
      <c r="A62" s="456">
        <f>'Umrechnung T'!B147</f>
        <v>0</v>
      </c>
      <c r="B62" s="72" t="str">
        <f>'Umrechnung T'!E147</f>
        <v/>
      </c>
      <c r="C62" s="457">
        <v>0.375</v>
      </c>
      <c r="D62" s="72" t="s">
        <v>165</v>
      </c>
      <c r="E62" s="72" t="s">
        <v>166</v>
      </c>
      <c r="F62" s="458">
        <f t="shared" si="4"/>
        <v>0</v>
      </c>
      <c r="G62" s="457">
        <f t="shared" si="5"/>
        <v>0.375</v>
      </c>
    </row>
    <row r="63" spans="1:7" hidden="1" x14ac:dyDescent="0.25">
      <c r="A63" s="456">
        <f>'Umrechnung T'!B146</f>
        <v>0</v>
      </c>
      <c r="B63" s="72" t="str">
        <f>'Umrechnung T'!E146</f>
        <v/>
      </c>
      <c r="C63" s="457">
        <v>0.375</v>
      </c>
      <c r="D63" s="72" t="s">
        <v>165</v>
      </c>
      <c r="E63" s="72" t="s">
        <v>166</v>
      </c>
      <c r="F63" s="458">
        <f t="shared" si="4"/>
        <v>0</v>
      </c>
      <c r="G63" s="457">
        <f t="shared" si="5"/>
        <v>0.375</v>
      </c>
    </row>
    <row r="64" spans="1:7" hidden="1" x14ac:dyDescent="0.25">
      <c r="A64" s="456">
        <f>'Umrechnung T'!B145</f>
        <v>0</v>
      </c>
      <c r="B64" s="72" t="str">
        <f>'Umrechnung T'!E145</f>
        <v/>
      </c>
      <c r="C64" s="457">
        <v>0.375</v>
      </c>
      <c r="D64" s="72" t="s">
        <v>165</v>
      </c>
      <c r="E64" s="72" t="s">
        <v>166</v>
      </c>
      <c r="F64" s="458">
        <f t="shared" si="4"/>
        <v>0</v>
      </c>
      <c r="G64" s="457">
        <f t="shared" si="5"/>
        <v>0.375</v>
      </c>
    </row>
    <row r="65" spans="1:7" hidden="1" x14ac:dyDescent="0.25">
      <c r="A65" s="456">
        <f>'Umrechnung T'!B144</f>
        <v>0</v>
      </c>
      <c r="B65" s="72" t="str">
        <f>'Umrechnung T'!E144</f>
        <v/>
      </c>
      <c r="C65" s="457">
        <v>0.375</v>
      </c>
      <c r="D65" s="72" t="s">
        <v>165</v>
      </c>
      <c r="E65" s="72" t="s">
        <v>166</v>
      </c>
      <c r="F65" s="458">
        <f t="shared" si="4"/>
        <v>0</v>
      </c>
      <c r="G65" s="457">
        <f t="shared" si="5"/>
        <v>0.375</v>
      </c>
    </row>
    <row r="66" spans="1:7" hidden="1" x14ac:dyDescent="0.25">
      <c r="A66" s="456">
        <f>'Umrechnung T'!B143</f>
        <v>0</v>
      </c>
      <c r="B66" s="72" t="str">
        <f>'Umrechnung T'!E143</f>
        <v/>
      </c>
      <c r="C66" s="457">
        <v>0.375</v>
      </c>
      <c r="D66" s="72" t="s">
        <v>165</v>
      </c>
      <c r="E66" s="72" t="s">
        <v>166</v>
      </c>
      <c r="F66" s="458">
        <f t="shared" si="4"/>
        <v>0</v>
      </c>
      <c r="G66" s="457">
        <f t="shared" si="5"/>
        <v>0.375</v>
      </c>
    </row>
    <row r="67" spans="1:7" hidden="1" x14ac:dyDescent="0.25">
      <c r="A67" s="456">
        <f>'Umrechnung T'!B142</f>
        <v>0</v>
      </c>
      <c r="B67" s="72" t="str">
        <f>'Umrechnung T'!E142</f>
        <v/>
      </c>
      <c r="C67" s="457">
        <v>0.375</v>
      </c>
      <c r="D67" s="72" t="s">
        <v>165</v>
      </c>
      <c r="E67" s="72" t="s">
        <v>166</v>
      </c>
      <c r="F67" s="458">
        <f t="shared" si="4"/>
        <v>0</v>
      </c>
      <c r="G67" s="457">
        <f t="shared" si="5"/>
        <v>0.375</v>
      </c>
    </row>
    <row r="68" spans="1:7" hidden="1" x14ac:dyDescent="0.25">
      <c r="A68" s="456">
        <f>'Umrechnung T'!B141</f>
        <v>0</v>
      </c>
      <c r="B68" s="72" t="str">
        <f>'Umrechnung T'!E141</f>
        <v/>
      </c>
      <c r="C68" s="457">
        <v>0.375</v>
      </c>
      <c r="D68" s="72" t="s">
        <v>165</v>
      </c>
      <c r="E68" s="72" t="s">
        <v>166</v>
      </c>
      <c r="F68" s="458">
        <f t="shared" si="4"/>
        <v>0</v>
      </c>
      <c r="G68" s="457">
        <f t="shared" si="5"/>
        <v>0.375</v>
      </c>
    </row>
    <row r="69" spans="1:7" hidden="1" x14ac:dyDescent="0.25">
      <c r="A69" s="456">
        <f>'Umrechnung T'!B140</f>
        <v>0</v>
      </c>
      <c r="B69" s="72" t="str">
        <f>'Umrechnung T'!E140</f>
        <v/>
      </c>
      <c r="C69" s="457">
        <v>0.375</v>
      </c>
      <c r="D69" s="72" t="s">
        <v>165</v>
      </c>
      <c r="E69" s="72" t="s">
        <v>166</v>
      </c>
      <c r="F69" s="458">
        <f t="shared" si="4"/>
        <v>0</v>
      </c>
      <c r="G69" s="457">
        <f t="shared" si="5"/>
        <v>0.375</v>
      </c>
    </row>
    <row r="70" spans="1:7" hidden="1" x14ac:dyDescent="0.25">
      <c r="A70" s="456">
        <f>'Umrechnung T'!B139</f>
        <v>0</v>
      </c>
      <c r="B70" s="72" t="str">
        <f>'Umrechnung T'!E139</f>
        <v/>
      </c>
      <c r="C70" s="457">
        <v>0.375</v>
      </c>
      <c r="D70" s="72" t="s">
        <v>165</v>
      </c>
      <c r="E70" s="72" t="s">
        <v>166</v>
      </c>
      <c r="F70" s="458">
        <f t="shared" si="4"/>
        <v>0</v>
      </c>
      <c r="G70" s="457">
        <f t="shared" si="5"/>
        <v>0.375</v>
      </c>
    </row>
    <row r="71" spans="1:7" ht="30" customHeight="1" x14ac:dyDescent="0.25">
      <c r="A71" s="456">
        <f>'Umrechnung T'!B86</f>
        <v>46464</v>
      </c>
      <c r="B71" s="72" t="str">
        <f>'Umrechnung T'!E86</f>
        <v>Miete DHH Am Sauerwinkel, Miete erhöhen? Drei Jahre sind rum!</v>
      </c>
      <c r="C71" s="457">
        <v>0.375</v>
      </c>
      <c r="D71" s="72" t="s">
        <v>165</v>
      </c>
      <c r="E71" s="72" t="s">
        <v>166</v>
      </c>
      <c r="F71" s="458">
        <f t="shared" si="4"/>
        <v>46463</v>
      </c>
      <c r="G71" s="457">
        <f t="shared" si="5"/>
        <v>0.375</v>
      </c>
    </row>
    <row r="72" spans="1:7" hidden="1" x14ac:dyDescent="0.25">
      <c r="A72" s="456">
        <f>'Umrechnung T'!B137</f>
        <v>0</v>
      </c>
      <c r="B72" s="72" t="str">
        <f>'Umrechnung T'!E137</f>
        <v/>
      </c>
      <c r="C72" s="457">
        <v>0.375</v>
      </c>
      <c r="D72" s="72" t="s">
        <v>165</v>
      </c>
      <c r="E72" s="72" t="s">
        <v>166</v>
      </c>
      <c r="F72" s="458">
        <f t="shared" si="4"/>
        <v>0</v>
      </c>
      <c r="G72" s="457">
        <f t="shared" si="5"/>
        <v>0.375</v>
      </c>
    </row>
    <row r="73" spans="1:7" hidden="1" x14ac:dyDescent="0.25">
      <c r="A73" s="456">
        <f>'Umrechnung T'!B136</f>
        <v>0</v>
      </c>
      <c r="B73" s="72" t="str">
        <f>'Umrechnung T'!E136</f>
        <v/>
      </c>
      <c r="C73" s="457">
        <v>0.375</v>
      </c>
      <c r="D73" s="72" t="s">
        <v>165</v>
      </c>
      <c r="E73" s="72" t="s">
        <v>166</v>
      </c>
      <c r="F73" s="458">
        <f t="shared" si="4"/>
        <v>0</v>
      </c>
      <c r="G73" s="457">
        <f t="shared" si="5"/>
        <v>0.375</v>
      </c>
    </row>
    <row r="74" spans="1:7" hidden="1" x14ac:dyDescent="0.25">
      <c r="A74" s="456">
        <f>'Umrechnung T'!B135</f>
        <v>0</v>
      </c>
      <c r="B74" s="72" t="str">
        <f>'Umrechnung T'!E135</f>
        <v/>
      </c>
      <c r="C74" s="457">
        <v>0.375</v>
      </c>
      <c r="D74" s="72" t="s">
        <v>165</v>
      </c>
      <c r="E74" s="72" t="s">
        <v>166</v>
      </c>
      <c r="F74" s="458">
        <f t="shared" si="4"/>
        <v>0</v>
      </c>
      <c r="G74" s="457">
        <f t="shared" si="5"/>
        <v>0.375</v>
      </c>
    </row>
    <row r="75" spans="1:7" hidden="1" x14ac:dyDescent="0.25">
      <c r="A75" s="456">
        <f>'Umrechnung T'!B133</f>
        <v>0</v>
      </c>
      <c r="B75" s="72" t="str">
        <f>'Umrechnung T'!E133</f>
        <v/>
      </c>
      <c r="C75" s="457">
        <v>0.375</v>
      </c>
      <c r="D75" s="72" t="s">
        <v>165</v>
      </c>
      <c r="E75" s="72" t="s">
        <v>166</v>
      </c>
      <c r="F75" s="458">
        <f t="shared" si="4"/>
        <v>0</v>
      </c>
      <c r="G75" s="457">
        <f t="shared" si="5"/>
        <v>0.375</v>
      </c>
    </row>
    <row r="76" spans="1:7" hidden="1" x14ac:dyDescent="0.25">
      <c r="A76" s="456">
        <f>'Umrechnung T'!B134</f>
        <v>0</v>
      </c>
      <c r="B76" s="72" t="str">
        <f>'Umrechnung T'!E134</f>
        <v/>
      </c>
      <c r="C76" s="457">
        <v>0.375</v>
      </c>
      <c r="D76" s="72" t="s">
        <v>165</v>
      </c>
      <c r="E76" s="72" t="s">
        <v>166</v>
      </c>
      <c r="F76" s="458">
        <f t="shared" si="4"/>
        <v>0</v>
      </c>
      <c r="G76" s="457">
        <f t="shared" si="5"/>
        <v>0.375</v>
      </c>
    </row>
    <row r="77" spans="1:7" hidden="1" x14ac:dyDescent="0.25">
      <c r="A77" s="456">
        <f>'Umrechnung T'!B132</f>
        <v>0</v>
      </c>
      <c r="B77" s="72" t="str">
        <f>'Umrechnung T'!E132</f>
        <v/>
      </c>
      <c r="C77" s="457">
        <v>0.375</v>
      </c>
      <c r="D77" s="72" t="s">
        <v>165</v>
      </c>
      <c r="E77" s="72" t="s">
        <v>166</v>
      </c>
      <c r="F77" s="458">
        <f t="shared" si="4"/>
        <v>0</v>
      </c>
      <c r="G77" s="457">
        <f t="shared" si="5"/>
        <v>0.375</v>
      </c>
    </row>
    <row r="78" spans="1:7" hidden="1" x14ac:dyDescent="0.25">
      <c r="A78" s="456">
        <f>'Umrechnung T'!B131</f>
        <v>0</v>
      </c>
      <c r="B78" s="72" t="str">
        <f>'Umrechnung T'!E131</f>
        <v/>
      </c>
      <c r="C78" s="457">
        <v>0.375</v>
      </c>
      <c r="D78" s="72" t="s">
        <v>165</v>
      </c>
      <c r="E78" s="72" t="s">
        <v>166</v>
      </c>
      <c r="F78" s="458">
        <f t="shared" si="4"/>
        <v>0</v>
      </c>
      <c r="G78" s="457">
        <f t="shared" si="5"/>
        <v>0.375</v>
      </c>
    </row>
    <row r="79" spans="1:7" hidden="1" x14ac:dyDescent="0.25">
      <c r="A79" s="456">
        <f>'Umrechnung T'!B130</f>
        <v>0</v>
      </c>
      <c r="B79" s="72" t="str">
        <f>'Umrechnung T'!E130</f>
        <v/>
      </c>
      <c r="C79" s="457">
        <v>0.375</v>
      </c>
      <c r="D79" s="72" t="s">
        <v>165</v>
      </c>
      <c r="E79" s="72" t="s">
        <v>166</v>
      </c>
      <c r="F79" s="458">
        <f t="shared" si="4"/>
        <v>0</v>
      </c>
      <c r="G79" s="457">
        <f t="shared" si="5"/>
        <v>0.375</v>
      </c>
    </row>
    <row r="80" spans="1:7" hidden="1" x14ac:dyDescent="0.25">
      <c r="A80" s="456">
        <f>'Umrechnung T'!B129</f>
        <v>0</v>
      </c>
      <c r="B80" s="72" t="str">
        <f>'Umrechnung T'!E129</f>
        <v/>
      </c>
      <c r="C80" s="457">
        <v>0.375</v>
      </c>
      <c r="D80" s="72" t="s">
        <v>165</v>
      </c>
      <c r="E80" s="72" t="s">
        <v>166</v>
      </c>
      <c r="F80" s="458">
        <f t="shared" si="4"/>
        <v>0</v>
      </c>
      <c r="G80" s="457">
        <f t="shared" si="5"/>
        <v>0.375</v>
      </c>
    </row>
    <row r="81" spans="1:7" hidden="1" x14ac:dyDescent="0.25">
      <c r="A81" s="456">
        <f>'Umrechnung T'!B128</f>
        <v>0</v>
      </c>
      <c r="B81" s="72" t="str">
        <f>'Umrechnung T'!E128</f>
        <v/>
      </c>
      <c r="C81" s="457">
        <v>0.375</v>
      </c>
      <c r="D81" s="72" t="s">
        <v>165</v>
      </c>
      <c r="E81" s="72" t="s">
        <v>166</v>
      </c>
      <c r="F81" s="458">
        <f t="shared" si="4"/>
        <v>0</v>
      </c>
      <c r="G81" s="457">
        <f t="shared" si="5"/>
        <v>0.375</v>
      </c>
    </row>
    <row r="82" spans="1:7" hidden="1" x14ac:dyDescent="0.25">
      <c r="A82" s="456">
        <f>'Umrechnung T'!B127</f>
        <v>0</v>
      </c>
      <c r="B82" s="72" t="str">
        <f>'Umrechnung T'!E127</f>
        <v/>
      </c>
      <c r="C82" s="457">
        <v>0.375</v>
      </c>
      <c r="D82" s="72" t="s">
        <v>165</v>
      </c>
      <c r="E82" s="72" t="s">
        <v>166</v>
      </c>
      <c r="F82" s="458">
        <f t="shared" si="4"/>
        <v>0</v>
      </c>
      <c r="G82" s="457">
        <f t="shared" si="5"/>
        <v>0.375</v>
      </c>
    </row>
    <row r="83" spans="1:7" hidden="1" x14ac:dyDescent="0.25">
      <c r="A83" s="456">
        <f>'Umrechnung T'!B126</f>
        <v>0</v>
      </c>
      <c r="B83" s="72" t="str">
        <f>'Umrechnung T'!E126</f>
        <v/>
      </c>
      <c r="C83" s="457">
        <v>0.375</v>
      </c>
      <c r="D83" s="72" t="s">
        <v>165</v>
      </c>
      <c r="E83" s="72" t="s">
        <v>166</v>
      </c>
      <c r="F83" s="458">
        <f t="shared" si="4"/>
        <v>0</v>
      </c>
      <c r="G83" s="457">
        <f t="shared" si="5"/>
        <v>0.375</v>
      </c>
    </row>
    <row r="84" spans="1:7" hidden="1" x14ac:dyDescent="0.25">
      <c r="A84" s="456">
        <f>'Umrechnung T'!B125</f>
        <v>0</v>
      </c>
      <c r="B84" s="72" t="str">
        <f>'Umrechnung T'!E125</f>
        <v/>
      </c>
      <c r="C84" s="457">
        <v>0.375</v>
      </c>
      <c r="D84" s="72" t="s">
        <v>165</v>
      </c>
      <c r="E84" s="72" t="s">
        <v>166</v>
      </c>
      <c r="F84" s="458">
        <f t="shared" si="4"/>
        <v>0</v>
      </c>
      <c r="G84" s="457">
        <f t="shared" si="5"/>
        <v>0.375</v>
      </c>
    </row>
    <row r="85" spans="1:7" hidden="1" x14ac:dyDescent="0.25">
      <c r="A85" s="456">
        <f>'Umrechnung T'!B124</f>
        <v>0</v>
      </c>
      <c r="B85" s="72" t="str">
        <f>'Umrechnung T'!E124</f>
        <v/>
      </c>
      <c r="C85" s="457">
        <v>0.375</v>
      </c>
      <c r="D85" s="72" t="s">
        <v>165</v>
      </c>
      <c r="E85" s="72" t="s">
        <v>166</v>
      </c>
      <c r="F85" s="458">
        <f t="shared" si="4"/>
        <v>0</v>
      </c>
      <c r="G85" s="457">
        <f t="shared" si="5"/>
        <v>0.375</v>
      </c>
    </row>
    <row r="86" spans="1:7" hidden="1" x14ac:dyDescent="0.25">
      <c r="A86" s="456">
        <f>'Umrechnung T'!B123</f>
        <v>0</v>
      </c>
      <c r="B86" s="72" t="str">
        <f>'Umrechnung T'!E123</f>
        <v/>
      </c>
      <c r="C86" s="457">
        <v>0.375</v>
      </c>
      <c r="D86" s="72" t="s">
        <v>165</v>
      </c>
      <c r="E86" s="72" t="s">
        <v>166</v>
      </c>
      <c r="F86" s="458">
        <f t="shared" si="4"/>
        <v>0</v>
      </c>
      <c r="G86" s="457">
        <f t="shared" si="5"/>
        <v>0.375</v>
      </c>
    </row>
    <row r="87" spans="1:7" hidden="1" x14ac:dyDescent="0.25">
      <c r="A87" s="456">
        <f>'Umrechnung T'!B122</f>
        <v>0</v>
      </c>
      <c r="B87" s="72" t="str">
        <f>'Umrechnung T'!E122</f>
        <v/>
      </c>
      <c r="C87" s="457">
        <v>0.375</v>
      </c>
      <c r="D87" s="72" t="s">
        <v>165</v>
      </c>
      <c r="E87" s="72" t="s">
        <v>166</v>
      </c>
      <c r="F87" s="458">
        <f t="shared" si="4"/>
        <v>0</v>
      </c>
      <c r="G87" s="457">
        <f t="shared" si="5"/>
        <v>0.375</v>
      </c>
    </row>
    <row r="88" spans="1:7" hidden="1" x14ac:dyDescent="0.25">
      <c r="A88" s="456">
        <f>'Umrechnung T'!B121</f>
        <v>0</v>
      </c>
      <c r="B88" s="72" t="str">
        <f>'Umrechnung T'!E121</f>
        <v/>
      </c>
      <c r="C88" s="457">
        <v>0.375</v>
      </c>
      <c r="D88" s="72" t="s">
        <v>165</v>
      </c>
      <c r="E88" s="72" t="s">
        <v>166</v>
      </c>
      <c r="F88" s="458">
        <f t="shared" si="4"/>
        <v>0</v>
      </c>
      <c r="G88" s="457">
        <f t="shared" si="5"/>
        <v>0.375</v>
      </c>
    </row>
    <row r="89" spans="1:7" hidden="1" x14ac:dyDescent="0.25">
      <c r="A89" s="456">
        <f>'Umrechnung T'!B120</f>
        <v>0</v>
      </c>
      <c r="B89" s="72" t="str">
        <f>'Umrechnung T'!E120</f>
        <v/>
      </c>
      <c r="C89" s="457">
        <v>0.375</v>
      </c>
      <c r="D89" s="72" t="s">
        <v>165</v>
      </c>
      <c r="E89" s="72" t="s">
        <v>166</v>
      </c>
      <c r="F89" s="458">
        <f t="shared" si="4"/>
        <v>0</v>
      </c>
      <c r="G89" s="457">
        <f t="shared" si="5"/>
        <v>0.375</v>
      </c>
    </row>
    <row r="90" spans="1:7" hidden="1" x14ac:dyDescent="0.25">
      <c r="A90" s="456">
        <f>'Umrechnung T'!B119</f>
        <v>0</v>
      </c>
      <c r="B90" s="72" t="str">
        <f>'Umrechnung T'!E119</f>
        <v/>
      </c>
      <c r="C90" s="457">
        <v>0.375</v>
      </c>
      <c r="D90" s="72" t="s">
        <v>165</v>
      </c>
      <c r="E90" s="72" t="s">
        <v>166</v>
      </c>
      <c r="F90" s="458">
        <f t="shared" si="4"/>
        <v>0</v>
      </c>
      <c r="G90" s="457">
        <f t="shared" si="5"/>
        <v>0.375</v>
      </c>
    </row>
    <row r="91" spans="1:7" hidden="1" x14ac:dyDescent="0.25">
      <c r="A91" s="456">
        <f>'Umrechnung T'!B118</f>
        <v>0</v>
      </c>
      <c r="B91" s="72" t="str">
        <f>'Umrechnung T'!E118</f>
        <v/>
      </c>
      <c r="C91" s="457">
        <v>0.375</v>
      </c>
      <c r="D91" s="72" t="s">
        <v>165</v>
      </c>
      <c r="E91" s="72" t="s">
        <v>166</v>
      </c>
      <c r="F91" s="458">
        <f t="shared" ref="F91:F122" si="6">IF(AND((A91)&gt;1,ISNUMBER(A91)),A91-1,0)</f>
        <v>0</v>
      </c>
      <c r="G91" s="457">
        <f t="shared" ref="G91:G122" si="7">C91</f>
        <v>0.375</v>
      </c>
    </row>
    <row r="92" spans="1:7" hidden="1" x14ac:dyDescent="0.25">
      <c r="A92" s="456">
        <f>'Umrechnung T'!B117</f>
        <v>0</v>
      </c>
      <c r="B92" s="72" t="str">
        <f>'Umrechnung T'!E117</f>
        <v/>
      </c>
      <c r="C92" s="457">
        <v>0.375</v>
      </c>
      <c r="D92" s="72" t="s">
        <v>165</v>
      </c>
      <c r="E92" s="72" t="s">
        <v>166</v>
      </c>
      <c r="F92" s="458">
        <f t="shared" si="6"/>
        <v>0</v>
      </c>
      <c r="G92" s="457">
        <f t="shared" si="7"/>
        <v>0.375</v>
      </c>
    </row>
    <row r="93" spans="1:7" hidden="1" x14ac:dyDescent="0.25">
      <c r="A93" s="456">
        <f>'Umrechnung T'!B116</f>
        <v>0</v>
      </c>
      <c r="B93" s="72" t="str">
        <f>'Umrechnung T'!E116</f>
        <v/>
      </c>
      <c r="C93" s="457">
        <v>0.375</v>
      </c>
      <c r="D93" s="72" t="s">
        <v>165</v>
      </c>
      <c r="E93" s="72" t="s">
        <v>166</v>
      </c>
      <c r="F93" s="458">
        <f t="shared" si="6"/>
        <v>0</v>
      </c>
      <c r="G93" s="457">
        <f t="shared" si="7"/>
        <v>0.375</v>
      </c>
    </row>
    <row r="94" spans="1:7" hidden="1" x14ac:dyDescent="0.25">
      <c r="A94" s="456">
        <f>'Umrechnung T'!B115</f>
        <v>0</v>
      </c>
      <c r="B94" s="72" t="str">
        <f>'Umrechnung T'!E115</f>
        <v/>
      </c>
      <c r="C94" s="457">
        <v>0.375</v>
      </c>
      <c r="D94" s="72" t="s">
        <v>165</v>
      </c>
      <c r="E94" s="72" t="s">
        <v>166</v>
      </c>
      <c r="F94" s="458">
        <f t="shared" si="6"/>
        <v>0</v>
      </c>
      <c r="G94" s="457">
        <f t="shared" si="7"/>
        <v>0.375</v>
      </c>
    </row>
    <row r="95" spans="1:7" ht="30" customHeight="1" x14ac:dyDescent="0.25">
      <c r="A95" s="456">
        <f>'Umrechnung T'!B113</f>
        <v>46600</v>
      </c>
      <c r="B95" s="72" t="str">
        <f>'Umrechnung T'!E113</f>
        <v>Verkauf Investmentfold VL, Verkauf VL, ggf abwarten</v>
      </c>
      <c r="C95" s="457">
        <v>0.375</v>
      </c>
      <c r="D95" s="72" t="s">
        <v>165</v>
      </c>
      <c r="E95" s="72" t="s">
        <v>166</v>
      </c>
      <c r="F95" s="458">
        <f t="shared" si="6"/>
        <v>46599</v>
      </c>
      <c r="G95" s="457">
        <f t="shared" si="7"/>
        <v>0.375</v>
      </c>
    </row>
    <row r="96" spans="1:7" hidden="1" x14ac:dyDescent="0.25">
      <c r="A96" s="456">
        <f>'Umrechnung T'!B114</f>
        <v>0</v>
      </c>
      <c r="B96" s="72" t="str">
        <f>'Umrechnung T'!E114</f>
        <v/>
      </c>
      <c r="C96" s="457">
        <v>0.375</v>
      </c>
      <c r="D96" s="72" t="s">
        <v>165</v>
      </c>
      <c r="E96" s="72" t="s">
        <v>166</v>
      </c>
      <c r="F96" s="458">
        <f t="shared" si="6"/>
        <v>0</v>
      </c>
      <c r="G96" s="457">
        <f t="shared" si="7"/>
        <v>0.375</v>
      </c>
    </row>
    <row r="97" spans="1:7" ht="31.5" x14ac:dyDescent="0.25">
      <c r="A97" s="456">
        <f>'Umrechnung T'!B138</f>
        <v>46631</v>
      </c>
      <c r="B97" s="72" t="str">
        <f>'Umrechnung T'!E138</f>
        <v>Dach neu eindecken Haus Am Suerwinkel, Konditionen einholen, Kredit zusammen mit Konditionenanpassung 12/28 aufnehmen</v>
      </c>
      <c r="C97" s="457">
        <v>0.375</v>
      </c>
      <c r="D97" s="72" t="s">
        <v>165</v>
      </c>
      <c r="E97" s="72" t="s">
        <v>166</v>
      </c>
      <c r="F97" s="458">
        <f t="shared" si="6"/>
        <v>46630</v>
      </c>
      <c r="G97" s="457">
        <f t="shared" si="7"/>
        <v>0.375</v>
      </c>
    </row>
    <row r="98" spans="1:7" hidden="1" x14ac:dyDescent="0.25">
      <c r="A98" s="456">
        <f>'Umrechnung T'!B111</f>
        <v>0</v>
      </c>
      <c r="B98" s="72" t="str">
        <f>'Umrechnung T'!E111</f>
        <v/>
      </c>
      <c r="C98" s="457">
        <v>0.375</v>
      </c>
      <c r="D98" s="72" t="s">
        <v>165</v>
      </c>
      <c r="E98" s="72" t="s">
        <v>166</v>
      </c>
      <c r="F98" s="458">
        <f t="shared" si="6"/>
        <v>0</v>
      </c>
      <c r="G98" s="457">
        <f t="shared" si="7"/>
        <v>0.375</v>
      </c>
    </row>
    <row r="99" spans="1:7" hidden="1" x14ac:dyDescent="0.25">
      <c r="A99" s="456">
        <f>'Umrechnung T'!B110</f>
        <v>0</v>
      </c>
      <c r="B99" s="72" t="str">
        <f>'Umrechnung T'!E110</f>
        <v/>
      </c>
      <c r="C99" s="457">
        <v>0.375</v>
      </c>
      <c r="D99" s="72" t="s">
        <v>165</v>
      </c>
      <c r="E99" s="72" t="s">
        <v>166</v>
      </c>
      <c r="F99" s="458">
        <f t="shared" si="6"/>
        <v>0</v>
      </c>
      <c r="G99" s="457">
        <f t="shared" si="7"/>
        <v>0.375</v>
      </c>
    </row>
    <row r="100" spans="1:7" hidden="1" x14ac:dyDescent="0.25">
      <c r="A100" s="456">
        <f>'Umrechnung T'!B109</f>
        <v>0</v>
      </c>
      <c r="B100" s="72" t="str">
        <f>'Umrechnung T'!E109</f>
        <v/>
      </c>
      <c r="C100" s="457">
        <v>0.375</v>
      </c>
      <c r="D100" s="72" t="s">
        <v>165</v>
      </c>
      <c r="E100" s="72" t="s">
        <v>166</v>
      </c>
      <c r="F100" s="458">
        <f t="shared" si="6"/>
        <v>0</v>
      </c>
      <c r="G100" s="457">
        <f t="shared" si="7"/>
        <v>0.375</v>
      </c>
    </row>
    <row r="101" spans="1:7" hidden="1" x14ac:dyDescent="0.25">
      <c r="A101" s="456">
        <f>'Umrechnung T'!B108</f>
        <v>0</v>
      </c>
      <c r="B101" s="72" t="str">
        <f>'Umrechnung T'!E108</f>
        <v/>
      </c>
      <c r="C101" s="457">
        <v>0.375</v>
      </c>
      <c r="D101" s="72" t="s">
        <v>165</v>
      </c>
      <c r="E101" s="72" t="s">
        <v>166</v>
      </c>
      <c r="F101" s="458">
        <f t="shared" si="6"/>
        <v>0</v>
      </c>
      <c r="G101" s="457">
        <f t="shared" si="7"/>
        <v>0.375</v>
      </c>
    </row>
    <row r="102" spans="1:7" hidden="1" x14ac:dyDescent="0.25">
      <c r="A102" s="456">
        <f>'Umrechnung T'!B107</f>
        <v>0</v>
      </c>
      <c r="B102" s="72" t="str">
        <f>'Umrechnung T'!E107</f>
        <v/>
      </c>
      <c r="C102" s="457">
        <v>0.375</v>
      </c>
      <c r="D102" s="72" t="s">
        <v>165</v>
      </c>
      <c r="E102" s="72" t="s">
        <v>166</v>
      </c>
      <c r="F102" s="458">
        <f t="shared" si="6"/>
        <v>0</v>
      </c>
      <c r="G102" s="457">
        <f t="shared" si="7"/>
        <v>0.375</v>
      </c>
    </row>
    <row r="103" spans="1:7" hidden="1" x14ac:dyDescent="0.25">
      <c r="A103" s="456">
        <f>'Umrechnung T'!B106</f>
        <v>0</v>
      </c>
      <c r="B103" s="72" t="str">
        <f>'Umrechnung T'!E106</f>
        <v/>
      </c>
      <c r="C103" s="457">
        <v>0.375</v>
      </c>
      <c r="D103" s="72" t="s">
        <v>165</v>
      </c>
      <c r="E103" s="72" t="s">
        <v>166</v>
      </c>
      <c r="F103" s="458">
        <f t="shared" si="6"/>
        <v>0</v>
      </c>
      <c r="G103" s="457">
        <f t="shared" si="7"/>
        <v>0.375</v>
      </c>
    </row>
    <row r="104" spans="1:7" hidden="1" x14ac:dyDescent="0.25">
      <c r="A104" s="456">
        <f>'Umrechnung T'!B105</f>
        <v>0</v>
      </c>
      <c r="B104" s="72" t="str">
        <f>'Umrechnung T'!E105</f>
        <v/>
      </c>
      <c r="C104" s="457">
        <v>0.375</v>
      </c>
      <c r="D104" s="72" t="s">
        <v>165</v>
      </c>
      <c r="E104" s="72" t="s">
        <v>166</v>
      </c>
      <c r="F104" s="458">
        <f t="shared" si="6"/>
        <v>0</v>
      </c>
      <c r="G104" s="457">
        <f t="shared" si="7"/>
        <v>0.375</v>
      </c>
    </row>
    <row r="105" spans="1:7" hidden="1" x14ac:dyDescent="0.25">
      <c r="A105" s="456">
        <f>'Umrechnung T'!B104</f>
        <v>0</v>
      </c>
      <c r="B105" s="72" t="str">
        <f>'Umrechnung T'!E104</f>
        <v/>
      </c>
      <c r="C105" s="457">
        <v>0.375</v>
      </c>
      <c r="D105" s="72" t="s">
        <v>165</v>
      </c>
      <c r="E105" s="72" t="s">
        <v>166</v>
      </c>
      <c r="F105" s="458">
        <f t="shared" si="6"/>
        <v>0</v>
      </c>
      <c r="G105" s="457">
        <f t="shared" si="7"/>
        <v>0.375</v>
      </c>
    </row>
    <row r="106" spans="1:7" hidden="1" x14ac:dyDescent="0.25">
      <c r="A106" s="456">
        <f>'Umrechnung T'!B103</f>
        <v>0</v>
      </c>
      <c r="B106" s="72" t="str">
        <f>'Umrechnung T'!E103</f>
        <v/>
      </c>
      <c r="C106" s="457">
        <v>0.375</v>
      </c>
      <c r="D106" s="72" t="s">
        <v>165</v>
      </c>
      <c r="E106" s="72" t="s">
        <v>166</v>
      </c>
      <c r="F106" s="458">
        <f t="shared" si="6"/>
        <v>0</v>
      </c>
      <c r="G106" s="457">
        <f t="shared" si="7"/>
        <v>0.375</v>
      </c>
    </row>
    <row r="107" spans="1:7" hidden="1" x14ac:dyDescent="0.25">
      <c r="A107" s="456">
        <f>'Umrechnung T'!B102</f>
        <v>0</v>
      </c>
      <c r="B107" s="72" t="str">
        <f>'Umrechnung T'!E102</f>
        <v/>
      </c>
      <c r="C107" s="457">
        <v>0.375</v>
      </c>
      <c r="D107" s="72" t="s">
        <v>165</v>
      </c>
      <c r="E107" s="72" t="s">
        <v>166</v>
      </c>
      <c r="F107" s="458">
        <f t="shared" si="6"/>
        <v>0</v>
      </c>
      <c r="G107" s="457">
        <f t="shared" si="7"/>
        <v>0.375</v>
      </c>
    </row>
    <row r="108" spans="1:7" hidden="1" x14ac:dyDescent="0.25">
      <c r="A108" s="456">
        <f>'Umrechnung T'!B191</f>
        <v>0</v>
      </c>
      <c r="B108" s="72" t="str">
        <f>'Umrechnung T'!E191</f>
        <v/>
      </c>
      <c r="C108" s="457">
        <v>0.375</v>
      </c>
      <c r="D108" s="72" t="s">
        <v>165</v>
      </c>
      <c r="E108" s="72" t="s">
        <v>166</v>
      </c>
      <c r="F108" s="458">
        <f t="shared" si="6"/>
        <v>0</v>
      </c>
      <c r="G108" s="457">
        <f t="shared" si="7"/>
        <v>0.375</v>
      </c>
    </row>
    <row r="109" spans="1:7" hidden="1" x14ac:dyDescent="0.25">
      <c r="A109" s="456">
        <f>'Umrechnung T'!B101</f>
        <v>0</v>
      </c>
      <c r="B109" s="72" t="str">
        <f>'Umrechnung T'!E101</f>
        <v/>
      </c>
      <c r="C109" s="457">
        <v>0.375</v>
      </c>
      <c r="D109" s="72" t="s">
        <v>165</v>
      </c>
      <c r="E109" s="72" t="s">
        <v>166</v>
      </c>
      <c r="F109" s="458">
        <f t="shared" si="6"/>
        <v>0</v>
      </c>
      <c r="G109" s="457">
        <f t="shared" si="7"/>
        <v>0.375</v>
      </c>
    </row>
    <row r="110" spans="1:7" hidden="1" x14ac:dyDescent="0.25">
      <c r="A110" s="456">
        <f>'Umrechnung T'!B99</f>
        <v>0</v>
      </c>
      <c r="B110" s="72" t="str">
        <f>'Umrechnung T'!E99</f>
        <v/>
      </c>
      <c r="C110" s="457">
        <v>0.375</v>
      </c>
      <c r="D110" s="72" t="s">
        <v>165</v>
      </c>
      <c r="E110" s="72" t="s">
        <v>166</v>
      </c>
      <c r="F110" s="458">
        <f t="shared" si="6"/>
        <v>0</v>
      </c>
      <c r="G110" s="457">
        <f t="shared" si="7"/>
        <v>0.375</v>
      </c>
    </row>
    <row r="111" spans="1:7" hidden="1" x14ac:dyDescent="0.25">
      <c r="A111" s="456">
        <f>'Umrechnung T'!B100</f>
        <v>0</v>
      </c>
      <c r="B111" s="72" t="str">
        <f>'Umrechnung T'!E100</f>
        <v/>
      </c>
      <c r="C111" s="457">
        <v>0.375</v>
      </c>
      <c r="D111" s="72" t="s">
        <v>165</v>
      </c>
      <c r="E111" s="72" t="s">
        <v>166</v>
      </c>
      <c r="F111" s="458">
        <f t="shared" si="6"/>
        <v>0</v>
      </c>
      <c r="G111" s="457">
        <f t="shared" si="7"/>
        <v>0.375</v>
      </c>
    </row>
    <row r="112" spans="1:7" hidden="1" x14ac:dyDescent="0.25">
      <c r="A112" s="456">
        <f>'Umrechnung T'!B98</f>
        <v>0</v>
      </c>
      <c r="B112" s="72" t="str">
        <f>'Umrechnung T'!E98</f>
        <v/>
      </c>
      <c r="C112" s="457">
        <v>0.375</v>
      </c>
      <c r="D112" s="72" t="s">
        <v>165</v>
      </c>
      <c r="E112" s="72" t="s">
        <v>166</v>
      </c>
      <c r="F112" s="458">
        <f t="shared" si="6"/>
        <v>0</v>
      </c>
      <c r="G112" s="457">
        <f t="shared" si="7"/>
        <v>0.375</v>
      </c>
    </row>
    <row r="113" spans="1:7" hidden="1" x14ac:dyDescent="0.25">
      <c r="A113" s="456">
        <f>'Umrechnung T'!B97</f>
        <v>0</v>
      </c>
      <c r="B113" s="72" t="str">
        <f>'Umrechnung T'!E97</f>
        <v/>
      </c>
      <c r="C113" s="457">
        <v>0.375</v>
      </c>
      <c r="D113" s="72" t="s">
        <v>165</v>
      </c>
      <c r="E113" s="72" t="s">
        <v>166</v>
      </c>
      <c r="F113" s="458">
        <f t="shared" si="6"/>
        <v>0</v>
      </c>
      <c r="G113" s="457">
        <f t="shared" si="7"/>
        <v>0.375</v>
      </c>
    </row>
    <row r="114" spans="1:7" hidden="1" x14ac:dyDescent="0.25">
      <c r="A114" s="456">
        <f>'Umrechnung T'!B96</f>
        <v>0</v>
      </c>
      <c r="B114" s="72" t="str">
        <f>'Umrechnung T'!E96</f>
        <v/>
      </c>
      <c r="C114" s="457">
        <v>0.375</v>
      </c>
      <c r="D114" s="72" t="s">
        <v>165</v>
      </c>
      <c r="E114" s="72" t="s">
        <v>166</v>
      </c>
      <c r="F114" s="458">
        <f t="shared" si="6"/>
        <v>0</v>
      </c>
      <c r="G114" s="457">
        <f t="shared" si="7"/>
        <v>0.375</v>
      </c>
    </row>
    <row r="115" spans="1:7" hidden="1" x14ac:dyDescent="0.25">
      <c r="A115" s="456">
        <f>'Umrechnung T'!B94</f>
        <v>0</v>
      </c>
      <c r="B115" s="72" t="str">
        <f>'Umrechnung T'!E94</f>
        <v/>
      </c>
      <c r="C115" s="457">
        <v>0.375</v>
      </c>
      <c r="D115" s="72" t="s">
        <v>165</v>
      </c>
      <c r="E115" s="72" t="s">
        <v>166</v>
      </c>
      <c r="F115" s="458">
        <f t="shared" si="6"/>
        <v>0</v>
      </c>
      <c r="G115" s="457">
        <f t="shared" si="7"/>
        <v>0.375</v>
      </c>
    </row>
    <row r="116" spans="1:7" hidden="1" x14ac:dyDescent="0.25">
      <c r="A116" s="456">
        <f>'Umrechnung T'!B95</f>
        <v>0</v>
      </c>
      <c r="B116" s="72" t="str">
        <f>'Umrechnung T'!E95</f>
        <v/>
      </c>
      <c r="C116" s="457">
        <v>0.375</v>
      </c>
      <c r="D116" s="72" t="s">
        <v>165</v>
      </c>
      <c r="E116" s="72" t="s">
        <v>166</v>
      </c>
      <c r="F116" s="458">
        <f t="shared" si="6"/>
        <v>0</v>
      </c>
      <c r="G116" s="457">
        <f t="shared" si="7"/>
        <v>0.375</v>
      </c>
    </row>
    <row r="117" spans="1:7" hidden="1" x14ac:dyDescent="0.25">
      <c r="A117" s="456">
        <f>'Umrechnung T'!B92</f>
        <v>0</v>
      </c>
      <c r="B117" s="72" t="str">
        <f>'Umrechnung T'!E92</f>
        <v/>
      </c>
      <c r="C117" s="457">
        <v>0.375</v>
      </c>
      <c r="D117" s="72" t="s">
        <v>165</v>
      </c>
      <c r="E117" s="72" t="s">
        <v>166</v>
      </c>
      <c r="F117" s="458">
        <f t="shared" si="6"/>
        <v>0</v>
      </c>
      <c r="G117" s="457">
        <f t="shared" si="7"/>
        <v>0.375</v>
      </c>
    </row>
    <row r="118" spans="1:7" hidden="1" x14ac:dyDescent="0.25">
      <c r="A118" s="456">
        <f>'Umrechnung T'!B90</f>
        <v>0</v>
      </c>
      <c r="B118" s="72" t="str">
        <f>'Umrechnung T'!E90</f>
        <v/>
      </c>
      <c r="C118" s="457">
        <v>0.375</v>
      </c>
      <c r="D118" s="72" t="s">
        <v>165</v>
      </c>
      <c r="E118" s="72" t="s">
        <v>166</v>
      </c>
      <c r="F118" s="458">
        <f t="shared" si="6"/>
        <v>0</v>
      </c>
      <c r="G118" s="457">
        <f t="shared" si="7"/>
        <v>0.375</v>
      </c>
    </row>
    <row r="119" spans="1:7" hidden="1" x14ac:dyDescent="0.25">
      <c r="A119" s="456">
        <f>'Umrechnung T'!B91</f>
        <v>0</v>
      </c>
      <c r="B119" s="72" t="str">
        <f>'Umrechnung T'!E91</f>
        <v/>
      </c>
      <c r="C119" s="457">
        <v>0.375</v>
      </c>
      <c r="D119" s="72" t="s">
        <v>165</v>
      </c>
      <c r="E119" s="72" t="s">
        <v>166</v>
      </c>
      <c r="F119" s="458">
        <f t="shared" si="6"/>
        <v>0</v>
      </c>
      <c r="G119" s="457">
        <f t="shared" si="7"/>
        <v>0.375</v>
      </c>
    </row>
    <row r="120" spans="1:7" x14ac:dyDescent="0.25">
      <c r="A120" s="456">
        <f>'Umrechnung T'!B182</f>
        <v>46827</v>
      </c>
      <c r="B120" s="72" t="str">
        <f>'Umrechnung T'!E182</f>
        <v>Darlehen DHH Am Sauerwinkel, Konditionenanpassung</v>
      </c>
      <c r="C120" s="457">
        <v>0.375</v>
      </c>
      <c r="D120" s="72" t="s">
        <v>165</v>
      </c>
      <c r="E120" s="72" t="s">
        <v>166</v>
      </c>
      <c r="F120" s="458">
        <f t="shared" si="6"/>
        <v>46826</v>
      </c>
      <c r="G120" s="457">
        <f t="shared" si="7"/>
        <v>0.375</v>
      </c>
    </row>
    <row r="121" spans="1:7" hidden="1" x14ac:dyDescent="0.25">
      <c r="A121" s="456">
        <f>'Umrechnung T'!B87</f>
        <v>0</v>
      </c>
      <c r="B121" s="72" t="str">
        <f>'Umrechnung T'!E87</f>
        <v/>
      </c>
      <c r="C121" s="457">
        <v>0.375</v>
      </c>
      <c r="D121" s="72" t="s">
        <v>165</v>
      </c>
      <c r="E121" s="72" t="s">
        <v>166</v>
      </c>
      <c r="F121" s="458">
        <f t="shared" si="6"/>
        <v>0</v>
      </c>
      <c r="G121" s="457">
        <f t="shared" si="7"/>
        <v>0.375</v>
      </c>
    </row>
    <row r="122" spans="1:7" hidden="1" x14ac:dyDescent="0.25">
      <c r="A122" s="456">
        <f>'Umrechnung T'!B85</f>
        <v>0</v>
      </c>
      <c r="B122" s="72" t="str">
        <f>'Umrechnung T'!E85</f>
        <v/>
      </c>
      <c r="C122" s="457">
        <v>0.375</v>
      </c>
      <c r="D122" s="72" t="s">
        <v>165</v>
      </c>
      <c r="E122" s="72" t="s">
        <v>166</v>
      </c>
      <c r="F122" s="458">
        <f t="shared" si="6"/>
        <v>0</v>
      </c>
      <c r="G122" s="457">
        <f t="shared" si="7"/>
        <v>0.375</v>
      </c>
    </row>
    <row r="123" spans="1:7" hidden="1" x14ac:dyDescent="0.25">
      <c r="A123" s="456">
        <f>'Umrechnung T'!B84</f>
        <v>0</v>
      </c>
      <c r="B123" s="72" t="str">
        <f>'Umrechnung T'!E84</f>
        <v/>
      </c>
      <c r="C123" s="457">
        <v>0.375</v>
      </c>
      <c r="D123" s="72" t="s">
        <v>165</v>
      </c>
      <c r="E123" s="72" t="s">
        <v>166</v>
      </c>
      <c r="F123" s="458">
        <f t="shared" ref="F123:F154" si="8">IF(AND((A123)&gt;1,ISNUMBER(A123)),A123-1,0)</f>
        <v>0</v>
      </c>
      <c r="G123" s="457">
        <f t="shared" ref="G123:G154" si="9">C123</f>
        <v>0.375</v>
      </c>
    </row>
    <row r="124" spans="1:7" ht="15.75" hidden="1" customHeight="1" x14ac:dyDescent="0.25">
      <c r="A124" s="456">
        <f>'Umrechnung T'!B83</f>
        <v>0</v>
      </c>
      <c r="B124" s="72" t="str">
        <f>'Umrechnung T'!E83</f>
        <v/>
      </c>
      <c r="C124" s="457">
        <v>0.375</v>
      </c>
      <c r="D124" s="72" t="s">
        <v>165</v>
      </c>
      <c r="E124" s="72" t="s">
        <v>166</v>
      </c>
      <c r="F124" s="458">
        <f t="shared" si="8"/>
        <v>0</v>
      </c>
      <c r="G124" s="457">
        <f t="shared" si="9"/>
        <v>0.375</v>
      </c>
    </row>
    <row r="125" spans="1:7" hidden="1" x14ac:dyDescent="0.25">
      <c r="A125" s="456">
        <f>'Umrechnung T'!B82</f>
        <v>0</v>
      </c>
      <c r="B125" s="72" t="str">
        <f>'Umrechnung T'!E82</f>
        <v/>
      </c>
      <c r="C125" s="457">
        <v>0.375</v>
      </c>
      <c r="D125" s="72" t="s">
        <v>165</v>
      </c>
      <c r="E125" s="72" t="s">
        <v>166</v>
      </c>
      <c r="F125" s="458">
        <f t="shared" si="8"/>
        <v>0</v>
      </c>
      <c r="G125" s="457">
        <f t="shared" si="9"/>
        <v>0.375</v>
      </c>
    </row>
    <row r="126" spans="1:7" ht="15.75" hidden="1" customHeight="1" x14ac:dyDescent="0.25">
      <c r="A126" s="456">
        <f>'Umrechnung T'!B81</f>
        <v>0</v>
      </c>
      <c r="B126" s="72" t="str">
        <f>'Umrechnung T'!E81</f>
        <v/>
      </c>
      <c r="C126" s="457">
        <v>0.375</v>
      </c>
      <c r="D126" s="72" t="s">
        <v>165</v>
      </c>
      <c r="E126" s="72" t="s">
        <v>166</v>
      </c>
      <c r="F126" s="458">
        <f t="shared" si="8"/>
        <v>0</v>
      </c>
      <c r="G126" s="457">
        <f t="shared" si="9"/>
        <v>0.375</v>
      </c>
    </row>
    <row r="127" spans="1:7" ht="15.75" hidden="1" customHeight="1" x14ac:dyDescent="0.25">
      <c r="A127" s="456">
        <f>'Umrechnung T'!B80</f>
        <v>0</v>
      </c>
      <c r="B127" s="72" t="str">
        <f>'Umrechnung T'!E80</f>
        <v/>
      </c>
      <c r="C127" s="457">
        <v>0.375</v>
      </c>
      <c r="D127" s="72" t="s">
        <v>165</v>
      </c>
      <c r="E127" s="72" t="s">
        <v>166</v>
      </c>
      <c r="F127" s="458">
        <f t="shared" si="8"/>
        <v>0</v>
      </c>
      <c r="G127" s="457">
        <f t="shared" si="9"/>
        <v>0.375</v>
      </c>
    </row>
    <row r="128" spans="1:7" ht="15.75" hidden="1" customHeight="1" x14ac:dyDescent="0.25">
      <c r="A128" s="456">
        <f>'Umrechnung T'!B79</f>
        <v>0</v>
      </c>
      <c r="B128" s="72" t="str">
        <f>'Umrechnung T'!E79</f>
        <v/>
      </c>
      <c r="C128" s="457">
        <v>0.375</v>
      </c>
      <c r="D128" s="72" t="s">
        <v>165</v>
      </c>
      <c r="E128" s="72" t="s">
        <v>166</v>
      </c>
      <c r="F128" s="458">
        <f t="shared" si="8"/>
        <v>0</v>
      </c>
      <c r="G128" s="457">
        <f t="shared" si="9"/>
        <v>0.375</v>
      </c>
    </row>
    <row r="129" spans="1:7" ht="15.75" hidden="1" customHeight="1" x14ac:dyDescent="0.25">
      <c r="A129" s="456">
        <f>'Umrechnung T'!B78</f>
        <v>0</v>
      </c>
      <c r="B129" s="72" t="str">
        <f>'Umrechnung T'!E78</f>
        <v/>
      </c>
      <c r="C129" s="457">
        <v>0.375</v>
      </c>
      <c r="D129" s="72" t="s">
        <v>165</v>
      </c>
      <c r="E129" s="72" t="s">
        <v>166</v>
      </c>
      <c r="F129" s="458">
        <f t="shared" si="8"/>
        <v>0</v>
      </c>
      <c r="G129" s="457">
        <f t="shared" si="9"/>
        <v>0.375</v>
      </c>
    </row>
    <row r="130" spans="1:7" ht="15.75" hidden="1" customHeight="1" x14ac:dyDescent="0.25">
      <c r="A130" s="456">
        <f>'Umrechnung T'!B77</f>
        <v>0</v>
      </c>
      <c r="B130" s="72" t="str">
        <f>'Umrechnung T'!E77</f>
        <v/>
      </c>
      <c r="C130" s="457">
        <v>0.375</v>
      </c>
      <c r="D130" s="72" t="s">
        <v>165</v>
      </c>
      <c r="E130" s="72" t="s">
        <v>166</v>
      </c>
      <c r="F130" s="458">
        <f t="shared" si="8"/>
        <v>0</v>
      </c>
      <c r="G130" s="457">
        <f t="shared" si="9"/>
        <v>0.375</v>
      </c>
    </row>
    <row r="131" spans="1:7" ht="15.75" hidden="1" customHeight="1" x14ac:dyDescent="0.25">
      <c r="A131" s="456">
        <f>'Umrechnung T'!B76</f>
        <v>0</v>
      </c>
      <c r="B131" s="72" t="str">
        <f>'Umrechnung T'!E76</f>
        <v/>
      </c>
      <c r="C131" s="457">
        <v>0.375</v>
      </c>
      <c r="D131" s="72" t="s">
        <v>165</v>
      </c>
      <c r="E131" s="72" t="s">
        <v>166</v>
      </c>
      <c r="F131" s="458">
        <f t="shared" si="8"/>
        <v>0</v>
      </c>
      <c r="G131" s="457">
        <f t="shared" si="9"/>
        <v>0.375</v>
      </c>
    </row>
    <row r="132" spans="1:7" ht="15.75" hidden="1" customHeight="1" x14ac:dyDescent="0.25">
      <c r="A132" s="456">
        <f>'Umrechnung T'!B75</f>
        <v>0</v>
      </c>
      <c r="B132" s="72" t="str">
        <f>'Umrechnung T'!E75</f>
        <v/>
      </c>
      <c r="C132" s="457">
        <v>0.375</v>
      </c>
      <c r="D132" s="72" t="s">
        <v>165</v>
      </c>
      <c r="E132" s="72" t="s">
        <v>166</v>
      </c>
      <c r="F132" s="458">
        <f t="shared" si="8"/>
        <v>0</v>
      </c>
      <c r="G132" s="457">
        <f t="shared" si="9"/>
        <v>0.375</v>
      </c>
    </row>
    <row r="133" spans="1:7" ht="15.75" hidden="1" customHeight="1" x14ac:dyDescent="0.25">
      <c r="A133" s="456">
        <f>'Umrechnung T'!B74</f>
        <v>0</v>
      </c>
      <c r="B133" s="72" t="str">
        <f>'Umrechnung T'!E74</f>
        <v/>
      </c>
      <c r="C133" s="457">
        <v>0.375</v>
      </c>
      <c r="D133" s="72" t="s">
        <v>165</v>
      </c>
      <c r="E133" s="72" t="s">
        <v>166</v>
      </c>
      <c r="F133" s="458">
        <f t="shared" si="8"/>
        <v>0</v>
      </c>
      <c r="G133" s="457">
        <f t="shared" si="9"/>
        <v>0.375</v>
      </c>
    </row>
    <row r="134" spans="1:7" ht="15.75" hidden="1" customHeight="1" x14ac:dyDescent="0.25">
      <c r="A134" s="456">
        <f>'Umrechnung T'!B73</f>
        <v>0</v>
      </c>
      <c r="B134" s="72" t="str">
        <f>'Umrechnung T'!E73</f>
        <v/>
      </c>
      <c r="C134" s="457">
        <v>0.375</v>
      </c>
      <c r="D134" s="72" t="s">
        <v>165</v>
      </c>
      <c r="E134" s="72" t="s">
        <v>166</v>
      </c>
      <c r="F134" s="458">
        <f t="shared" si="8"/>
        <v>0</v>
      </c>
      <c r="G134" s="457">
        <f t="shared" si="9"/>
        <v>0.375</v>
      </c>
    </row>
    <row r="135" spans="1:7" ht="15.75" hidden="1" customHeight="1" x14ac:dyDescent="0.25">
      <c r="A135" s="456">
        <f>'Umrechnung T'!B72</f>
        <v>0</v>
      </c>
      <c r="B135" s="72" t="str">
        <f>'Umrechnung T'!E72</f>
        <v/>
      </c>
      <c r="C135" s="457">
        <v>0.375</v>
      </c>
      <c r="D135" s="72" t="s">
        <v>165</v>
      </c>
      <c r="E135" s="72" t="s">
        <v>166</v>
      </c>
      <c r="F135" s="458">
        <f t="shared" si="8"/>
        <v>0</v>
      </c>
      <c r="G135" s="457">
        <f t="shared" si="9"/>
        <v>0.375</v>
      </c>
    </row>
    <row r="136" spans="1:7" ht="15.75" hidden="1" customHeight="1" x14ac:dyDescent="0.25">
      <c r="A136" s="456">
        <f>'Umrechnung T'!B71</f>
        <v>0</v>
      </c>
      <c r="B136" s="72" t="str">
        <f>'Umrechnung T'!E71</f>
        <v/>
      </c>
      <c r="C136" s="457">
        <v>0.375</v>
      </c>
      <c r="D136" s="72" t="s">
        <v>165</v>
      </c>
      <c r="E136" s="72" t="s">
        <v>166</v>
      </c>
      <c r="F136" s="458">
        <f t="shared" si="8"/>
        <v>0</v>
      </c>
      <c r="G136" s="457">
        <f t="shared" si="9"/>
        <v>0.375</v>
      </c>
    </row>
    <row r="137" spans="1:7" ht="15.75" hidden="1" customHeight="1" x14ac:dyDescent="0.25">
      <c r="A137" s="456">
        <f>'Umrechnung T'!B70</f>
        <v>0</v>
      </c>
      <c r="B137" s="72" t="str">
        <f>'Umrechnung T'!E70</f>
        <v/>
      </c>
      <c r="C137" s="457">
        <v>0.375</v>
      </c>
      <c r="D137" s="72" t="s">
        <v>165</v>
      </c>
      <c r="E137" s="72" t="s">
        <v>166</v>
      </c>
      <c r="F137" s="458">
        <f t="shared" si="8"/>
        <v>0</v>
      </c>
      <c r="G137" s="457">
        <f t="shared" si="9"/>
        <v>0.375</v>
      </c>
    </row>
    <row r="138" spans="1:7" ht="15.75" hidden="1" customHeight="1" x14ac:dyDescent="0.25">
      <c r="A138" s="456">
        <f>'Umrechnung T'!B69</f>
        <v>0</v>
      </c>
      <c r="B138" s="72" t="str">
        <f>'Umrechnung T'!E69</f>
        <v/>
      </c>
      <c r="C138" s="457">
        <v>0.375</v>
      </c>
      <c r="D138" s="72" t="s">
        <v>165</v>
      </c>
      <c r="E138" s="72" t="s">
        <v>166</v>
      </c>
      <c r="F138" s="458">
        <f t="shared" si="8"/>
        <v>0</v>
      </c>
      <c r="G138" s="457">
        <f t="shared" si="9"/>
        <v>0.375</v>
      </c>
    </row>
    <row r="139" spans="1:7" ht="15.75" hidden="1" customHeight="1" x14ac:dyDescent="0.25">
      <c r="A139" s="456">
        <f>'Umrechnung T'!B68</f>
        <v>0</v>
      </c>
      <c r="B139" s="72" t="str">
        <f>'Umrechnung T'!E68</f>
        <v/>
      </c>
      <c r="C139" s="457">
        <v>0.375</v>
      </c>
      <c r="D139" s="72" t="s">
        <v>165</v>
      </c>
      <c r="E139" s="72" t="s">
        <v>166</v>
      </c>
      <c r="F139" s="458">
        <f t="shared" si="8"/>
        <v>0</v>
      </c>
      <c r="G139" s="457">
        <f t="shared" si="9"/>
        <v>0.375</v>
      </c>
    </row>
    <row r="140" spans="1:7" ht="15.75" hidden="1" customHeight="1" x14ac:dyDescent="0.25">
      <c r="A140" s="456">
        <f>'Umrechnung T'!B67</f>
        <v>0</v>
      </c>
      <c r="B140" s="72" t="str">
        <f>'Umrechnung T'!E67</f>
        <v/>
      </c>
      <c r="C140" s="457">
        <v>0.375</v>
      </c>
      <c r="D140" s="72" t="s">
        <v>165</v>
      </c>
      <c r="E140" s="72" t="s">
        <v>166</v>
      </c>
      <c r="F140" s="458">
        <f t="shared" si="8"/>
        <v>0</v>
      </c>
      <c r="G140" s="457">
        <f t="shared" si="9"/>
        <v>0.375</v>
      </c>
    </row>
    <row r="141" spans="1:7" ht="15.75" hidden="1" customHeight="1" x14ac:dyDescent="0.25">
      <c r="A141" s="456">
        <f>'Umrechnung T'!B66</f>
        <v>0</v>
      </c>
      <c r="B141" s="72" t="str">
        <f>'Umrechnung T'!E66</f>
        <v/>
      </c>
      <c r="C141" s="457">
        <v>0.375</v>
      </c>
      <c r="D141" s="72" t="s">
        <v>165</v>
      </c>
      <c r="E141" s="72" t="s">
        <v>166</v>
      </c>
      <c r="F141" s="458">
        <f t="shared" si="8"/>
        <v>0</v>
      </c>
      <c r="G141" s="457">
        <f t="shared" si="9"/>
        <v>0.375</v>
      </c>
    </row>
    <row r="142" spans="1:7" ht="15.75" hidden="1" customHeight="1" x14ac:dyDescent="0.25">
      <c r="A142" s="456">
        <f>'Umrechnung T'!B65</f>
        <v>0</v>
      </c>
      <c r="B142" s="72" t="str">
        <f>'Umrechnung T'!E65</f>
        <v/>
      </c>
      <c r="C142" s="457">
        <v>0.375</v>
      </c>
      <c r="D142" s="72" t="s">
        <v>165</v>
      </c>
      <c r="E142" s="72" t="s">
        <v>166</v>
      </c>
      <c r="F142" s="458">
        <f t="shared" si="8"/>
        <v>0</v>
      </c>
      <c r="G142" s="457">
        <f t="shared" si="9"/>
        <v>0.375</v>
      </c>
    </row>
    <row r="143" spans="1:7" ht="15.75" hidden="1" customHeight="1" x14ac:dyDescent="0.25">
      <c r="A143" s="456">
        <f>'Umrechnung T'!B64</f>
        <v>0</v>
      </c>
      <c r="B143" s="72" t="str">
        <f>'Umrechnung T'!E64</f>
        <v/>
      </c>
      <c r="C143" s="457">
        <v>0.375</v>
      </c>
      <c r="D143" s="72" t="s">
        <v>165</v>
      </c>
      <c r="E143" s="72" t="s">
        <v>166</v>
      </c>
      <c r="F143" s="458">
        <f t="shared" si="8"/>
        <v>0</v>
      </c>
      <c r="G143" s="457">
        <f t="shared" si="9"/>
        <v>0.375</v>
      </c>
    </row>
    <row r="144" spans="1:7" ht="15.75" hidden="1" customHeight="1" x14ac:dyDescent="0.25">
      <c r="A144" s="456">
        <f>'Umrechnung T'!B63</f>
        <v>0</v>
      </c>
      <c r="B144" s="72" t="str">
        <f>'Umrechnung T'!E63</f>
        <v/>
      </c>
      <c r="C144" s="457">
        <v>0.375</v>
      </c>
      <c r="D144" s="72" t="s">
        <v>165</v>
      </c>
      <c r="E144" s="72" t="s">
        <v>166</v>
      </c>
      <c r="F144" s="458">
        <f t="shared" si="8"/>
        <v>0</v>
      </c>
      <c r="G144" s="457">
        <f t="shared" si="9"/>
        <v>0.375</v>
      </c>
    </row>
    <row r="145" spans="1:7" ht="15.75" hidden="1" customHeight="1" x14ac:dyDescent="0.25">
      <c r="A145" s="456">
        <f>'Umrechnung T'!B62</f>
        <v>0</v>
      </c>
      <c r="B145" s="72" t="str">
        <f>'Umrechnung T'!E62</f>
        <v/>
      </c>
      <c r="C145" s="457">
        <v>0.375</v>
      </c>
      <c r="D145" s="72" t="s">
        <v>165</v>
      </c>
      <c r="E145" s="72" t="s">
        <v>166</v>
      </c>
      <c r="F145" s="458">
        <f t="shared" si="8"/>
        <v>0</v>
      </c>
      <c r="G145" s="457">
        <f t="shared" si="9"/>
        <v>0.375</v>
      </c>
    </row>
    <row r="146" spans="1:7" ht="15.75" hidden="1" customHeight="1" x14ac:dyDescent="0.25">
      <c r="A146" s="456">
        <f>'Umrechnung T'!B61</f>
        <v>0</v>
      </c>
      <c r="B146" s="72" t="str">
        <f>'Umrechnung T'!E61</f>
        <v/>
      </c>
      <c r="C146" s="457">
        <v>0.375</v>
      </c>
      <c r="D146" s="72" t="s">
        <v>165</v>
      </c>
      <c r="E146" s="72" t="s">
        <v>166</v>
      </c>
      <c r="F146" s="458">
        <f t="shared" si="8"/>
        <v>0</v>
      </c>
      <c r="G146" s="457">
        <f t="shared" si="9"/>
        <v>0.375</v>
      </c>
    </row>
    <row r="147" spans="1:7" ht="15.75" hidden="1" customHeight="1" x14ac:dyDescent="0.25">
      <c r="A147" s="456">
        <f>'Umrechnung T'!B60</f>
        <v>0</v>
      </c>
      <c r="B147" s="72" t="str">
        <f>'Umrechnung T'!E60</f>
        <v/>
      </c>
      <c r="C147" s="457">
        <v>0.375</v>
      </c>
      <c r="D147" s="72" t="s">
        <v>165</v>
      </c>
      <c r="E147" s="72" t="s">
        <v>166</v>
      </c>
      <c r="F147" s="458">
        <f t="shared" si="8"/>
        <v>0</v>
      </c>
      <c r="G147" s="457">
        <f t="shared" si="9"/>
        <v>0.375</v>
      </c>
    </row>
    <row r="148" spans="1:7" ht="15.75" hidden="1" customHeight="1" x14ac:dyDescent="0.25">
      <c r="A148" s="456">
        <f>'Umrechnung T'!B59</f>
        <v>0</v>
      </c>
      <c r="B148" s="72" t="str">
        <f>'Umrechnung T'!E59</f>
        <v/>
      </c>
      <c r="C148" s="457">
        <v>0.375</v>
      </c>
      <c r="D148" s="72" t="s">
        <v>165</v>
      </c>
      <c r="E148" s="72" t="s">
        <v>166</v>
      </c>
      <c r="F148" s="458">
        <f t="shared" si="8"/>
        <v>0</v>
      </c>
      <c r="G148" s="457">
        <f t="shared" si="9"/>
        <v>0.375</v>
      </c>
    </row>
    <row r="149" spans="1:7" ht="15.75" hidden="1" customHeight="1" x14ac:dyDescent="0.25">
      <c r="A149" s="456">
        <f>'Umrechnung T'!B58</f>
        <v>0</v>
      </c>
      <c r="B149" s="72" t="str">
        <f>'Umrechnung T'!E58</f>
        <v/>
      </c>
      <c r="C149" s="457">
        <v>0.375</v>
      </c>
      <c r="D149" s="72" t="s">
        <v>165</v>
      </c>
      <c r="E149" s="72" t="s">
        <v>166</v>
      </c>
      <c r="F149" s="458">
        <f t="shared" si="8"/>
        <v>0</v>
      </c>
      <c r="G149" s="457">
        <f t="shared" si="9"/>
        <v>0.375</v>
      </c>
    </row>
    <row r="150" spans="1:7" ht="15.75" hidden="1" customHeight="1" x14ac:dyDescent="0.25">
      <c r="A150" s="456">
        <f>'Umrechnung T'!B57</f>
        <v>0</v>
      </c>
      <c r="B150" s="72" t="str">
        <f>'Umrechnung T'!E57</f>
        <v/>
      </c>
      <c r="C150" s="457">
        <v>0.375</v>
      </c>
      <c r="D150" s="72" t="s">
        <v>165</v>
      </c>
      <c r="E150" s="72" t="s">
        <v>166</v>
      </c>
      <c r="F150" s="458">
        <f t="shared" si="8"/>
        <v>0</v>
      </c>
      <c r="G150" s="457">
        <f t="shared" si="9"/>
        <v>0.375</v>
      </c>
    </row>
    <row r="151" spans="1:7" ht="15.75" hidden="1" customHeight="1" x14ac:dyDescent="0.25">
      <c r="A151" s="456">
        <f>'Umrechnung T'!B56</f>
        <v>0</v>
      </c>
      <c r="B151" s="72" t="str">
        <f>'Umrechnung T'!E56</f>
        <v/>
      </c>
      <c r="C151" s="457">
        <v>0.375</v>
      </c>
      <c r="D151" s="72" t="s">
        <v>165</v>
      </c>
      <c r="E151" s="72" t="s">
        <v>166</v>
      </c>
      <c r="F151" s="458">
        <f t="shared" si="8"/>
        <v>0</v>
      </c>
      <c r="G151" s="457">
        <f t="shared" si="9"/>
        <v>0.375</v>
      </c>
    </row>
    <row r="152" spans="1:7" ht="15.75" hidden="1" customHeight="1" x14ac:dyDescent="0.25">
      <c r="A152" s="456">
        <f>'Umrechnung T'!B55</f>
        <v>0</v>
      </c>
      <c r="B152" s="72" t="str">
        <f>'Umrechnung T'!E55</f>
        <v/>
      </c>
      <c r="C152" s="457">
        <v>0.375</v>
      </c>
      <c r="D152" s="72" t="s">
        <v>165</v>
      </c>
      <c r="E152" s="72" t="s">
        <v>166</v>
      </c>
      <c r="F152" s="458">
        <f t="shared" si="8"/>
        <v>0</v>
      </c>
      <c r="G152" s="457">
        <f t="shared" si="9"/>
        <v>0.375</v>
      </c>
    </row>
    <row r="153" spans="1:7" ht="15.75" hidden="1" customHeight="1" x14ac:dyDescent="0.25">
      <c r="A153" s="456">
        <f>'Umrechnung T'!B54</f>
        <v>0</v>
      </c>
      <c r="B153" s="72" t="str">
        <f>'Umrechnung T'!E54</f>
        <v/>
      </c>
      <c r="C153" s="457">
        <v>0.375</v>
      </c>
      <c r="D153" s="72" t="s">
        <v>165</v>
      </c>
      <c r="E153" s="72" t="s">
        <v>166</v>
      </c>
      <c r="F153" s="458">
        <f t="shared" si="8"/>
        <v>0</v>
      </c>
      <c r="G153" s="457">
        <f t="shared" si="9"/>
        <v>0.375</v>
      </c>
    </row>
    <row r="154" spans="1:7" ht="15.75" hidden="1" customHeight="1" x14ac:dyDescent="0.25">
      <c r="A154" s="456">
        <f>'Umrechnung T'!B53</f>
        <v>0</v>
      </c>
      <c r="B154" s="72" t="str">
        <f>'Umrechnung T'!E53</f>
        <v/>
      </c>
      <c r="C154" s="457">
        <v>0.375</v>
      </c>
      <c r="D154" s="72" t="s">
        <v>165</v>
      </c>
      <c r="E154" s="72" t="s">
        <v>166</v>
      </c>
      <c r="F154" s="458">
        <f t="shared" si="8"/>
        <v>0</v>
      </c>
      <c r="G154" s="457">
        <f t="shared" si="9"/>
        <v>0.375</v>
      </c>
    </row>
    <row r="155" spans="1:7" ht="15.75" hidden="1" customHeight="1" x14ac:dyDescent="0.25">
      <c r="A155" s="456">
        <f>'Umrechnung T'!B52</f>
        <v>0</v>
      </c>
      <c r="B155" s="72" t="str">
        <f>'Umrechnung T'!E52</f>
        <v/>
      </c>
      <c r="C155" s="457">
        <v>0.375</v>
      </c>
      <c r="D155" s="72" t="s">
        <v>165</v>
      </c>
      <c r="E155" s="72" t="s">
        <v>166</v>
      </c>
      <c r="F155" s="458">
        <f t="shared" ref="F155:F179" si="10">IF(AND((A155)&gt;1,ISNUMBER(A155)),A155-1,0)</f>
        <v>0</v>
      </c>
      <c r="G155" s="457">
        <f t="shared" ref="G155:G179" si="11">C155</f>
        <v>0.375</v>
      </c>
    </row>
    <row r="156" spans="1:7" ht="15.75" hidden="1" customHeight="1" x14ac:dyDescent="0.25">
      <c r="A156" s="456">
        <f>'Umrechnung T'!B51</f>
        <v>0</v>
      </c>
      <c r="B156" s="72" t="str">
        <f>'Umrechnung T'!E51</f>
        <v/>
      </c>
      <c r="C156" s="457">
        <v>0.375</v>
      </c>
      <c r="D156" s="72" t="s">
        <v>165</v>
      </c>
      <c r="E156" s="72" t="s">
        <v>166</v>
      </c>
      <c r="F156" s="458">
        <f t="shared" si="10"/>
        <v>0</v>
      </c>
      <c r="G156" s="457">
        <f t="shared" si="11"/>
        <v>0.375</v>
      </c>
    </row>
    <row r="157" spans="1:7" ht="15.75" hidden="1" customHeight="1" x14ac:dyDescent="0.25">
      <c r="A157" s="456">
        <f>'Umrechnung T'!B50</f>
        <v>0</v>
      </c>
      <c r="B157" s="72" t="str">
        <f>'Umrechnung T'!E50</f>
        <v/>
      </c>
      <c r="C157" s="457">
        <v>0.375</v>
      </c>
      <c r="D157" s="72" t="s">
        <v>165</v>
      </c>
      <c r="E157" s="72" t="s">
        <v>166</v>
      </c>
      <c r="F157" s="458">
        <f t="shared" si="10"/>
        <v>0</v>
      </c>
      <c r="G157" s="457">
        <f t="shared" si="11"/>
        <v>0.375</v>
      </c>
    </row>
    <row r="158" spans="1:7" ht="15.75" hidden="1" customHeight="1" x14ac:dyDescent="0.25">
      <c r="A158" s="456">
        <f>'Umrechnung T'!B49</f>
        <v>0</v>
      </c>
      <c r="B158" s="72" t="str">
        <f>'Umrechnung T'!E49</f>
        <v/>
      </c>
      <c r="C158" s="457">
        <v>0.375</v>
      </c>
      <c r="D158" s="72" t="s">
        <v>165</v>
      </c>
      <c r="E158" s="72" t="s">
        <v>166</v>
      </c>
      <c r="F158" s="458">
        <f t="shared" si="10"/>
        <v>0</v>
      </c>
      <c r="G158" s="457">
        <f t="shared" si="11"/>
        <v>0.375</v>
      </c>
    </row>
    <row r="159" spans="1:7" ht="15.75" hidden="1" customHeight="1" x14ac:dyDescent="0.25">
      <c r="A159" s="456">
        <f>'Umrechnung T'!B48</f>
        <v>0</v>
      </c>
      <c r="B159" s="72" t="str">
        <f>'Umrechnung T'!E48</f>
        <v/>
      </c>
      <c r="C159" s="457">
        <v>0.375</v>
      </c>
      <c r="D159" s="72" t="s">
        <v>165</v>
      </c>
      <c r="E159" s="72" t="s">
        <v>166</v>
      </c>
      <c r="F159" s="458">
        <f t="shared" si="10"/>
        <v>0</v>
      </c>
      <c r="G159" s="457">
        <f t="shared" si="11"/>
        <v>0.375</v>
      </c>
    </row>
    <row r="160" spans="1:7" ht="15.75" hidden="1" customHeight="1" x14ac:dyDescent="0.25">
      <c r="A160" s="456">
        <f>'Umrechnung T'!B181</f>
        <v>0</v>
      </c>
      <c r="B160" s="72" t="str">
        <f>'Umrechnung T'!E181</f>
        <v/>
      </c>
      <c r="C160" s="457">
        <v>0.375</v>
      </c>
      <c r="D160" s="72" t="s">
        <v>165</v>
      </c>
      <c r="E160" s="72" t="s">
        <v>166</v>
      </c>
      <c r="F160" s="458">
        <f t="shared" si="10"/>
        <v>0</v>
      </c>
      <c r="G160" s="457">
        <f t="shared" si="11"/>
        <v>0.375</v>
      </c>
    </row>
    <row r="161" spans="1:7" ht="15.75" hidden="1" customHeight="1" x14ac:dyDescent="0.25">
      <c r="A161" s="456">
        <f>'Umrechnung T'!B46</f>
        <v>0</v>
      </c>
      <c r="B161" s="72" t="str">
        <f>'Umrechnung T'!E46</f>
        <v/>
      </c>
      <c r="C161" s="457">
        <v>0.375</v>
      </c>
      <c r="D161" s="72" t="s">
        <v>165</v>
      </c>
      <c r="E161" s="72" t="s">
        <v>166</v>
      </c>
      <c r="F161" s="458">
        <f t="shared" si="10"/>
        <v>0</v>
      </c>
      <c r="G161" s="457">
        <f t="shared" si="11"/>
        <v>0.375</v>
      </c>
    </row>
    <row r="162" spans="1:7" ht="15.75" hidden="1" customHeight="1" x14ac:dyDescent="0.25">
      <c r="A162" s="456">
        <f>'Umrechnung T'!B45</f>
        <v>0</v>
      </c>
      <c r="B162" s="72" t="str">
        <f>'Umrechnung T'!E45</f>
        <v/>
      </c>
      <c r="C162" s="457">
        <v>0.375</v>
      </c>
      <c r="D162" s="72" t="s">
        <v>165</v>
      </c>
      <c r="E162" s="72" t="s">
        <v>166</v>
      </c>
      <c r="F162" s="458">
        <f t="shared" si="10"/>
        <v>0</v>
      </c>
      <c r="G162" s="457">
        <f t="shared" si="11"/>
        <v>0.375</v>
      </c>
    </row>
    <row r="163" spans="1:7" ht="15.75" hidden="1" customHeight="1" x14ac:dyDescent="0.25">
      <c r="A163" s="456">
        <f>'Umrechnung T'!B44</f>
        <v>0</v>
      </c>
      <c r="B163" s="72" t="str">
        <f>'Umrechnung T'!E44</f>
        <v/>
      </c>
      <c r="C163" s="457">
        <v>0.375</v>
      </c>
      <c r="D163" s="72" t="s">
        <v>165</v>
      </c>
      <c r="E163" s="72" t="s">
        <v>166</v>
      </c>
      <c r="F163" s="458">
        <f t="shared" si="10"/>
        <v>0</v>
      </c>
      <c r="G163" s="457">
        <f t="shared" si="11"/>
        <v>0.375</v>
      </c>
    </row>
    <row r="164" spans="1:7" ht="15.75" hidden="1" customHeight="1" x14ac:dyDescent="0.25">
      <c r="A164" s="456">
        <f>'Umrechnung T'!B43</f>
        <v>0</v>
      </c>
      <c r="B164" s="72" t="str">
        <f>'Umrechnung T'!E43</f>
        <v/>
      </c>
      <c r="C164" s="457">
        <v>0.375</v>
      </c>
      <c r="D164" s="72" t="s">
        <v>165</v>
      </c>
      <c r="E164" s="72" t="s">
        <v>166</v>
      </c>
      <c r="F164" s="458">
        <f t="shared" si="10"/>
        <v>0</v>
      </c>
      <c r="G164" s="457">
        <f t="shared" si="11"/>
        <v>0.375</v>
      </c>
    </row>
    <row r="165" spans="1:7" ht="30" customHeight="1" x14ac:dyDescent="0.25">
      <c r="A165" s="456">
        <f>'Umrechnung T'!B89</f>
        <v>46827</v>
      </c>
      <c r="B165" s="72" t="str">
        <f>'Umrechnung T'!E89</f>
        <v>Girokonto, parallel Kredit Haus Am Sauerwinkel 13</v>
      </c>
      <c r="C165" s="457">
        <v>0.375</v>
      </c>
      <c r="D165" s="72" t="s">
        <v>165</v>
      </c>
      <c r="E165" s="72" t="s">
        <v>166</v>
      </c>
      <c r="F165" s="458">
        <f t="shared" si="10"/>
        <v>46826</v>
      </c>
      <c r="G165" s="457">
        <f t="shared" si="11"/>
        <v>0.375</v>
      </c>
    </row>
    <row r="166" spans="1:7" ht="15.75" hidden="1" customHeight="1" x14ac:dyDescent="0.25">
      <c r="A166" s="456">
        <f>'Umrechnung T'!B41</f>
        <v>0</v>
      </c>
      <c r="B166" s="72" t="str">
        <f>'Umrechnung T'!E41</f>
        <v/>
      </c>
      <c r="C166" s="457">
        <v>0.375</v>
      </c>
      <c r="D166" s="72" t="s">
        <v>165</v>
      </c>
      <c r="E166" s="72" t="s">
        <v>166</v>
      </c>
      <c r="F166" s="458">
        <f t="shared" si="10"/>
        <v>0</v>
      </c>
      <c r="G166" s="457">
        <f t="shared" si="11"/>
        <v>0.375</v>
      </c>
    </row>
    <row r="167" spans="1:7" ht="15.75" hidden="1" customHeight="1" x14ac:dyDescent="0.25">
      <c r="A167" s="456">
        <f>'Umrechnung T'!B40</f>
        <v>0</v>
      </c>
      <c r="B167" s="72" t="str">
        <f>'Umrechnung T'!E40</f>
        <v/>
      </c>
      <c r="C167" s="457">
        <v>0.375</v>
      </c>
      <c r="D167" s="72" t="s">
        <v>165</v>
      </c>
      <c r="E167" s="72" t="s">
        <v>166</v>
      </c>
      <c r="F167" s="458">
        <f t="shared" si="10"/>
        <v>0</v>
      </c>
      <c r="G167" s="457">
        <f t="shared" si="11"/>
        <v>0.375</v>
      </c>
    </row>
    <row r="168" spans="1:7" hidden="1" x14ac:dyDescent="0.25">
      <c r="A168" s="456">
        <f>'Umrechnung T'!B180</f>
        <v>0</v>
      </c>
      <c r="B168" s="72" t="str">
        <f>'Umrechnung T'!E180</f>
        <v/>
      </c>
      <c r="C168" s="457">
        <v>0.375</v>
      </c>
      <c r="D168" s="72" t="s">
        <v>165</v>
      </c>
      <c r="E168" s="72" t="s">
        <v>166</v>
      </c>
      <c r="F168" s="458">
        <f t="shared" si="10"/>
        <v>0</v>
      </c>
      <c r="G168" s="457">
        <f t="shared" si="11"/>
        <v>0.375</v>
      </c>
    </row>
    <row r="169" spans="1:7" hidden="1" x14ac:dyDescent="0.25">
      <c r="A169" s="456">
        <f>'Umrechnung T'!B39</f>
        <v>0</v>
      </c>
      <c r="B169" s="72" t="str">
        <f>'Umrechnung T'!E39</f>
        <v/>
      </c>
      <c r="C169" s="457">
        <v>0.375</v>
      </c>
      <c r="D169" s="72" t="s">
        <v>165</v>
      </c>
      <c r="E169" s="72" t="s">
        <v>166</v>
      </c>
      <c r="F169" s="458">
        <f t="shared" si="10"/>
        <v>0</v>
      </c>
      <c r="G169" s="457">
        <f t="shared" si="11"/>
        <v>0.375</v>
      </c>
    </row>
    <row r="170" spans="1:7" hidden="1" x14ac:dyDescent="0.25">
      <c r="A170" s="456">
        <f>'Umrechnung T'!B38</f>
        <v>0</v>
      </c>
      <c r="B170" s="72" t="str">
        <f>'Umrechnung T'!E38</f>
        <v/>
      </c>
      <c r="C170" s="457">
        <v>0.375</v>
      </c>
      <c r="D170" s="72" t="s">
        <v>165</v>
      </c>
      <c r="E170" s="72" t="s">
        <v>166</v>
      </c>
      <c r="F170" s="458">
        <f t="shared" si="10"/>
        <v>0</v>
      </c>
      <c r="G170" s="457">
        <f t="shared" si="11"/>
        <v>0.375</v>
      </c>
    </row>
    <row r="171" spans="1:7" hidden="1" x14ac:dyDescent="0.25">
      <c r="A171" s="456">
        <f>'Umrechnung T'!B37</f>
        <v>0</v>
      </c>
      <c r="B171" s="72" t="str">
        <f>'Umrechnung T'!E37</f>
        <v/>
      </c>
      <c r="C171" s="457">
        <v>0.375</v>
      </c>
      <c r="D171" s="72" t="s">
        <v>165</v>
      </c>
      <c r="E171" s="72" t="s">
        <v>166</v>
      </c>
      <c r="F171" s="458">
        <f t="shared" si="10"/>
        <v>0</v>
      </c>
      <c r="G171" s="457">
        <f t="shared" si="11"/>
        <v>0.375</v>
      </c>
    </row>
    <row r="172" spans="1:7" hidden="1" x14ac:dyDescent="0.25">
      <c r="A172" s="456">
        <f>'Umrechnung T'!B36</f>
        <v>0</v>
      </c>
      <c r="B172" s="72" t="str">
        <f>'Umrechnung T'!E36</f>
        <v/>
      </c>
      <c r="C172" s="457">
        <v>0.375</v>
      </c>
      <c r="D172" s="72" t="s">
        <v>165</v>
      </c>
      <c r="E172" s="72" t="s">
        <v>166</v>
      </c>
      <c r="F172" s="458">
        <f t="shared" si="10"/>
        <v>0</v>
      </c>
      <c r="G172" s="457">
        <f t="shared" si="11"/>
        <v>0.375</v>
      </c>
    </row>
    <row r="173" spans="1:7" hidden="1" x14ac:dyDescent="0.25">
      <c r="A173" s="456">
        <f>'Umrechnung T'!B35</f>
        <v>0</v>
      </c>
      <c r="B173" s="72" t="str">
        <f>'Umrechnung T'!E35</f>
        <v/>
      </c>
      <c r="C173" s="457">
        <v>0.375</v>
      </c>
      <c r="D173" s="72" t="s">
        <v>165</v>
      </c>
      <c r="E173" s="72" t="s">
        <v>166</v>
      </c>
      <c r="F173" s="458">
        <f t="shared" si="10"/>
        <v>0</v>
      </c>
      <c r="G173" s="457">
        <f t="shared" si="11"/>
        <v>0.375</v>
      </c>
    </row>
    <row r="174" spans="1:7" hidden="1" x14ac:dyDescent="0.25">
      <c r="A174" s="456">
        <f>'Umrechnung T'!B34</f>
        <v>0</v>
      </c>
      <c r="B174" s="72" t="str">
        <f>'Umrechnung T'!E34</f>
        <v/>
      </c>
      <c r="C174" s="457">
        <v>0.375</v>
      </c>
      <c r="D174" s="72" t="s">
        <v>165</v>
      </c>
      <c r="E174" s="72" t="s">
        <v>166</v>
      </c>
      <c r="F174" s="458">
        <f t="shared" si="10"/>
        <v>0</v>
      </c>
      <c r="G174" s="457">
        <f t="shared" si="11"/>
        <v>0.375</v>
      </c>
    </row>
    <row r="175" spans="1:7" hidden="1" x14ac:dyDescent="0.25">
      <c r="A175" s="456">
        <f>'Umrechnung T'!B33</f>
        <v>0</v>
      </c>
      <c r="B175" s="72" t="str">
        <f>'Umrechnung T'!E33</f>
        <v/>
      </c>
      <c r="C175" s="457">
        <v>0.375</v>
      </c>
      <c r="D175" s="72" t="s">
        <v>165</v>
      </c>
      <c r="E175" s="72" t="s">
        <v>166</v>
      </c>
      <c r="F175" s="458">
        <f t="shared" si="10"/>
        <v>0</v>
      </c>
      <c r="G175" s="457">
        <f t="shared" si="11"/>
        <v>0.375</v>
      </c>
    </row>
    <row r="176" spans="1:7" hidden="1" x14ac:dyDescent="0.25">
      <c r="A176" s="456">
        <f>'Umrechnung T'!B32</f>
        <v>0</v>
      </c>
      <c r="B176" s="72" t="str">
        <f>'Umrechnung T'!E32</f>
        <v/>
      </c>
      <c r="C176" s="457">
        <v>0.375</v>
      </c>
      <c r="D176" s="72" t="s">
        <v>165</v>
      </c>
      <c r="E176" s="72" t="s">
        <v>166</v>
      </c>
      <c r="F176" s="458">
        <f t="shared" si="10"/>
        <v>0</v>
      </c>
      <c r="G176" s="457">
        <f t="shared" si="11"/>
        <v>0.375</v>
      </c>
    </row>
    <row r="177" spans="1:7" ht="30" customHeight="1" x14ac:dyDescent="0.25">
      <c r="A177" s="456">
        <f>'Umrechnung T'!B42</f>
        <v>46949</v>
      </c>
      <c r="B177" s="72" t="str">
        <f>'Umrechnung T'!E42</f>
        <v>Darlehensrate inkl. Zinsen DHH 
Am Sauerwinkel, Neue Konditionenangebote einholen wg. Konditionenanpassung DHH Am Sauerwinkel</v>
      </c>
      <c r="C177" s="457">
        <v>0.375</v>
      </c>
      <c r="D177" s="72" t="s">
        <v>165</v>
      </c>
      <c r="E177" s="72" t="s">
        <v>166</v>
      </c>
      <c r="F177" s="458">
        <f t="shared" si="10"/>
        <v>46948</v>
      </c>
      <c r="G177" s="457">
        <f t="shared" si="11"/>
        <v>0.375</v>
      </c>
    </row>
    <row r="178" spans="1:7" ht="30" customHeight="1" x14ac:dyDescent="0.25">
      <c r="A178" s="456">
        <f>'Umrechnung T'!B88</f>
        <v>46966</v>
      </c>
      <c r="B178" s="72" t="str">
        <f>'Umrechnung T'!E88</f>
        <v>Dividende, Dividende endet jetzt</v>
      </c>
      <c r="C178" s="457">
        <v>0.375</v>
      </c>
      <c r="D178" s="72" t="s">
        <v>165</v>
      </c>
      <c r="E178" s="72" t="s">
        <v>166</v>
      </c>
      <c r="F178" s="458">
        <f t="shared" si="10"/>
        <v>46965</v>
      </c>
      <c r="G178" s="457">
        <f t="shared" si="11"/>
        <v>0.375</v>
      </c>
    </row>
    <row r="179" spans="1:7" ht="30" customHeight="1" x14ac:dyDescent="0.25">
      <c r="A179" s="456">
        <f>'Umrechnung T'!B47</f>
        <v>47187</v>
      </c>
      <c r="B179" s="72" t="str">
        <f>'Umrechnung T'!E47</f>
        <v>Investmentfonds über VL, Sperrzeitende</v>
      </c>
      <c r="C179" s="457">
        <v>0.375</v>
      </c>
      <c r="D179" s="72" t="s">
        <v>165</v>
      </c>
      <c r="E179" s="72" t="s">
        <v>166</v>
      </c>
      <c r="F179" s="458">
        <f t="shared" si="10"/>
        <v>47186</v>
      </c>
      <c r="G179" s="457">
        <f t="shared" si="11"/>
        <v>0.375</v>
      </c>
    </row>
    <row r="180" spans="1:7" hidden="1" x14ac:dyDescent="0.25">
      <c r="A180" s="456">
        <f>'Umrechnung T'!B30</f>
        <v>0</v>
      </c>
      <c r="B180" s="72" t="str">
        <f>'Umrechnung T'!E30</f>
        <v/>
      </c>
      <c r="C180" s="457">
        <v>0.375</v>
      </c>
      <c r="D180" s="72" t="s">
        <v>165</v>
      </c>
      <c r="E180" s="72" t="s">
        <v>166</v>
      </c>
      <c r="F180" s="458">
        <f t="shared" ref="F180:F199" si="12">IF(AND((A180)&gt;1,ISNUMBER(A180)),A180-1,0)</f>
        <v>0</v>
      </c>
      <c r="G180" s="457" t="e">
        <f>#REF!</f>
        <v>#REF!</v>
      </c>
    </row>
    <row r="181" spans="1:7" hidden="1" x14ac:dyDescent="0.25">
      <c r="A181" s="456">
        <f>'Umrechnung T'!B29</f>
        <v>0</v>
      </c>
      <c r="B181" s="72" t="str">
        <f>'Umrechnung T'!E29</f>
        <v/>
      </c>
      <c r="C181" s="457">
        <v>0.375</v>
      </c>
      <c r="D181" s="72" t="s">
        <v>165</v>
      </c>
      <c r="E181" s="72" t="s">
        <v>166</v>
      </c>
      <c r="F181" s="458">
        <f t="shared" si="12"/>
        <v>0</v>
      </c>
      <c r="G181" s="457" t="e">
        <f>#REF!</f>
        <v>#REF!</v>
      </c>
    </row>
    <row r="182" spans="1:7" hidden="1" x14ac:dyDescent="0.25">
      <c r="A182" s="456">
        <f>'Umrechnung T'!B28</f>
        <v>0</v>
      </c>
      <c r="B182" s="72" t="str">
        <f>'Umrechnung T'!E28</f>
        <v/>
      </c>
      <c r="C182" s="457">
        <v>0.375</v>
      </c>
      <c r="D182" s="72" t="s">
        <v>165</v>
      </c>
      <c r="E182" s="72" t="s">
        <v>166</v>
      </c>
      <c r="F182" s="458">
        <f t="shared" si="12"/>
        <v>0</v>
      </c>
      <c r="G182" s="457" t="e">
        <f>#REF!</f>
        <v>#REF!</v>
      </c>
    </row>
    <row r="183" spans="1:7" hidden="1" x14ac:dyDescent="0.25">
      <c r="A183" s="456">
        <f>'Umrechnung T'!B27</f>
        <v>0</v>
      </c>
      <c r="B183" s="72" t="str">
        <f>'Umrechnung T'!E27</f>
        <v/>
      </c>
      <c r="C183" s="457">
        <v>0.375</v>
      </c>
      <c r="D183" s="72" t="s">
        <v>165</v>
      </c>
      <c r="E183" s="72" t="s">
        <v>166</v>
      </c>
      <c r="F183" s="458">
        <f t="shared" si="12"/>
        <v>0</v>
      </c>
      <c r="G183" s="457" t="e">
        <f>#REF!</f>
        <v>#REF!</v>
      </c>
    </row>
    <row r="184" spans="1:7" hidden="1" x14ac:dyDescent="0.25">
      <c r="A184" s="456">
        <f>'Umrechnung T'!B26</f>
        <v>0</v>
      </c>
      <c r="B184" s="72" t="str">
        <f>'Umrechnung T'!E26</f>
        <v/>
      </c>
      <c r="C184" s="457">
        <v>0.375</v>
      </c>
      <c r="D184" s="72" t="s">
        <v>165</v>
      </c>
      <c r="E184" s="72" t="s">
        <v>166</v>
      </c>
      <c r="F184" s="458">
        <f t="shared" si="12"/>
        <v>0</v>
      </c>
      <c r="G184" s="457" t="e">
        <f>#REF!</f>
        <v>#REF!</v>
      </c>
    </row>
    <row r="185" spans="1:7" hidden="1" x14ac:dyDescent="0.25">
      <c r="A185" s="456">
        <f>'Umrechnung T'!B25</f>
        <v>0</v>
      </c>
      <c r="B185" s="72" t="str">
        <f>'Umrechnung T'!E25</f>
        <v/>
      </c>
      <c r="C185" s="457">
        <v>0.375</v>
      </c>
      <c r="D185" s="72" t="s">
        <v>165</v>
      </c>
      <c r="E185" s="72" t="s">
        <v>166</v>
      </c>
      <c r="F185" s="458">
        <f t="shared" si="12"/>
        <v>0</v>
      </c>
      <c r="G185" s="457" t="e">
        <f>#REF!</f>
        <v>#REF!</v>
      </c>
    </row>
    <row r="186" spans="1:7" hidden="1" x14ac:dyDescent="0.25">
      <c r="A186" s="456">
        <f>'Umrechnung T'!B24</f>
        <v>0</v>
      </c>
      <c r="B186" s="72" t="str">
        <f>'Umrechnung T'!E24</f>
        <v/>
      </c>
      <c r="C186" s="457">
        <v>0.375</v>
      </c>
      <c r="D186" s="72" t="s">
        <v>165</v>
      </c>
      <c r="E186" s="72" t="s">
        <v>166</v>
      </c>
      <c r="F186" s="458">
        <f t="shared" si="12"/>
        <v>0</v>
      </c>
      <c r="G186" s="457" t="e">
        <f>#REF!</f>
        <v>#REF!</v>
      </c>
    </row>
    <row r="187" spans="1:7" hidden="1" x14ac:dyDescent="0.25">
      <c r="A187" s="456">
        <f>'Umrechnung T'!B23</f>
        <v>0</v>
      </c>
      <c r="B187" s="72" t="str">
        <f>'Umrechnung T'!E23</f>
        <v/>
      </c>
      <c r="C187" s="457">
        <v>0.375</v>
      </c>
      <c r="D187" s="72" t="s">
        <v>165</v>
      </c>
      <c r="E187" s="72" t="s">
        <v>166</v>
      </c>
      <c r="F187" s="458">
        <f t="shared" si="12"/>
        <v>0</v>
      </c>
      <c r="G187" s="457" t="e">
        <f>#REF!</f>
        <v>#REF!</v>
      </c>
    </row>
    <row r="188" spans="1:7" hidden="1" x14ac:dyDescent="0.25">
      <c r="A188" s="456">
        <f>'Umrechnung T'!B22</f>
        <v>0</v>
      </c>
      <c r="B188" s="72" t="str">
        <f>'Umrechnung T'!E22</f>
        <v/>
      </c>
      <c r="C188" s="457">
        <v>0.375</v>
      </c>
      <c r="D188" s="72" t="s">
        <v>165</v>
      </c>
      <c r="E188" s="72" t="s">
        <v>166</v>
      </c>
      <c r="F188" s="458">
        <f t="shared" si="12"/>
        <v>0</v>
      </c>
      <c r="G188" s="457" t="e">
        <f>#REF!</f>
        <v>#REF!</v>
      </c>
    </row>
    <row r="189" spans="1:7" hidden="1" x14ac:dyDescent="0.25">
      <c r="A189" s="456">
        <f>'Umrechnung T'!B21</f>
        <v>0</v>
      </c>
      <c r="B189" s="72" t="str">
        <f>'Umrechnung T'!E21</f>
        <v/>
      </c>
      <c r="C189" s="457">
        <v>0.375</v>
      </c>
      <c r="D189" s="72" t="s">
        <v>165</v>
      </c>
      <c r="E189" s="72" t="s">
        <v>166</v>
      </c>
      <c r="F189" s="458">
        <f t="shared" si="12"/>
        <v>0</v>
      </c>
      <c r="G189" s="457" t="e">
        <f>#REF!</f>
        <v>#REF!</v>
      </c>
    </row>
    <row r="190" spans="1:7" hidden="1" x14ac:dyDescent="0.25">
      <c r="A190" s="456">
        <f>'Umrechnung T'!B20</f>
        <v>0</v>
      </c>
      <c r="B190" s="72" t="str">
        <f>'Umrechnung T'!E20</f>
        <v/>
      </c>
      <c r="C190" s="457">
        <v>0.375</v>
      </c>
      <c r="D190" s="72" t="s">
        <v>165</v>
      </c>
      <c r="E190" s="72" t="s">
        <v>166</v>
      </c>
      <c r="F190" s="458">
        <f t="shared" si="12"/>
        <v>0</v>
      </c>
      <c r="G190" s="457" t="e">
        <f>#REF!</f>
        <v>#REF!</v>
      </c>
    </row>
    <row r="191" spans="1:7" hidden="1" x14ac:dyDescent="0.25">
      <c r="A191" s="456">
        <f>'Umrechnung T'!B19</f>
        <v>0</v>
      </c>
      <c r="B191" s="72" t="str">
        <f>'Umrechnung T'!E19</f>
        <v/>
      </c>
      <c r="C191" s="457">
        <v>0.375</v>
      </c>
      <c r="D191" s="72" t="s">
        <v>165</v>
      </c>
      <c r="E191" s="72" t="s">
        <v>166</v>
      </c>
      <c r="F191" s="458">
        <f t="shared" si="12"/>
        <v>0</v>
      </c>
      <c r="G191" s="457" t="e">
        <f>#REF!</f>
        <v>#REF!</v>
      </c>
    </row>
    <row r="192" spans="1:7" hidden="1" x14ac:dyDescent="0.25">
      <c r="A192" s="456">
        <f>'Umrechnung T'!B18</f>
        <v>0</v>
      </c>
      <c r="B192" s="72" t="str">
        <f>'Umrechnung T'!E18</f>
        <v/>
      </c>
      <c r="C192" s="457">
        <v>0.375</v>
      </c>
      <c r="D192" s="72" t="s">
        <v>165</v>
      </c>
      <c r="E192" s="72" t="s">
        <v>166</v>
      </c>
      <c r="F192" s="458">
        <f t="shared" si="12"/>
        <v>0</v>
      </c>
      <c r="G192" s="457" t="e">
        <f>#REF!</f>
        <v>#REF!</v>
      </c>
    </row>
    <row r="193" spans="1:7" hidden="1" x14ac:dyDescent="0.25">
      <c r="A193" s="456">
        <f>'Umrechnung T'!B17</f>
        <v>0</v>
      </c>
      <c r="B193" s="72" t="str">
        <f>'Umrechnung T'!E17</f>
        <v/>
      </c>
      <c r="C193" s="457">
        <v>0.375</v>
      </c>
      <c r="D193" s="72" t="s">
        <v>165</v>
      </c>
      <c r="E193" s="72" t="s">
        <v>166</v>
      </c>
      <c r="F193" s="458">
        <f t="shared" si="12"/>
        <v>0</v>
      </c>
      <c r="G193" s="457" t="e">
        <f>#REF!</f>
        <v>#REF!</v>
      </c>
    </row>
    <row r="194" spans="1:7" hidden="1" x14ac:dyDescent="0.25">
      <c r="A194" s="456">
        <f>'Umrechnung T'!B16</f>
        <v>0</v>
      </c>
      <c r="B194" s="72" t="str">
        <f>'Umrechnung T'!E16</f>
        <v/>
      </c>
      <c r="C194" s="457">
        <v>0.375</v>
      </c>
      <c r="D194" s="72" t="s">
        <v>165</v>
      </c>
      <c r="E194" s="72" t="s">
        <v>166</v>
      </c>
      <c r="F194" s="458">
        <f t="shared" si="12"/>
        <v>0</v>
      </c>
      <c r="G194" s="457" t="e">
        <f>#REF!</f>
        <v>#REF!</v>
      </c>
    </row>
    <row r="195" spans="1:7" hidden="1" x14ac:dyDescent="0.25">
      <c r="A195" s="456">
        <f>'Umrechnung T'!B15</f>
        <v>0</v>
      </c>
      <c r="B195" s="72" t="str">
        <f>'Umrechnung T'!E15</f>
        <v/>
      </c>
      <c r="C195" s="457">
        <v>0.375</v>
      </c>
      <c r="D195" s="72" t="s">
        <v>165</v>
      </c>
      <c r="E195" s="72" t="s">
        <v>166</v>
      </c>
      <c r="F195" s="458">
        <f t="shared" si="12"/>
        <v>0</v>
      </c>
      <c r="G195" s="457" t="e">
        <f>#REF!</f>
        <v>#REF!</v>
      </c>
    </row>
    <row r="196" spans="1:7" hidden="1" x14ac:dyDescent="0.25">
      <c r="A196" s="456">
        <f>'Umrechnung T'!B14</f>
        <v>0</v>
      </c>
      <c r="B196" s="72" t="str">
        <f>'Umrechnung T'!E14</f>
        <v/>
      </c>
      <c r="C196" s="457">
        <v>0.375</v>
      </c>
      <c r="D196" s="72" t="s">
        <v>165</v>
      </c>
      <c r="E196" s="72" t="s">
        <v>166</v>
      </c>
      <c r="F196" s="458">
        <f t="shared" si="12"/>
        <v>0</v>
      </c>
      <c r="G196" s="457" t="e">
        <f>#REF!</f>
        <v>#REF!</v>
      </c>
    </row>
    <row r="197" spans="1:7" hidden="1" x14ac:dyDescent="0.25">
      <c r="A197" s="456">
        <f>'Umrechnung T'!B13</f>
        <v>0</v>
      </c>
      <c r="B197" s="72" t="str">
        <f>'Umrechnung T'!E13</f>
        <v/>
      </c>
      <c r="C197" s="457">
        <v>0.375</v>
      </c>
      <c r="D197" s="72" t="s">
        <v>165</v>
      </c>
      <c r="E197" s="72" t="s">
        <v>166</v>
      </c>
      <c r="F197" s="458">
        <f t="shared" si="12"/>
        <v>0</v>
      </c>
      <c r="G197" s="457" t="e">
        <f>#REF!</f>
        <v>#REF!</v>
      </c>
    </row>
    <row r="198" spans="1:7" hidden="1" x14ac:dyDescent="0.25">
      <c r="A198" s="456">
        <f>'Umrechnung T'!B12</f>
        <v>0</v>
      </c>
      <c r="B198" s="72" t="str">
        <f>'Umrechnung T'!E12</f>
        <v/>
      </c>
      <c r="C198" s="457">
        <v>0.375</v>
      </c>
      <c r="D198" s="72" t="s">
        <v>165</v>
      </c>
      <c r="E198" s="72" t="s">
        <v>166</v>
      </c>
      <c r="F198" s="458">
        <f t="shared" si="12"/>
        <v>0</v>
      </c>
      <c r="G198" s="457" t="e">
        <f>#REF!</f>
        <v>#REF!</v>
      </c>
    </row>
    <row r="199" spans="1:7" hidden="1" x14ac:dyDescent="0.25">
      <c r="A199" s="456">
        <f>'Umrechnung T'!B12</f>
        <v>0</v>
      </c>
      <c r="B199" s="72" t="str">
        <f>'Umrechnung T'!E12</f>
        <v/>
      </c>
      <c r="C199" s="457">
        <v>0.375</v>
      </c>
      <c r="D199" s="72" t="s">
        <v>165</v>
      </c>
      <c r="E199" s="72" t="s">
        <v>166</v>
      </c>
      <c r="F199" s="458">
        <f t="shared" si="12"/>
        <v>0</v>
      </c>
      <c r="G199" s="457" t="e">
        <f>#REF!</f>
        <v>#REF!</v>
      </c>
    </row>
    <row r="200" spans="1:7" ht="30" customHeight="1" x14ac:dyDescent="0.25">
      <c r="A200" s="459"/>
      <c r="B200" s="460"/>
      <c r="C200" s="460"/>
      <c r="D200" s="460"/>
      <c r="E200" s="460"/>
      <c r="F200" s="460"/>
      <c r="G200" s="460"/>
    </row>
    <row r="201" spans="1:7" ht="30" customHeight="1" x14ac:dyDescent="0.25">
      <c r="A201" s="628">
        <v>46966</v>
      </c>
      <c r="B201" s="629" t="s">
        <v>285</v>
      </c>
      <c r="C201" s="630">
        <v>0.66666666666666663</v>
      </c>
      <c r="D201" s="629" t="s">
        <v>165</v>
      </c>
      <c r="E201" s="629" t="s">
        <v>166</v>
      </c>
      <c r="F201" s="631">
        <v>46949</v>
      </c>
      <c r="G201" s="632">
        <v>0.75</v>
      </c>
    </row>
    <row r="202" spans="1:7" ht="30" customHeight="1" x14ac:dyDescent="0.25">
      <c r="A202" s="463"/>
      <c r="B202" s="462"/>
      <c r="C202" s="464"/>
      <c r="D202" s="462"/>
      <c r="E202" s="462"/>
      <c r="F202" s="463"/>
      <c r="G202" s="464"/>
    </row>
    <row r="203" spans="1:7" ht="30" customHeight="1" x14ac:dyDescent="0.25">
      <c r="A203" s="2"/>
      <c r="C203" s="465"/>
      <c r="F203" s="456"/>
      <c r="G203" s="465"/>
    </row>
    <row r="204" spans="1:7" ht="30" customHeight="1" x14ac:dyDescent="0.25">
      <c r="A204" s="461"/>
      <c r="B204" s="462"/>
      <c r="C204" s="464"/>
      <c r="D204" s="462"/>
      <c r="E204" s="462"/>
      <c r="F204" s="463"/>
      <c r="G204" s="464"/>
    </row>
    <row r="205" spans="1:7" ht="30" customHeight="1" x14ac:dyDescent="0.25">
      <c r="A205" s="2"/>
      <c r="C205" s="465"/>
      <c r="F205" s="456"/>
      <c r="G205" s="465"/>
    </row>
    <row r="206" spans="1:7" ht="30" customHeight="1" x14ac:dyDescent="0.25">
      <c r="A206" s="461"/>
      <c r="B206" s="462"/>
      <c r="C206" s="464"/>
      <c r="D206" s="462"/>
      <c r="E206" s="462"/>
      <c r="F206" s="463"/>
      <c r="G206" s="464"/>
    </row>
    <row r="207" spans="1:7" ht="30" customHeight="1" x14ac:dyDescent="0.25">
      <c r="A207" s="2"/>
      <c r="C207" s="465"/>
      <c r="F207" s="456"/>
      <c r="G207" s="465"/>
    </row>
    <row r="208" spans="1:7" ht="30" customHeight="1" x14ac:dyDescent="0.25">
      <c r="A208" s="461"/>
      <c r="B208" s="462"/>
      <c r="C208" s="464"/>
      <c r="D208" s="462"/>
      <c r="E208" s="462"/>
      <c r="F208" s="463"/>
      <c r="G208" s="464"/>
    </row>
    <row r="209" spans="1:7" ht="30" customHeight="1" x14ac:dyDescent="0.25">
      <c r="A209" s="2"/>
      <c r="C209" s="465"/>
      <c r="F209" s="456"/>
      <c r="G209" s="465"/>
    </row>
    <row r="210" spans="1:7" ht="30" customHeight="1" x14ac:dyDescent="0.25">
      <c r="A210" s="461"/>
      <c r="B210" s="462"/>
      <c r="C210" s="464"/>
      <c r="D210" s="462"/>
      <c r="E210" s="462"/>
      <c r="F210" s="463"/>
      <c r="G210" s="464"/>
    </row>
    <row r="211" spans="1:7" ht="30" customHeight="1" x14ac:dyDescent="0.25">
      <c r="A211" s="2"/>
      <c r="C211" s="465"/>
      <c r="F211" s="456"/>
      <c r="G211" s="465"/>
    </row>
    <row r="212" spans="1:7" ht="30" customHeight="1" x14ac:dyDescent="0.25">
      <c r="A212" s="461"/>
      <c r="B212" s="462"/>
      <c r="C212" s="464"/>
      <c r="D212" s="462"/>
      <c r="E212" s="462"/>
      <c r="F212" s="463"/>
      <c r="G212" s="464"/>
    </row>
    <row r="213" spans="1:7" ht="30" customHeight="1" x14ac:dyDescent="0.25">
      <c r="A213" s="2"/>
      <c r="C213" s="465"/>
      <c r="F213" s="456"/>
      <c r="G213" s="465"/>
    </row>
    <row r="214" spans="1:7" ht="30" customHeight="1" x14ac:dyDescent="0.25">
      <c r="A214" s="461"/>
      <c r="B214" s="462"/>
      <c r="C214" s="464"/>
      <c r="D214" s="462"/>
      <c r="E214" s="462"/>
      <c r="F214" s="463"/>
      <c r="G214" s="464"/>
    </row>
    <row r="215" spans="1:7" ht="30" customHeight="1" x14ac:dyDescent="0.25">
      <c r="A215" s="2"/>
      <c r="C215" s="465"/>
      <c r="F215" s="456"/>
      <c r="G215" s="465"/>
    </row>
    <row r="216" spans="1:7" ht="30" customHeight="1" x14ac:dyDescent="0.25">
      <c r="A216" s="461"/>
      <c r="B216" s="462"/>
      <c r="C216" s="464"/>
      <c r="D216" s="462"/>
      <c r="E216" s="462"/>
      <c r="F216" s="463"/>
      <c r="G216" s="464"/>
    </row>
    <row r="217" spans="1:7" ht="30" customHeight="1" x14ac:dyDescent="0.25">
      <c r="A217" s="2"/>
      <c r="C217" s="465"/>
      <c r="F217" s="456"/>
      <c r="G217" s="465"/>
    </row>
    <row r="218" spans="1:7" ht="30" customHeight="1" x14ac:dyDescent="0.25">
      <c r="A218" s="461"/>
      <c r="B218" s="462"/>
      <c r="C218" s="464"/>
      <c r="D218" s="462"/>
      <c r="E218" s="462"/>
      <c r="F218" s="463"/>
      <c r="G218" s="464"/>
    </row>
    <row r="219" spans="1:7" ht="30" customHeight="1" x14ac:dyDescent="0.25">
      <c r="A219" s="2"/>
      <c r="C219" s="465"/>
      <c r="F219" s="456"/>
      <c r="G219" s="465"/>
    </row>
    <row r="220" spans="1:7" ht="30" customHeight="1" x14ac:dyDescent="0.25">
      <c r="A220" s="461"/>
      <c r="B220" s="462"/>
      <c r="C220" s="464"/>
      <c r="D220" s="462"/>
      <c r="E220" s="462"/>
      <c r="F220" s="463"/>
      <c r="G220" s="464"/>
    </row>
    <row r="221" spans="1:7" ht="30" customHeight="1" x14ac:dyDescent="0.25">
      <c r="A221" s="2"/>
      <c r="C221" s="465"/>
      <c r="F221" s="456"/>
      <c r="G221" s="465"/>
    </row>
    <row r="222" spans="1:7" ht="30" customHeight="1" x14ac:dyDescent="0.25">
      <c r="A222" s="461"/>
      <c r="B222" s="462"/>
      <c r="C222" s="464"/>
      <c r="D222" s="462"/>
      <c r="E222" s="462"/>
      <c r="F222" s="463"/>
      <c r="G222" s="464"/>
    </row>
    <row r="223" spans="1:7" ht="30" customHeight="1" x14ac:dyDescent="0.25">
      <c r="A223" s="2"/>
      <c r="C223" s="465"/>
      <c r="F223" s="456"/>
      <c r="G223" s="465"/>
    </row>
    <row r="224" spans="1:7" ht="30" customHeight="1" x14ac:dyDescent="0.25">
      <c r="A224" s="461"/>
      <c r="B224" s="462"/>
      <c r="C224" s="464"/>
      <c r="D224" s="462"/>
      <c r="E224" s="462"/>
      <c r="F224" s="463"/>
      <c r="G224" s="464"/>
    </row>
    <row r="225" spans="1:7" ht="30" customHeight="1" x14ac:dyDescent="0.25">
      <c r="A225" s="2"/>
      <c r="C225" s="465"/>
      <c r="F225" s="456"/>
      <c r="G225" s="465"/>
    </row>
    <row r="226" spans="1:7" ht="30" customHeight="1" x14ac:dyDescent="0.25">
      <c r="A226" s="461"/>
      <c r="B226" s="462"/>
      <c r="C226" s="464"/>
      <c r="D226" s="462"/>
      <c r="E226" s="462"/>
      <c r="F226" s="463"/>
      <c r="G226" s="464"/>
    </row>
    <row r="227" spans="1:7" ht="30" customHeight="1" x14ac:dyDescent="0.25">
      <c r="A227" s="2"/>
      <c r="C227" s="465"/>
      <c r="F227" s="456"/>
      <c r="G227" s="465"/>
    </row>
    <row r="228" spans="1:7" ht="30" customHeight="1" x14ac:dyDescent="0.25">
      <c r="A228" s="461"/>
      <c r="B228" s="462"/>
      <c r="C228" s="464"/>
      <c r="D228" s="462"/>
      <c r="E228" s="462"/>
      <c r="F228" s="463"/>
      <c r="G228" s="464"/>
    </row>
    <row r="229" spans="1:7" ht="30" customHeight="1" x14ac:dyDescent="0.25">
      <c r="A229" s="2"/>
      <c r="C229" s="465"/>
      <c r="F229" s="456"/>
      <c r="G229" s="465"/>
    </row>
    <row r="230" spans="1:7" ht="30" customHeight="1" x14ac:dyDescent="0.25">
      <c r="A230" s="461"/>
      <c r="B230" s="462"/>
      <c r="C230" s="464"/>
      <c r="D230" s="462"/>
      <c r="E230" s="462"/>
      <c r="F230" s="463"/>
      <c r="G230" s="464"/>
    </row>
    <row r="231" spans="1:7" ht="30" customHeight="1" x14ac:dyDescent="0.25">
      <c r="A231" s="2"/>
      <c r="C231" s="465"/>
      <c r="F231" s="456"/>
      <c r="G231" s="465"/>
    </row>
    <row r="232" spans="1:7" ht="30" customHeight="1" x14ac:dyDescent="0.25">
      <c r="A232" s="461"/>
      <c r="B232" s="462"/>
      <c r="C232" s="464"/>
      <c r="D232" s="462"/>
      <c r="E232" s="462"/>
      <c r="F232" s="463"/>
      <c r="G232" s="464"/>
    </row>
    <row r="233" spans="1:7" ht="30" customHeight="1" x14ac:dyDescent="0.25">
      <c r="A233" s="2"/>
      <c r="C233" s="465"/>
      <c r="F233" s="456"/>
      <c r="G233" s="465"/>
    </row>
    <row r="234" spans="1:7" ht="30" customHeight="1" x14ac:dyDescent="0.25">
      <c r="A234" s="461"/>
      <c r="B234" s="462"/>
      <c r="C234" s="464"/>
      <c r="D234" s="462"/>
      <c r="E234" s="462"/>
      <c r="F234" s="463"/>
      <c r="G234" s="464"/>
    </row>
    <row r="235" spans="1:7" ht="30" customHeight="1" x14ac:dyDescent="0.25">
      <c r="A235" s="2"/>
      <c r="C235" s="465"/>
      <c r="F235" s="456"/>
      <c r="G235" s="465"/>
    </row>
    <row r="236" spans="1:7" ht="30" customHeight="1" x14ac:dyDescent="0.25">
      <c r="A236" s="461"/>
      <c r="B236" s="462"/>
      <c r="C236" s="464"/>
      <c r="D236" s="462"/>
      <c r="E236" s="462"/>
      <c r="F236" s="463"/>
      <c r="G236" s="464"/>
    </row>
    <row r="237" spans="1:7" ht="30" customHeight="1" x14ac:dyDescent="0.25">
      <c r="A237" s="2"/>
      <c r="C237" s="465"/>
      <c r="F237" s="456"/>
      <c r="G237" s="465"/>
    </row>
    <row r="238" spans="1:7" ht="30" customHeight="1" x14ac:dyDescent="0.25">
      <c r="A238" s="461"/>
      <c r="B238" s="462"/>
      <c r="C238" s="464"/>
      <c r="D238" s="462"/>
      <c r="E238" s="462"/>
      <c r="F238" s="463"/>
      <c r="G238" s="464"/>
    </row>
    <row r="239" spans="1:7" ht="30" customHeight="1" x14ac:dyDescent="0.25">
      <c r="A239" s="2"/>
      <c r="C239" s="465"/>
      <c r="F239" s="456"/>
      <c r="G239" s="465"/>
    </row>
    <row r="240" spans="1:7" ht="30" customHeight="1" x14ac:dyDescent="0.25">
      <c r="A240" s="461"/>
      <c r="B240" s="462"/>
      <c r="C240" s="464"/>
      <c r="D240" s="462"/>
      <c r="E240" s="462"/>
      <c r="F240" s="463"/>
      <c r="G240" s="464"/>
    </row>
    <row r="241" spans="1:7" ht="30" customHeight="1" x14ac:dyDescent="0.25">
      <c r="A241" s="2"/>
      <c r="C241" s="465"/>
      <c r="F241" s="456"/>
      <c r="G241" s="465"/>
    </row>
    <row r="242" spans="1:7" ht="30" customHeight="1" x14ac:dyDescent="0.25">
      <c r="A242" s="461"/>
      <c r="B242" s="462"/>
      <c r="C242" s="464"/>
      <c r="D242" s="462"/>
      <c r="E242" s="462"/>
      <c r="F242" s="463"/>
      <c r="G242" s="464"/>
    </row>
    <row r="243" spans="1:7" ht="30" customHeight="1" x14ac:dyDescent="0.25">
      <c r="A243" s="2"/>
      <c r="C243" s="465"/>
      <c r="F243" s="456"/>
      <c r="G243" s="465"/>
    </row>
    <row r="244" spans="1:7" ht="30" customHeight="1" x14ac:dyDescent="0.25">
      <c r="A244" s="461"/>
      <c r="B244" s="462"/>
      <c r="C244" s="464"/>
      <c r="D244" s="462"/>
      <c r="E244" s="462"/>
      <c r="F244" s="463"/>
      <c r="G244" s="464"/>
    </row>
    <row r="245" spans="1:7" ht="30" customHeight="1" x14ac:dyDescent="0.25">
      <c r="A245" s="2"/>
      <c r="C245" s="465"/>
      <c r="F245" s="456"/>
      <c r="G245" s="465"/>
    </row>
    <row r="246" spans="1:7" ht="30" customHeight="1" x14ac:dyDescent="0.25">
      <c r="A246" s="461"/>
      <c r="B246" s="462"/>
      <c r="C246" s="464"/>
      <c r="D246" s="462"/>
      <c r="E246" s="462"/>
      <c r="F246" s="463"/>
      <c r="G246" s="464"/>
    </row>
    <row r="247" spans="1:7" ht="30" customHeight="1" x14ac:dyDescent="0.25">
      <c r="A247" s="2"/>
      <c r="C247" s="465"/>
      <c r="F247" s="456"/>
      <c r="G247" s="465"/>
    </row>
    <row r="248" spans="1:7" ht="30" customHeight="1" x14ac:dyDescent="0.25">
      <c r="A248" s="461"/>
      <c r="B248" s="462"/>
      <c r="C248" s="464"/>
      <c r="D248" s="462"/>
      <c r="E248" s="462"/>
      <c r="F248" s="463"/>
      <c r="G248" s="464"/>
    </row>
    <row r="249" spans="1:7" ht="30" customHeight="1" x14ac:dyDescent="0.25">
      <c r="A249" s="2"/>
      <c r="C249" s="465"/>
      <c r="F249" s="456"/>
      <c r="G249" s="465"/>
    </row>
    <row r="250" spans="1:7" ht="30" customHeight="1" x14ac:dyDescent="0.25">
      <c r="A250" s="461"/>
      <c r="B250" s="462"/>
      <c r="C250" s="464"/>
      <c r="D250" s="462"/>
      <c r="E250" s="462"/>
      <c r="F250" s="463"/>
      <c r="G250" s="464"/>
    </row>
    <row r="251" spans="1:7" ht="30" customHeight="1" x14ac:dyDescent="0.25">
      <c r="A251" s="2"/>
      <c r="C251" s="465"/>
      <c r="F251" s="456"/>
      <c r="G251" s="465"/>
    </row>
    <row r="252" spans="1:7" ht="30" customHeight="1" x14ac:dyDescent="0.25">
      <c r="A252" s="461"/>
      <c r="B252" s="462"/>
      <c r="C252" s="464"/>
      <c r="D252" s="462"/>
      <c r="E252" s="462"/>
      <c r="F252" s="463"/>
      <c r="G252" s="464"/>
    </row>
    <row r="253" spans="1:7" ht="30" customHeight="1" x14ac:dyDescent="0.25">
      <c r="A253" s="2"/>
      <c r="C253" s="465"/>
      <c r="F253" s="456"/>
      <c r="G253" s="465"/>
    </row>
    <row r="254" spans="1:7" ht="30" customHeight="1" x14ac:dyDescent="0.25">
      <c r="A254" s="461"/>
      <c r="B254" s="462"/>
      <c r="C254" s="464"/>
      <c r="D254" s="462"/>
      <c r="E254" s="462"/>
      <c r="F254" s="463"/>
      <c r="G254" s="464"/>
    </row>
    <row r="255" spans="1:7" ht="30" customHeight="1" x14ac:dyDescent="0.25">
      <c r="A255" s="2"/>
      <c r="C255" s="465"/>
      <c r="F255" s="456"/>
      <c r="G255" s="465"/>
    </row>
    <row r="256" spans="1:7" ht="30" customHeight="1" x14ac:dyDescent="0.25">
      <c r="A256" s="461"/>
      <c r="B256" s="462"/>
      <c r="C256" s="464"/>
      <c r="D256" s="462"/>
      <c r="E256" s="462"/>
      <c r="F256" s="463"/>
      <c r="G256" s="464"/>
    </row>
    <row r="257" spans="1:7" ht="30" customHeight="1" x14ac:dyDescent="0.25">
      <c r="A257" s="2"/>
      <c r="C257" s="465"/>
      <c r="F257" s="456"/>
      <c r="G257" s="465"/>
    </row>
    <row r="258" spans="1:7" ht="30" customHeight="1" x14ac:dyDescent="0.25">
      <c r="A258" s="461"/>
      <c r="B258" s="462"/>
      <c r="C258" s="464"/>
      <c r="D258" s="462"/>
      <c r="E258" s="462"/>
      <c r="F258" s="463"/>
      <c r="G258" s="464"/>
    </row>
    <row r="259" spans="1:7" ht="30" customHeight="1" x14ac:dyDescent="0.25">
      <c r="A259" s="2"/>
      <c r="C259" s="465"/>
      <c r="F259" s="456"/>
      <c r="G259" s="465"/>
    </row>
    <row r="260" spans="1:7" ht="30" customHeight="1" x14ac:dyDescent="0.25">
      <c r="A260" s="461"/>
      <c r="B260" s="462"/>
      <c r="C260" s="464"/>
      <c r="D260" s="462"/>
      <c r="E260" s="462"/>
      <c r="F260" s="463"/>
      <c r="G260" s="464"/>
    </row>
    <row r="261" spans="1:7" ht="30" customHeight="1" x14ac:dyDescent="0.25">
      <c r="A261" s="2"/>
      <c r="C261" s="465"/>
      <c r="F261" s="456"/>
      <c r="G261" s="465"/>
    </row>
    <row r="262" spans="1:7" ht="30" customHeight="1" x14ac:dyDescent="0.25">
      <c r="A262" s="461"/>
      <c r="B262" s="462"/>
      <c r="C262" s="464"/>
      <c r="D262" s="462"/>
      <c r="E262" s="462"/>
      <c r="F262" s="463"/>
      <c r="G262" s="464"/>
    </row>
    <row r="263" spans="1:7" ht="30" customHeight="1" x14ac:dyDescent="0.25">
      <c r="A263" s="2"/>
      <c r="C263" s="465"/>
      <c r="F263" s="456"/>
      <c r="G263" s="465"/>
    </row>
    <row r="264" spans="1:7" ht="30" customHeight="1" x14ac:dyDescent="0.25">
      <c r="A264" s="461"/>
      <c r="B264" s="462"/>
      <c r="C264" s="464"/>
      <c r="D264" s="462"/>
      <c r="E264" s="462"/>
      <c r="F264" s="463"/>
      <c r="G264" s="464"/>
    </row>
    <row r="265" spans="1:7" ht="30" customHeight="1" x14ac:dyDescent="0.25">
      <c r="A265" s="2"/>
      <c r="C265" s="465"/>
      <c r="F265" s="456"/>
      <c r="G265" s="465"/>
    </row>
    <row r="266" spans="1:7" ht="30" customHeight="1" x14ac:dyDescent="0.25">
      <c r="A266" s="461"/>
      <c r="B266" s="462"/>
      <c r="C266" s="464"/>
      <c r="D266" s="462"/>
      <c r="E266" s="462"/>
      <c r="F266" s="463"/>
      <c r="G266" s="464"/>
    </row>
    <row r="267" spans="1:7" ht="30" customHeight="1" x14ac:dyDescent="0.25">
      <c r="A267" s="2"/>
      <c r="C267" s="465"/>
      <c r="F267" s="456"/>
      <c r="G267" s="465"/>
    </row>
    <row r="268" spans="1:7" ht="30" customHeight="1" x14ac:dyDescent="0.25">
      <c r="A268" s="461"/>
      <c r="B268" s="462"/>
      <c r="C268" s="464"/>
      <c r="D268" s="462"/>
      <c r="E268" s="462"/>
      <c r="F268" s="463"/>
      <c r="G268" s="464"/>
    </row>
    <row r="269" spans="1:7" ht="30" customHeight="1" x14ac:dyDescent="0.25">
      <c r="A269" s="2"/>
      <c r="C269" s="465"/>
      <c r="F269" s="456"/>
      <c r="G269" s="465"/>
    </row>
    <row r="270" spans="1:7" ht="30" customHeight="1" x14ac:dyDescent="0.25">
      <c r="A270" s="461"/>
      <c r="B270" s="462"/>
      <c r="C270" s="464"/>
      <c r="D270" s="462"/>
      <c r="E270" s="462"/>
      <c r="F270" s="463"/>
      <c r="G270" s="464"/>
    </row>
    <row r="271" spans="1:7" ht="30" customHeight="1" x14ac:dyDescent="0.25">
      <c r="A271" s="2"/>
      <c r="C271" s="465"/>
      <c r="F271" s="456"/>
      <c r="G271" s="465"/>
    </row>
    <row r="272" spans="1:7" ht="30" customHeight="1" x14ac:dyDescent="0.25">
      <c r="A272" s="461"/>
      <c r="B272" s="462"/>
      <c r="C272" s="464"/>
      <c r="D272" s="462"/>
      <c r="E272" s="462"/>
      <c r="F272" s="463"/>
      <c r="G272" s="464"/>
    </row>
    <row r="273" spans="1:7" ht="30" customHeight="1" x14ac:dyDescent="0.25">
      <c r="A273" s="2"/>
      <c r="C273" s="465"/>
      <c r="F273" s="456"/>
      <c r="G273" s="465"/>
    </row>
    <row r="274" spans="1:7" ht="30" customHeight="1" x14ac:dyDescent="0.25">
      <c r="A274" s="461"/>
      <c r="B274" s="462"/>
      <c r="C274" s="464"/>
      <c r="D274" s="462"/>
      <c r="E274" s="462"/>
      <c r="F274" s="463"/>
      <c r="G274" s="464"/>
    </row>
    <row r="275" spans="1:7" ht="30" customHeight="1" x14ac:dyDescent="0.25">
      <c r="A275" s="2"/>
      <c r="C275" s="465"/>
      <c r="F275" s="456"/>
      <c r="G275" s="465"/>
    </row>
    <row r="276" spans="1:7" ht="30" customHeight="1" x14ac:dyDescent="0.25">
      <c r="A276" s="461"/>
      <c r="B276" s="462"/>
      <c r="C276" s="464"/>
      <c r="D276" s="462"/>
      <c r="E276" s="462"/>
      <c r="F276" s="463"/>
      <c r="G276" s="464"/>
    </row>
    <row r="277" spans="1:7" ht="30" customHeight="1" x14ac:dyDescent="0.25">
      <c r="A277" s="2"/>
      <c r="C277" s="465"/>
      <c r="F277" s="456"/>
      <c r="G277" s="465"/>
    </row>
    <row r="278" spans="1:7" ht="30" customHeight="1" x14ac:dyDescent="0.25">
      <c r="A278" s="461"/>
      <c r="B278" s="462"/>
      <c r="C278" s="464"/>
      <c r="D278" s="462"/>
      <c r="E278" s="462"/>
      <c r="F278" s="463"/>
      <c r="G278" s="464"/>
    </row>
    <row r="279" spans="1:7" ht="30" customHeight="1" x14ac:dyDescent="0.25">
      <c r="A279" s="2"/>
      <c r="C279" s="465"/>
      <c r="F279" s="456"/>
      <c r="G279" s="465"/>
    </row>
    <row r="280" spans="1:7" ht="30" customHeight="1" x14ac:dyDescent="0.25">
      <c r="A280" s="461"/>
      <c r="B280" s="462"/>
      <c r="C280" s="464"/>
      <c r="D280" s="462"/>
      <c r="E280" s="462"/>
      <c r="F280" s="463"/>
      <c r="G280" s="464"/>
    </row>
    <row r="281" spans="1:7" x14ac:dyDescent="0.25">
      <c r="A281" s="2"/>
      <c r="C281" s="465"/>
      <c r="F281" s="456"/>
      <c r="G281" s="465"/>
    </row>
  </sheetData>
  <sheetProtection selectLockedCells="1" sort="0" autoFilter="0" selectUnlockedCells="1"/>
  <mergeCells count="5">
    <mergeCell ref="E1:F1"/>
    <mergeCell ref="A1:D1"/>
    <mergeCell ref="A3:G3"/>
    <mergeCell ref="E2:F2"/>
    <mergeCell ref="B2:D2"/>
  </mergeCells>
  <hyperlinks>
    <hyperlink ref="E2" r:id="rId1" display="http://www.aicofira.de/" xr:uid="{532F3B64-0EA2-47EF-B04B-ECE54031BEF2}"/>
    <hyperlink ref="E2:F2" r:id="rId2" display="www.aicofira.de" xr:uid="{E38D8EB2-1445-4360-97BC-535929554D5D}"/>
    <hyperlink ref="B2" r:id="rId3" display="http://www.youtube.com/@AICoFiRa" xr:uid="{E47DD0A0-9062-4F24-AA9A-99102DCB745C}"/>
    <hyperlink ref="B2:D2" r:id="rId4" display="www.youtube.com/@AICoFiRa" xr:uid="{D7522D74-2523-41DD-BD5B-92021030986A}"/>
  </hyperlinks>
  <pageMargins left="0.39370078740157483" right="0.39370078740157483" top="0.39370078740157483" bottom="0.59055118110236227" header="0.39370078740157483" footer="0.19685039370078741"/>
  <pageSetup paperSize="9" scale="45" fitToHeight="2" orientation="portrait" horizontalDpi="4294967293" r:id="rId5"/>
  <headerFooter>
    <oddFooter>&amp;L&amp;"Times New Roman,Standard"&amp;12&amp;A/&amp;D
www.aicofira.de&amp;C&amp;"Times New Roman,Standard"&amp;12&amp;P von &amp;N&amp;R&amp;"Times New Roman,Standard"&amp;12Für die Korrektheit der Vorlage / Formeln übernehmen wir keine Gewähr. 
Eine persönliche Kontrolle ist erforderlich.</oddFooter>
  </headerFooter>
  <drawing r:id="rId6"/>
  <tableParts count="1">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18B9-FBAB-47BD-A625-B82DF6FD127C}">
  <sheetPr>
    <tabColor rgb="FFFFC000"/>
  </sheetPr>
  <dimension ref="A1:E46"/>
  <sheetViews>
    <sheetView workbookViewId="0">
      <selection sqref="A1:E5"/>
    </sheetView>
  </sheetViews>
  <sheetFormatPr baseColWidth="10" defaultColWidth="0" defaultRowHeight="12.75" customHeight="1" zeroHeight="1" x14ac:dyDescent="0.2"/>
  <cols>
    <col min="1" max="5" width="11.42578125" customWidth="1"/>
    <col min="6" max="16384" width="11.42578125" hidden="1"/>
  </cols>
  <sheetData>
    <row r="1" spans="1:5" x14ac:dyDescent="0.2">
      <c r="A1" s="758" t="s">
        <v>315</v>
      </c>
      <c r="B1" s="759"/>
      <c r="C1" s="759"/>
      <c r="D1" s="759"/>
      <c r="E1" s="759"/>
    </row>
    <row r="2" spans="1:5" x14ac:dyDescent="0.2">
      <c r="A2" s="759"/>
      <c r="B2" s="759"/>
      <c r="C2" s="759"/>
      <c r="D2" s="759"/>
      <c r="E2" s="759"/>
    </row>
    <row r="3" spans="1:5" x14ac:dyDescent="0.2">
      <c r="A3" s="759"/>
      <c r="B3" s="759"/>
      <c r="C3" s="759"/>
      <c r="D3" s="759"/>
      <c r="E3" s="759"/>
    </row>
    <row r="4" spans="1:5" x14ac:dyDescent="0.2">
      <c r="A4" s="759"/>
      <c r="B4" s="759"/>
      <c r="C4" s="759"/>
      <c r="D4" s="759"/>
      <c r="E4" s="759"/>
    </row>
    <row r="5" spans="1:5" x14ac:dyDescent="0.2">
      <c r="A5" s="759"/>
      <c r="B5" s="759"/>
      <c r="C5" s="759"/>
      <c r="D5" s="759"/>
      <c r="E5" s="759"/>
    </row>
    <row r="6" spans="1:5" hidden="1" x14ac:dyDescent="0.2"/>
    <row r="7" spans="1:5" hidden="1" x14ac:dyDescent="0.2"/>
    <row r="8" spans="1:5" hidden="1" x14ac:dyDescent="0.2"/>
    <row r="9" spans="1:5" hidden="1" x14ac:dyDescent="0.2"/>
    <row r="10" spans="1:5" hidden="1" x14ac:dyDescent="0.2"/>
    <row r="11" spans="1:5" hidden="1" x14ac:dyDescent="0.2"/>
    <row r="12" spans="1:5" hidden="1" x14ac:dyDescent="0.2"/>
    <row r="13" spans="1:5" hidden="1" x14ac:dyDescent="0.2"/>
    <row r="14" spans="1:5" hidden="1" x14ac:dyDescent="0.2"/>
    <row r="15" spans="1:5" hidden="1" x14ac:dyDescent="0.2"/>
    <row r="16" spans="1:5"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sheetData>
  <sheetProtection algorithmName="SHA-512" hashValue="fR1GJy1yL6yyytt9Sv5MB9p6pbJbekUi2SUcqqMxtrxdSW3n2hZQHO5Ta+zdY98GITKCPPaxz3jAgTDlu5lc4w==" saltValue="rqOo7SggpRb4Qx1L+/e2Xg==" spinCount="100000" sheet="1" objects="1" scenarios="1" selectLockedCells="1"/>
  <mergeCells count="1">
    <mergeCell ref="A1:E5"/>
  </mergeCells>
  <hyperlinks>
    <hyperlink ref="A1" location="Übersicht!A1" display="Link: Zurück zur Übersicht" xr:uid="{4C9B48F5-727B-49EE-8501-269D1DD4CB20}"/>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AT159"/>
  <sheetViews>
    <sheetView showZeros="0" workbookViewId="0">
      <selection activeCell="E3" sqref="E3"/>
    </sheetView>
  </sheetViews>
  <sheetFormatPr baseColWidth="10" defaultColWidth="0" defaultRowHeight="15.75" x14ac:dyDescent="0.25"/>
  <cols>
    <col min="1" max="1" width="45.140625" style="1" customWidth="1"/>
    <col min="2" max="2" width="18" style="1" customWidth="1"/>
    <col min="3" max="3" width="16.7109375" style="1" customWidth="1"/>
    <col min="4" max="4" width="17.5703125" style="1" bestFit="1" customWidth="1"/>
    <col min="5" max="5" width="14.28515625" style="1" bestFit="1" customWidth="1"/>
    <col min="6" max="6" width="15" style="1" bestFit="1" customWidth="1"/>
    <col min="7" max="7" width="14.28515625" style="1" bestFit="1" customWidth="1"/>
    <col min="8" max="8" width="14" style="1" bestFit="1" customWidth="1"/>
    <col min="9" max="9" width="15.28515625" style="1" customWidth="1"/>
    <col min="10" max="10" width="14" style="1" bestFit="1" customWidth="1"/>
    <col min="11" max="11" width="14.42578125" style="1" bestFit="1" customWidth="1"/>
    <col min="12" max="12" width="14.140625" style="1" customWidth="1"/>
    <col min="13" max="13" width="15.85546875" style="1" bestFit="1" customWidth="1"/>
    <col min="14" max="14" width="14.42578125" style="1" bestFit="1" customWidth="1"/>
    <col min="15" max="16" width="14" style="1" bestFit="1" customWidth="1"/>
    <col min="17" max="18" width="14.42578125" style="1" bestFit="1" customWidth="1"/>
    <col min="19" max="19" width="15" style="1" bestFit="1" customWidth="1"/>
    <col min="20" max="20" width="14.85546875" style="1" bestFit="1" customWidth="1"/>
    <col min="21" max="24" width="14" style="1" bestFit="1" customWidth="1"/>
    <col min="25" max="25" width="13.28515625" style="1" customWidth="1"/>
    <col min="26" max="26" width="14.42578125" style="1" bestFit="1" customWidth="1"/>
    <col min="27" max="28" width="12.85546875" style="1" bestFit="1" customWidth="1"/>
    <col min="29" max="29" width="12.5703125" style="1" bestFit="1" customWidth="1"/>
    <col min="30" max="32" width="14.28515625" style="1" bestFit="1" customWidth="1"/>
    <col min="33" max="34" width="13.140625" style="1" customWidth="1"/>
    <col min="35" max="35" width="4.5703125" style="1" customWidth="1"/>
    <col min="36" max="46" width="0" style="1" hidden="1" customWidth="1"/>
    <col min="47" max="16384" width="11.42578125" style="1" hidden="1"/>
  </cols>
  <sheetData>
    <row r="1" spans="1:46" s="19" customFormat="1" ht="20.100000000000001" customHeight="1" x14ac:dyDescent="0.3">
      <c r="A1" s="771" t="s">
        <v>82</v>
      </c>
      <c r="B1" s="772"/>
      <c r="C1" s="772"/>
      <c r="D1" s="772"/>
      <c r="E1" s="772"/>
      <c r="F1" s="772"/>
      <c r="G1" s="772"/>
      <c r="H1" s="772"/>
      <c r="I1" s="772"/>
      <c r="J1" s="772"/>
      <c r="K1" s="772"/>
      <c r="L1" s="772"/>
      <c r="M1" s="777">
        <f ca="1">B4</f>
        <v>45747</v>
      </c>
      <c r="N1" s="764" t="s">
        <v>93</v>
      </c>
      <c r="O1" s="765"/>
      <c r="P1" s="142"/>
      <c r="Q1" s="781"/>
      <c r="R1" s="771" t="s">
        <v>82</v>
      </c>
      <c r="S1" s="772"/>
      <c r="T1" s="772"/>
      <c r="U1" s="772"/>
      <c r="V1" s="772"/>
      <c r="W1" s="772"/>
      <c r="X1" s="772"/>
      <c r="Y1" s="772"/>
      <c r="Z1" s="772"/>
      <c r="AA1" s="772"/>
      <c r="AB1" s="772"/>
      <c r="AC1" s="772"/>
      <c r="AD1" s="777">
        <f ca="1">S4</f>
        <v>45764</v>
      </c>
      <c r="AE1" s="764" t="s">
        <v>93</v>
      </c>
      <c r="AF1" s="765"/>
      <c r="AG1" s="20"/>
      <c r="AH1" s="171"/>
      <c r="AI1" s="249"/>
      <c r="AJ1" s="147"/>
      <c r="AK1" s="147"/>
      <c r="AL1" s="147"/>
      <c r="AM1" s="147"/>
      <c r="AN1" s="147"/>
      <c r="AO1" s="147"/>
      <c r="AP1" s="147"/>
      <c r="AQ1" s="147"/>
      <c r="AR1" s="147"/>
      <c r="AS1" s="773"/>
      <c r="AT1" s="673"/>
    </row>
    <row r="2" spans="1:46" s="19" customFormat="1" ht="37.5" customHeight="1" x14ac:dyDescent="0.25">
      <c r="A2" s="772"/>
      <c r="B2" s="772"/>
      <c r="C2" s="772"/>
      <c r="D2" s="772"/>
      <c r="E2" s="772"/>
      <c r="F2" s="772"/>
      <c r="G2" s="772"/>
      <c r="H2" s="772"/>
      <c r="I2" s="772"/>
      <c r="J2" s="772"/>
      <c r="K2" s="772"/>
      <c r="L2" s="772"/>
      <c r="M2" s="778"/>
      <c r="N2" s="765"/>
      <c r="O2" s="765"/>
      <c r="P2" s="142"/>
      <c r="Q2" s="776"/>
      <c r="R2" s="772"/>
      <c r="S2" s="772"/>
      <c r="T2" s="772"/>
      <c r="U2" s="772"/>
      <c r="V2" s="772"/>
      <c r="W2" s="772"/>
      <c r="X2" s="772"/>
      <c r="Y2" s="772"/>
      <c r="Z2" s="772"/>
      <c r="AA2" s="772"/>
      <c r="AB2" s="772"/>
      <c r="AC2" s="772"/>
      <c r="AD2" s="778"/>
      <c r="AE2" s="765"/>
      <c r="AF2" s="765"/>
      <c r="AG2" s="20"/>
      <c r="AH2" s="147"/>
      <c r="AI2" s="147"/>
      <c r="AJ2" s="147"/>
      <c r="AK2" s="147"/>
      <c r="AL2" s="147"/>
      <c r="AM2" s="147"/>
      <c r="AN2" s="147"/>
      <c r="AO2" s="147"/>
      <c r="AP2" s="147"/>
      <c r="AQ2" s="147"/>
      <c r="AR2" s="147"/>
      <c r="AS2" s="673"/>
      <c r="AT2" s="673"/>
    </row>
    <row r="3" spans="1:46" s="19" customFormat="1" ht="39.950000000000003" customHeight="1" x14ac:dyDescent="0.3">
      <c r="A3" s="624" t="s">
        <v>78</v>
      </c>
      <c r="B3" s="405">
        <f ca="1">TODAY()</f>
        <v>45748</v>
      </c>
      <c r="C3" s="453"/>
      <c r="D3" s="408"/>
      <c r="E3" s="406" t="s">
        <v>241</v>
      </c>
      <c r="F3" s="406"/>
      <c r="G3" s="408"/>
      <c r="H3" s="767" t="s">
        <v>79</v>
      </c>
      <c r="I3" s="768"/>
      <c r="J3" s="768"/>
      <c r="K3" s="768"/>
      <c r="L3" s="762" t="str">
        <f>Daten!B12</f>
        <v>www.aicofira.de</v>
      </c>
      <c r="M3" s="763"/>
      <c r="N3" s="766"/>
      <c r="O3" s="766"/>
      <c r="P3" s="144"/>
      <c r="Q3" s="780"/>
      <c r="R3" s="406"/>
      <c r="S3" s="779">
        <f ca="1">TODAY()</f>
        <v>45748</v>
      </c>
      <c r="T3" s="780"/>
      <c r="U3" s="408"/>
      <c r="V3" s="406" t="s">
        <v>76</v>
      </c>
      <c r="W3" s="406"/>
      <c r="X3" s="408"/>
      <c r="Y3" s="767" t="s">
        <v>79</v>
      </c>
      <c r="Z3" s="768"/>
      <c r="AA3" s="768"/>
      <c r="AB3" s="768"/>
      <c r="AC3" s="762" t="str">
        <f>Daten!B12</f>
        <v>www.aicofira.de</v>
      </c>
      <c r="AD3" s="763"/>
      <c r="AE3" s="766"/>
      <c r="AF3" s="766"/>
      <c r="AG3" s="21"/>
      <c r="AH3" s="252"/>
      <c r="AI3" s="143"/>
      <c r="AJ3" s="23"/>
      <c r="AK3" s="23"/>
      <c r="AM3" s="774"/>
      <c r="AN3" s="775"/>
      <c r="AO3" s="775"/>
      <c r="AP3" s="775"/>
      <c r="AQ3" s="774"/>
      <c r="AR3" s="776"/>
      <c r="AS3" s="673"/>
      <c r="AT3" s="673"/>
    </row>
    <row r="4" spans="1:46" s="3" customFormat="1" ht="18.75" x14ac:dyDescent="0.3">
      <c r="A4" s="111" t="s">
        <v>156</v>
      </c>
      <c r="B4" s="129">
        <f ca="1">DATE(YEAR(Daten!C99),MONTH(Daten!C99),DAY(Daten!C99)-1)</f>
        <v>45747</v>
      </c>
      <c r="C4" s="129">
        <f ca="1">B4+1</f>
        <v>45748</v>
      </c>
      <c r="D4" s="129">
        <f t="shared" ref="D4:AH4" ca="1" si="0">C4+1</f>
        <v>45749</v>
      </c>
      <c r="E4" s="129">
        <f t="shared" ca="1" si="0"/>
        <v>45750</v>
      </c>
      <c r="F4" s="129">
        <f t="shared" ca="1" si="0"/>
        <v>45751</v>
      </c>
      <c r="G4" s="129">
        <f t="shared" ca="1" si="0"/>
        <v>45752</v>
      </c>
      <c r="H4" s="129">
        <f t="shared" ca="1" si="0"/>
        <v>45753</v>
      </c>
      <c r="I4" s="129">
        <f t="shared" ca="1" si="0"/>
        <v>45754</v>
      </c>
      <c r="J4" s="129">
        <f t="shared" ca="1" si="0"/>
        <v>45755</v>
      </c>
      <c r="K4" s="129">
        <f t="shared" ca="1" si="0"/>
        <v>45756</v>
      </c>
      <c r="L4" s="129">
        <f t="shared" ca="1" si="0"/>
        <v>45757</v>
      </c>
      <c r="M4" s="129">
        <f t="shared" ca="1" si="0"/>
        <v>45758</v>
      </c>
      <c r="N4" s="129">
        <f t="shared" ca="1" si="0"/>
        <v>45759</v>
      </c>
      <c r="O4" s="129">
        <f t="shared" ca="1" si="0"/>
        <v>45760</v>
      </c>
      <c r="P4" s="129">
        <f t="shared" ca="1" si="0"/>
        <v>45761</v>
      </c>
      <c r="Q4" s="129">
        <f t="shared" ca="1" si="0"/>
        <v>45762</v>
      </c>
      <c r="R4" s="129">
        <f t="shared" ca="1" si="0"/>
        <v>45763</v>
      </c>
      <c r="S4" s="129">
        <f t="shared" ca="1" si="0"/>
        <v>45764</v>
      </c>
      <c r="T4" s="129">
        <f t="shared" ca="1" si="0"/>
        <v>45765</v>
      </c>
      <c r="U4" s="129">
        <f t="shared" ca="1" si="0"/>
        <v>45766</v>
      </c>
      <c r="V4" s="129">
        <f t="shared" ca="1" si="0"/>
        <v>45767</v>
      </c>
      <c r="W4" s="129">
        <f t="shared" ca="1" si="0"/>
        <v>45768</v>
      </c>
      <c r="X4" s="129">
        <f t="shared" ca="1" si="0"/>
        <v>45769</v>
      </c>
      <c r="Y4" s="129">
        <f t="shared" ca="1" si="0"/>
        <v>45770</v>
      </c>
      <c r="Z4" s="129">
        <f t="shared" ca="1" si="0"/>
        <v>45771</v>
      </c>
      <c r="AA4" s="129">
        <f t="shared" ca="1" si="0"/>
        <v>45772</v>
      </c>
      <c r="AB4" s="129">
        <f t="shared" ca="1" si="0"/>
        <v>45773</v>
      </c>
      <c r="AC4" s="129">
        <f t="shared" ca="1" si="0"/>
        <v>45774</v>
      </c>
      <c r="AD4" s="129">
        <f t="shared" ca="1" si="0"/>
        <v>45775</v>
      </c>
      <c r="AE4" s="129">
        <f t="shared" ca="1" si="0"/>
        <v>45776</v>
      </c>
      <c r="AF4" s="129">
        <f t="shared" ca="1" si="0"/>
        <v>45777</v>
      </c>
      <c r="AG4" s="129">
        <f t="shared" ca="1" si="0"/>
        <v>45778</v>
      </c>
      <c r="AH4" s="129">
        <f t="shared" ca="1" si="0"/>
        <v>45779</v>
      </c>
      <c r="AI4" s="769"/>
    </row>
    <row r="5" spans="1:46" x14ac:dyDescent="0.25">
      <c r="A5" s="130" t="str">
        <f>'2. Erfassung Einzahlungen'!A2</f>
        <v>Miete DHH Am Sauerwinkel</v>
      </c>
      <c r="B5" s="443">
        <f ca="1">IF($B$4='2. Erfassung Einzahlungen'!L2,'2. Erfassung Einzahlungen'!N2,0)</f>
        <v>0</v>
      </c>
      <c r="C5" s="443">
        <f ca="1">IF(C4='2. Erfassung Einzahlungen'!$L$2,'2. Erfassung Einzahlungen'!$N$2,0)</f>
        <v>0</v>
      </c>
      <c r="D5" s="443">
        <f ca="1">IF(D4='2. Erfassung Einzahlungen'!$L$2,'2. Erfassung Einzahlungen'!$N$2,0)</f>
        <v>0</v>
      </c>
      <c r="E5" s="443">
        <f ca="1">IF(E4='2. Erfassung Einzahlungen'!$L$2,'2. Erfassung Einzahlungen'!$N$2,0)</f>
        <v>1212.25</v>
      </c>
      <c r="F5" s="443">
        <f ca="1">IF(F4='2. Erfassung Einzahlungen'!$L$2,'2. Erfassung Einzahlungen'!$N$2,0)</f>
        <v>0</v>
      </c>
      <c r="G5" s="443">
        <f ca="1">IF(G4='2. Erfassung Einzahlungen'!$L$2,'2. Erfassung Einzahlungen'!$N$2,0)</f>
        <v>0</v>
      </c>
      <c r="H5" s="443">
        <f ca="1">IF(H4='2. Erfassung Einzahlungen'!$L$2,'2. Erfassung Einzahlungen'!$N$2,0)</f>
        <v>0</v>
      </c>
      <c r="I5" s="443">
        <f ca="1">IF(I4='2. Erfassung Einzahlungen'!$L$2,'2. Erfassung Einzahlungen'!$N$2,0)</f>
        <v>0</v>
      </c>
      <c r="J5" s="443">
        <f ca="1">IF(J4='2. Erfassung Einzahlungen'!$L$2,'2. Erfassung Einzahlungen'!$N$2,0)</f>
        <v>0</v>
      </c>
      <c r="K5" s="443">
        <f ca="1">IF(K4='2. Erfassung Einzahlungen'!$L$2,'2. Erfassung Einzahlungen'!$N$2,0)</f>
        <v>0</v>
      </c>
      <c r="L5" s="443">
        <f ca="1">IF(L4='2. Erfassung Einzahlungen'!$L$2,'2. Erfassung Einzahlungen'!$N$2,0)</f>
        <v>0</v>
      </c>
      <c r="M5" s="443">
        <f ca="1">IF(M4='2. Erfassung Einzahlungen'!$L$2,'2. Erfassung Einzahlungen'!$N$2,0)</f>
        <v>0</v>
      </c>
      <c r="N5" s="443">
        <f ca="1">IF(N4='2. Erfassung Einzahlungen'!$L$2,'2. Erfassung Einzahlungen'!$N$2,0)</f>
        <v>0</v>
      </c>
      <c r="O5" s="443">
        <f ca="1">IF(O4='2. Erfassung Einzahlungen'!$L$2,'2. Erfassung Einzahlungen'!$N$2,0)</f>
        <v>0</v>
      </c>
      <c r="P5" s="443">
        <f ca="1">IF(P4='2. Erfassung Einzahlungen'!$L$2,'2. Erfassung Einzahlungen'!$N$2,0)</f>
        <v>0</v>
      </c>
      <c r="Q5" s="443">
        <f ca="1">IF(Q4='2. Erfassung Einzahlungen'!$L$2,'2. Erfassung Einzahlungen'!$N$2,0)</f>
        <v>0</v>
      </c>
      <c r="R5" s="443">
        <f ca="1">IF(R4='2. Erfassung Einzahlungen'!$L$2,'2. Erfassung Einzahlungen'!$N$2,0)</f>
        <v>0</v>
      </c>
      <c r="S5" s="443">
        <f ca="1">IF(S4='2. Erfassung Einzahlungen'!$L$2,'2. Erfassung Einzahlungen'!$N$2,0)</f>
        <v>0</v>
      </c>
      <c r="T5" s="443">
        <f ca="1">IF(T4='2. Erfassung Einzahlungen'!$L$2,'2. Erfassung Einzahlungen'!$N$2,0)</f>
        <v>0</v>
      </c>
      <c r="U5" s="443">
        <f ca="1">IF(U4='2. Erfassung Einzahlungen'!$L$2,'2. Erfassung Einzahlungen'!$N$2,0)</f>
        <v>0</v>
      </c>
      <c r="V5" s="443">
        <f ca="1">IF(V4='2. Erfassung Einzahlungen'!$L$2,'2. Erfassung Einzahlungen'!$N$2,0)</f>
        <v>0</v>
      </c>
      <c r="W5" s="443">
        <f ca="1">IF(W4='2. Erfassung Einzahlungen'!$L$2,'2. Erfassung Einzahlungen'!$N$2,0)</f>
        <v>0</v>
      </c>
      <c r="X5" s="443">
        <f ca="1">IF(X4='2. Erfassung Einzahlungen'!$L$2,'2. Erfassung Einzahlungen'!$N$2,0)</f>
        <v>0</v>
      </c>
      <c r="Y5" s="443">
        <f ca="1">IF(Y4='2. Erfassung Einzahlungen'!$L$2,'2. Erfassung Einzahlungen'!$N$2,0)</f>
        <v>0</v>
      </c>
      <c r="Z5" s="443">
        <f ca="1">IF(Z4='2. Erfassung Einzahlungen'!$L$2,'2. Erfassung Einzahlungen'!$N$2,0)</f>
        <v>0</v>
      </c>
      <c r="AA5" s="443">
        <f ca="1">IF(AA4='2. Erfassung Einzahlungen'!$L$2,'2. Erfassung Einzahlungen'!$N$2,0)</f>
        <v>0</v>
      </c>
      <c r="AB5" s="443">
        <f ca="1">IF(AB4='2. Erfassung Einzahlungen'!$L$2,'2. Erfassung Einzahlungen'!$N$2,0)</f>
        <v>0</v>
      </c>
      <c r="AC5" s="443">
        <f ca="1">IF(AC4='2. Erfassung Einzahlungen'!$L$2,'2. Erfassung Einzahlungen'!$N$2,0)</f>
        <v>0</v>
      </c>
      <c r="AD5" s="443">
        <f ca="1">IF(AD4='2. Erfassung Einzahlungen'!$L$2,'2. Erfassung Einzahlungen'!$N$2,0)</f>
        <v>0</v>
      </c>
      <c r="AE5" s="443">
        <f ca="1">IF(AE4='2. Erfassung Einzahlungen'!$L$2,'2. Erfassung Einzahlungen'!$N$2,0)</f>
        <v>0</v>
      </c>
      <c r="AF5" s="443">
        <f ca="1">IF(AF4='2. Erfassung Einzahlungen'!$L$2,'2. Erfassung Einzahlungen'!$N$2,0)</f>
        <v>0</v>
      </c>
      <c r="AG5" s="443">
        <f ca="1">IF(AG4='2. Erfassung Einzahlungen'!$L$2,'2. Erfassung Einzahlungen'!$N$2,0)</f>
        <v>0</v>
      </c>
      <c r="AH5" s="443">
        <f ca="1">IF(AH4='2. Erfassung Einzahlungen'!$L$2,'2. Erfassung Einzahlungen'!$N$2,0)</f>
        <v>0</v>
      </c>
      <c r="AI5" s="770"/>
    </row>
    <row r="6" spans="1:46" x14ac:dyDescent="0.25">
      <c r="A6" s="130" t="str">
        <f>'2. Erfassung Einzahlungen'!A3</f>
        <v>Dividende</v>
      </c>
      <c r="B6" s="443">
        <f ca="1">IF(B4='2. Erfassung Einzahlungen'!$L$3,'2. Erfassung Einzahlungen'!$N$3,0)</f>
        <v>0</v>
      </c>
      <c r="C6" s="443">
        <f ca="1">IF(C4='2. Erfassung Einzahlungen'!$L$3,'2. Erfassung Einzahlungen'!$N$3,0)</f>
        <v>0</v>
      </c>
      <c r="D6" s="443">
        <f ca="1">IF(D4='2. Erfassung Einzahlungen'!$L$3,'2. Erfassung Einzahlungen'!$N$3,0)</f>
        <v>0</v>
      </c>
      <c r="E6" s="443">
        <f ca="1">IF(E4='2. Erfassung Einzahlungen'!$L$3,'2. Erfassung Einzahlungen'!$N$3,0)</f>
        <v>0</v>
      </c>
      <c r="F6" s="443">
        <f ca="1">IF(F4='2. Erfassung Einzahlungen'!$L$3,'2. Erfassung Einzahlungen'!$N$3,0)</f>
        <v>0</v>
      </c>
      <c r="G6" s="443">
        <f ca="1">IF(G4='2. Erfassung Einzahlungen'!$L$3,'2. Erfassung Einzahlungen'!$N$3,0)</f>
        <v>0</v>
      </c>
      <c r="H6" s="443">
        <f ca="1">IF(H4='2. Erfassung Einzahlungen'!$L$3,'2. Erfassung Einzahlungen'!$N$3,0)</f>
        <v>0</v>
      </c>
      <c r="I6" s="443">
        <f ca="1">IF(I4='2. Erfassung Einzahlungen'!$L$3,'2. Erfassung Einzahlungen'!$N$3,0)</f>
        <v>0</v>
      </c>
      <c r="J6" s="443">
        <f ca="1">IF(J4='2. Erfassung Einzahlungen'!$L$3,'2. Erfassung Einzahlungen'!$N$3,0)</f>
        <v>0</v>
      </c>
      <c r="K6" s="443">
        <f ca="1">IF(K4='2. Erfassung Einzahlungen'!$L$3,'2. Erfassung Einzahlungen'!$N$3,0)</f>
        <v>0</v>
      </c>
      <c r="L6" s="443">
        <f ca="1">IF(L4='2. Erfassung Einzahlungen'!$L$3,'2. Erfassung Einzahlungen'!$N$3,0)</f>
        <v>0</v>
      </c>
      <c r="M6" s="443">
        <f ca="1">IF(M4='2. Erfassung Einzahlungen'!$L$3,'2. Erfassung Einzahlungen'!$N$3,0)</f>
        <v>0</v>
      </c>
      <c r="N6" s="443">
        <f ca="1">IF(N4='2. Erfassung Einzahlungen'!$L$3,'2. Erfassung Einzahlungen'!$N$3,0)</f>
        <v>0</v>
      </c>
      <c r="O6" s="443">
        <f ca="1">IF(O4='2. Erfassung Einzahlungen'!$L$3,'2. Erfassung Einzahlungen'!$N$3,0)</f>
        <v>0</v>
      </c>
      <c r="P6" s="443">
        <f ca="1">IF(P4='2. Erfassung Einzahlungen'!$L$3,'2. Erfassung Einzahlungen'!$N$3,0)</f>
        <v>0</v>
      </c>
      <c r="Q6" s="443">
        <f ca="1">IF(Q4='2. Erfassung Einzahlungen'!$L$3,'2. Erfassung Einzahlungen'!$N$3,0)</f>
        <v>0</v>
      </c>
      <c r="R6" s="443">
        <f ca="1">IF(R4='2. Erfassung Einzahlungen'!$L$3,'2. Erfassung Einzahlungen'!$N$3,0)</f>
        <v>0</v>
      </c>
      <c r="S6" s="443">
        <f ca="1">IF(S4='2. Erfassung Einzahlungen'!$L$3,'2. Erfassung Einzahlungen'!$N$3,0)</f>
        <v>0</v>
      </c>
      <c r="T6" s="443">
        <f ca="1">IF(T4='2. Erfassung Einzahlungen'!$L$3,'2. Erfassung Einzahlungen'!$N$3,0)</f>
        <v>0</v>
      </c>
      <c r="U6" s="443">
        <f ca="1">IF(U4='2. Erfassung Einzahlungen'!$L$3,'2. Erfassung Einzahlungen'!$N$3,0)</f>
        <v>0</v>
      </c>
      <c r="V6" s="443">
        <f ca="1">IF(V4='2. Erfassung Einzahlungen'!$L$3,'2. Erfassung Einzahlungen'!$N$3,0)</f>
        <v>0</v>
      </c>
      <c r="W6" s="443">
        <f ca="1">IF(W4='2. Erfassung Einzahlungen'!$L$3,'2. Erfassung Einzahlungen'!$N$3,0)</f>
        <v>0</v>
      </c>
      <c r="X6" s="443">
        <f ca="1">IF(X4='2. Erfassung Einzahlungen'!$L$3,'2. Erfassung Einzahlungen'!$N$3,0)</f>
        <v>0</v>
      </c>
      <c r="Y6" s="443">
        <f ca="1">IF(Y4='2. Erfassung Einzahlungen'!$L$3,'2. Erfassung Einzahlungen'!$N$3,0)</f>
        <v>0</v>
      </c>
      <c r="Z6" s="443">
        <f ca="1">IF(Z4='2. Erfassung Einzahlungen'!$L$3,'2. Erfassung Einzahlungen'!$N$3,0)</f>
        <v>0</v>
      </c>
      <c r="AA6" s="443">
        <f ca="1">IF(AA4='2. Erfassung Einzahlungen'!$L$3,'2. Erfassung Einzahlungen'!$N$3,0)</f>
        <v>0</v>
      </c>
      <c r="AB6" s="443">
        <f ca="1">IF(AB4='2. Erfassung Einzahlungen'!$L$3,'2. Erfassung Einzahlungen'!$N$3,0)</f>
        <v>0</v>
      </c>
      <c r="AC6" s="443">
        <f ca="1">IF(AC4='2. Erfassung Einzahlungen'!$L$3,'2. Erfassung Einzahlungen'!$N$3,0)</f>
        <v>0</v>
      </c>
      <c r="AD6" s="443">
        <f ca="1">IF(AD4='2. Erfassung Einzahlungen'!$L$3,'2. Erfassung Einzahlungen'!$N$3,0)</f>
        <v>0</v>
      </c>
      <c r="AE6" s="443">
        <f ca="1">IF(AE4='2. Erfassung Einzahlungen'!$L$3,'2. Erfassung Einzahlungen'!$N$3,0)</f>
        <v>0</v>
      </c>
      <c r="AF6" s="443">
        <f ca="1">IF(AF4='2. Erfassung Einzahlungen'!$L$3,'2. Erfassung Einzahlungen'!$N$3,0)</f>
        <v>0</v>
      </c>
      <c r="AG6" s="443">
        <f ca="1">IF(AG4='2. Erfassung Einzahlungen'!$L$3,'2. Erfassung Einzahlungen'!$N$3,0)</f>
        <v>0</v>
      </c>
      <c r="AH6" s="443">
        <f ca="1">IF(AH4='2. Erfassung Einzahlungen'!$L$3,'2. Erfassung Einzahlungen'!$N$3,0)</f>
        <v>0</v>
      </c>
      <c r="AI6" s="770"/>
    </row>
    <row r="7" spans="1:46" x14ac:dyDescent="0.25">
      <c r="A7" s="130">
        <f>'2. Erfassung Einzahlungen'!A4</f>
        <v>0</v>
      </c>
      <c r="B7" s="443">
        <f ca="1">IF(B4='2. Erfassung Einzahlungen'!$L$4,'2. Erfassung Einzahlungen'!$N$4,0)</f>
        <v>0</v>
      </c>
      <c r="C7" s="443">
        <f ca="1">IF(C4='2. Erfassung Einzahlungen'!$L$4,'2. Erfassung Einzahlungen'!$N$4,0)</f>
        <v>0</v>
      </c>
      <c r="D7" s="443">
        <f ca="1">IF(D4='2. Erfassung Einzahlungen'!$L$4,'2. Erfassung Einzahlungen'!$N$4,0)</f>
        <v>0</v>
      </c>
      <c r="E7" s="443">
        <f ca="1">IF(E4='2. Erfassung Einzahlungen'!$L$4,'2. Erfassung Einzahlungen'!$N$4,0)</f>
        <v>0</v>
      </c>
      <c r="F7" s="443">
        <f ca="1">IF(F4='2. Erfassung Einzahlungen'!$L$4,'2. Erfassung Einzahlungen'!$N$4,0)</f>
        <v>0</v>
      </c>
      <c r="G7" s="443">
        <f ca="1">IF(G4='2. Erfassung Einzahlungen'!$L$4,'2. Erfassung Einzahlungen'!$N$4,0)</f>
        <v>0</v>
      </c>
      <c r="H7" s="443">
        <f ca="1">IF(H4='2. Erfassung Einzahlungen'!$L$4,'2. Erfassung Einzahlungen'!$N$4,0)</f>
        <v>0</v>
      </c>
      <c r="I7" s="443">
        <f ca="1">IF(I4='2. Erfassung Einzahlungen'!$L$4,'2. Erfassung Einzahlungen'!$N$4,0)</f>
        <v>0</v>
      </c>
      <c r="J7" s="443">
        <f ca="1">IF(J4='2. Erfassung Einzahlungen'!$L$4,'2. Erfassung Einzahlungen'!$N$4,0)</f>
        <v>0</v>
      </c>
      <c r="K7" s="443">
        <f ca="1">IF(K4='2. Erfassung Einzahlungen'!$L$4,'2. Erfassung Einzahlungen'!$N$4,0)</f>
        <v>0</v>
      </c>
      <c r="L7" s="443">
        <f ca="1">IF(L4='2. Erfassung Einzahlungen'!$L$4,'2. Erfassung Einzahlungen'!$N$4,0)</f>
        <v>0</v>
      </c>
      <c r="M7" s="443">
        <f ca="1">IF(M4='2. Erfassung Einzahlungen'!$L$4,'2. Erfassung Einzahlungen'!$N$4,0)</f>
        <v>0</v>
      </c>
      <c r="N7" s="443">
        <f ca="1">IF(N4='2. Erfassung Einzahlungen'!$L$4,'2. Erfassung Einzahlungen'!$N$4,0)</f>
        <v>0</v>
      </c>
      <c r="O7" s="443">
        <f ca="1">IF(O4='2. Erfassung Einzahlungen'!$L$4,'2. Erfassung Einzahlungen'!$N$4,0)</f>
        <v>0</v>
      </c>
      <c r="P7" s="443">
        <f ca="1">IF(P4='2. Erfassung Einzahlungen'!$L$4,'2. Erfassung Einzahlungen'!$N$4,0)</f>
        <v>0</v>
      </c>
      <c r="Q7" s="443">
        <f ca="1">IF(Q4='2. Erfassung Einzahlungen'!$L$4,'2. Erfassung Einzahlungen'!$N$4,0)</f>
        <v>0</v>
      </c>
      <c r="R7" s="443">
        <f ca="1">IF(R4='2. Erfassung Einzahlungen'!$L$4,'2. Erfassung Einzahlungen'!$N$4,0)</f>
        <v>0</v>
      </c>
      <c r="S7" s="443">
        <f ca="1">IF(S4='2. Erfassung Einzahlungen'!$L$4,'2. Erfassung Einzahlungen'!$N$4,0)</f>
        <v>0</v>
      </c>
      <c r="T7" s="443">
        <f ca="1">IF(T4='2. Erfassung Einzahlungen'!$L$4,'2. Erfassung Einzahlungen'!$N$4,0)</f>
        <v>0</v>
      </c>
      <c r="U7" s="443">
        <f ca="1">IF(U4='2. Erfassung Einzahlungen'!$L$4,'2. Erfassung Einzahlungen'!$N$4,0)</f>
        <v>0</v>
      </c>
      <c r="V7" s="443">
        <f ca="1">IF(V4='2. Erfassung Einzahlungen'!$L$4,'2. Erfassung Einzahlungen'!$N$4,0)</f>
        <v>0</v>
      </c>
      <c r="W7" s="443">
        <f ca="1">IF(W4='2. Erfassung Einzahlungen'!$L$4,'2. Erfassung Einzahlungen'!$N$4,0)</f>
        <v>0</v>
      </c>
      <c r="X7" s="443">
        <f ca="1">IF(X4='2. Erfassung Einzahlungen'!$L$4,'2. Erfassung Einzahlungen'!$N$4,0)</f>
        <v>0</v>
      </c>
      <c r="Y7" s="443">
        <f ca="1">IF(Y4='2. Erfassung Einzahlungen'!$L$4,'2. Erfassung Einzahlungen'!$N$4,0)</f>
        <v>0</v>
      </c>
      <c r="Z7" s="443">
        <f ca="1">IF(Z4='2. Erfassung Einzahlungen'!$L$4,'2. Erfassung Einzahlungen'!$N$4,0)</f>
        <v>0</v>
      </c>
      <c r="AA7" s="443">
        <f ca="1">IF(AA4='2. Erfassung Einzahlungen'!$L$4,'2. Erfassung Einzahlungen'!$N$4,0)</f>
        <v>0</v>
      </c>
      <c r="AB7" s="443">
        <f ca="1">IF(AB4='2. Erfassung Einzahlungen'!$L$4,'2. Erfassung Einzahlungen'!$N$4,0)</f>
        <v>0</v>
      </c>
      <c r="AC7" s="443">
        <f ca="1">IF(AC4='2. Erfassung Einzahlungen'!$L$4,'2. Erfassung Einzahlungen'!$N$4,0)</f>
        <v>0</v>
      </c>
      <c r="AD7" s="443">
        <f ca="1">IF(AD4='2. Erfassung Einzahlungen'!$L$4,'2. Erfassung Einzahlungen'!$N$4,0)</f>
        <v>0</v>
      </c>
      <c r="AE7" s="443">
        <f ca="1">IF(AE4='2. Erfassung Einzahlungen'!$L$4,'2. Erfassung Einzahlungen'!$N$4,0)</f>
        <v>0</v>
      </c>
      <c r="AF7" s="443">
        <f ca="1">IF(AF4='2. Erfassung Einzahlungen'!$L$4,'2. Erfassung Einzahlungen'!$N$4,0)</f>
        <v>0</v>
      </c>
      <c r="AG7" s="443">
        <f ca="1">IF(AG4='2. Erfassung Einzahlungen'!$L$4,'2. Erfassung Einzahlungen'!$N$4,0)</f>
        <v>0</v>
      </c>
      <c r="AH7" s="443">
        <f ca="1">IF(AH4='2. Erfassung Einzahlungen'!$L$4,'2. Erfassung Einzahlungen'!$N$4,0)</f>
        <v>0</v>
      </c>
      <c r="AI7" s="770"/>
    </row>
    <row r="8" spans="1:46" x14ac:dyDescent="0.25">
      <c r="A8" s="130">
        <f>'2. Erfassung Einzahlungen'!A5</f>
        <v>0</v>
      </c>
      <c r="B8" s="443">
        <f ca="1">IF(B4='2. Erfassung Einzahlungen'!$L$5,'2. Erfassung Einzahlungen'!$N$5,0)</f>
        <v>0</v>
      </c>
      <c r="C8" s="443">
        <f ca="1">IF(C4='2. Erfassung Einzahlungen'!$L$5,'2. Erfassung Einzahlungen'!$N$5,0)</f>
        <v>0</v>
      </c>
      <c r="D8" s="443">
        <f ca="1">IF(D4='2. Erfassung Einzahlungen'!$L$5,'2. Erfassung Einzahlungen'!$N$5,0)</f>
        <v>0</v>
      </c>
      <c r="E8" s="443">
        <f ca="1">IF(E4='2. Erfassung Einzahlungen'!$L$5,'2. Erfassung Einzahlungen'!$N$5,0)</f>
        <v>0</v>
      </c>
      <c r="F8" s="443">
        <f ca="1">IF(F4='2. Erfassung Einzahlungen'!$L$5,'2. Erfassung Einzahlungen'!$N$5,0)</f>
        <v>0</v>
      </c>
      <c r="G8" s="443">
        <f ca="1">IF(G4='2. Erfassung Einzahlungen'!$L$5,'2. Erfassung Einzahlungen'!$N$5,0)</f>
        <v>0</v>
      </c>
      <c r="H8" s="443">
        <f ca="1">IF(H4='2. Erfassung Einzahlungen'!$L$5,'2. Erfassung Einzahlungen'!$N$5,0)</f>
        <v>0</v>
      </c>
      <c r="I8" s="443">
        <f ca="1">IF(I4='2. Erfassung Einzahlungen'!$L$5,'2. Erfassung Einzahlungen'!$N$5,0)</f>
        <v>0</v>
      </c>
      <c r="J8" s="443">
        <f ca="1">IF(J4='2. Erfassung Einzahlungen'!$L$5,'2. Erfassung Einzahlungen'!$N$5,0)</f>
        <v>0</v>
      </c>
      <c r="K8" s="443">
        <f ca="1">IF(K4='2. Erfassung Einzahlungen'!$L$5,'2. Erfassung Einzahlungen'!$N$5,0)</f>
        <v>0</v>
      </c>
      <c r="L8" s="443">
        <f ca="1">IF(L4='2. Erfassung Einzahlungen'!$L$5,'2. Erfassung Einzahlungen'!$N$5,0)</f>
        <v>0</v>
      </c>
      <c r="M8" s="443">
        <f ca="1">IF(M4='2. Erfassung Einzahlungen'!$L$5,'2. Erfassung Einzahlungen'!$N$5,0)</f>
        <v>0</v>
      </c>
      <c r="N8" s="443">
        <f ca="1">IF(N4='2. Erfassung Einzahlungen'!$L$5,'2. Erfassung Einzahlungen'!$N$5,0)</f>
        <v>0</v>
      </c>
      <c r="O8" s="443">
        <f ca="1">IF(O4='2. Erfassung Einzahlungen'!$L$5,'2. Erfassung Einzahlungen'!$N$5,0)</f>
        <v>0</v>
      </c>
      <c r="P8" s="443">
        <f ca="1">IF(P4='2. Erfassung Einzahlungen'!$L$5,'2. Erfassung Einzahlungen'!$N$5,0)</f>
        <v>0</v>
      </c>
      <c r="Q8" s="443">
        <f ca="1">IF(Q4='2. Erfassung Einzahlungen'!$L$5,'2. Erfassung Einzahlungen'!$N$5,0)</f>
        <v>0</v>
      </c>
      <c r="R8" s="443">
        <f ca="1">IF(R4='2. Erfassung Einzahlungen'!$L$5,'2. Erfassung Einzahlungen'!$N$5,0)</f>
        <v>0</v>
      </c>
      <c r="S8" s="443">
        <f ca="1">IF(S4='2. Erfassung Einzahlungen'!$L$5,'2. Erfassung Einzahlungen'!$N$5,0)</f>
        <v>0</v>
      </c>
      <c r="T8" s="443">
        <f ca="1">IF(T4='2. Erfassung Einzahlungen'!$L$5,'2. Erfassung Einzahlungen'!$N$5,0)</f>
        <v>0</v>
      </c>
      <c r="U8" s="443">
        <f ca="1">IF(U4='2. Erfassung Einzahlungen'!$L$5,'2. Erfassung Einzahlungen'!$N$5,0)</f>
        <v>0</v>
      </c>
      <c r="V8" s="443">
        <f ca="1">IF(V4='2. Erfassung Einzahlungen'!$L$5,'2. Erfassung Einzahlungen'!$N$5,0)</f>
        <v>0</v>
      </c>
      <c r="W8" s="443">
        <f ca="1">IF(W4='2. Erfassung Einzahlungen'!$L$5,'2. Erfassung Einzahlungen'!$N$5,0)</f>
        <v>0</v>
      </c>
      <c r="X8" s="443">
        <f ca="1">IF(X4='2. Erfassung Einzahlungen'!$L$5,'2. Erfassung Einzahlungen'!$N$5,0)</f>
        <v>0</v>
      </c>
      <c r="Y8" s="443">
        <f ca="1">IF(Y4='2. Erfassung Einzahlungen'!$L$5,'2. Erfassung Einzahlungen'!$N$5,0)</f>
        <v>0</v>
      </c>
      <c r="Z8" s="443">
        <f ca="1">IF(Z4='2. Erfassung Einzahlungen'!$L$5,'2. Erfassung Einzahlungen'!$N$5,0)</f>
        <v>0</v>
      </c>
      <c r="AA8" s="443">
        <f ca="1">IF(AA4='2. Erfassung Einzahlungen'!$L$5,'2. Erfassung Einzahlungen'!$N$5,0)</f>
        <v>0</v>
      </c>
      <c r="AB8" s="443">
        <f ca="1">IF(AB4='2. Erfassung Einzahlungen'!$L$5,'2. Erfassung Einzahlungen'!$N$5,0)</f>
        <v>0</v>
      </c>
      <c r="AC8" s="443">
        <f ca="1">IF(AC4='2. Erfassung Einzahlungen'!$L$5,'2. Erfassung Einzahlungen'!$N$5,0)</f>
        <v>0</v>
      </c>
      <c r="AD8" s="443">
        <f ca="1">IF(AD4='2. Erfassung Einzahlungen'!$L$5,'2. Erfassung Einzahlungen'!$N$5,0)</f>
        <v>0</v>
      </c>
      <c r="AE8" s="443">
        <f ca="1">IF(AE4='2. Erfassung Einzahlungen'!$L$5,'2. Erfassung Einzahlungen'!$N$5,0)</f>
        <v>0</v>
      </c>
      <c r="AF8" s="443">
        <f ca="1">IF(AF4='2. Erfassung Einzahlungen'!$L$5,'2. Erfassung Einzahlungen'!$N$5,0)</f>
        <v>0</v>
      </c>
      <c r="AG8" s="443">
        <f ca="1">IF(AG4='2. Erfassung Einzahlungen'!$L$5,'2. Erfassung Einzahlungen'!$N$5,0)</f>
        <v>0</v>
      </c>
      <c r="AH8" s="443">
        <f ca="1">IF(AH4='2. Erfassung Einzahlungen'!$L$5,'2. Erfassung Einzahlungen'!$N$5,0)</f>
        <v>0</v>
      </c>
      <c r="AI8" s="770"/>
    </row>
    <row r="9" spans="1:46" x14ac:dyDescent="0.25">
      <c r="A9" s="130">
        <f>'2. Erfassung Einzahlungen'!A6</f>
        <v>0</v>
      </c>
      <c r="B9" s="443">
        <f ca="1">IF(B4='2. Erfassung Einzahlungen'!$L$6,'2. Erfassung Einzahlungen'!$N$6,0)</f>
        <v>0</v>
      </c>
      <c r="C9" s="443">
        <f ca="1">IF(C4='2. Erfassung Einzahlungen'!$L$6,'2. Erfassung Einzahlungen'!$N$6,0)</f>
        <v>0</v>
      </c>
      <c r="D9" s="443">
        <f ca="1">IF(D4='2. Erfassung Einzahlungen'!$L$6,'2. Erfassung Einzahlungen'!$N$6,0)</f>
        <v>0</v>
      </c>
      <c r="E9" s="443">
        <f ca="1">IF(E4='2. Erfassung Einzahlungen'!$L$6,'2. Erfassung Einzahlungen'!$N$6,0)</f>
        <v>0</v>
      </c>
      <c r="F9" s="443">
        <f ca="1">IF(F4='2. Erfassung Einzahlungen'!$L$6,'2. Erfassung Einzahlungen'!$N$6,0)</f>
        <v>0</v>
      </c>
      <c r="G9" s="443">
        <f ca="1">IF(G4='2. Erfassung Einzahlungen'!$L$6,'2. Erfassung Einzahlungen'!$N$6,0)</f>
        <v>0</v>
      </c>
      <c r="H9" s="443">
        <f ca="1">IF(H4='2. Erfassung Einzahlungen'!$L$6,'2. Erfassung Einzahlungen'!$N$6,0)</f>
        <v>0</v>
      </c>
      <c r="I9" s="443">
        <f ca="1">IF(I4='2. Erfassung Einzahlungen'!$L$6,'2. Erfassung Einzahlungen'!$N$6,0)</f>
        <v>0</v>
      </c>
      <c r="J9" s="443">
        <f ca="1">IF(J4='2. Erfassung Einzahlungen'!$L$6,'2. Erfassung Einzahlungen'!$N$6,0)</f>
        <v>0</v>
      </c>
      <c r="K9" s="443">
        <f ca="1">IF(K4='2. Erfassung Einzahlungen'!$L$6,'2. Erfassung Einzahlungen'!$N$6,0)</f>
        <v>0</v>
      </c>
      <c r="L9" s="443">
        <f ca="1">IF(L4='2. Erfassung Einzahlungen'!$L$6,'2. Erfassung Einzahlungen'!$N$6,0)</f>
        <v>0</v>
      </c>
      <c r="M9" s="443">
        <f ca="1">IF(M4='2. Erfassung Einzahlungen'!$L$6,'2. Erfassung Einzahlungen'!$N$6,0)</f>
        <v>0</v>
      </c>
      <c r="N9" s="443">
        <f ca="1">IF(N4='2. Erfassung Einzahlungen'!$L$6,'2. Erfassung Einzahlungen'!$N$6,0)</f>
        <v>0</v>
      </c>
      <c r="O9" s="443">
        <f ca="1">IF(O4='2. Erfassung Einzahlungen'!$L$6,'2. Erfassung Einzahlungen'!$N$6,0)</f>
        <v>0</v>
      </c>
      <c r="P9" s="443">
        <f ca="1">IF(P4='2. Erfassung Einzahlungen'!$L$6,'2. Erfassung Einzahlungen'!$N$6,0)</f>
        <v>0</v>
      </c>
      <c r="Q9" s="443">
        <f ca="1">IF(Q4='2. Erfassung Einzahlungen'!$L$6,'2. Erfassung Einzahlungen'!$N$6,0)</f>
        <v>0</v>
      </c>
      <c r="R9" s="443">
        <f ca="1">IF(R4='2. Erfassung Einzahlungen'!$L$6,'2. Erfassung Einzahlungen'!$N$6,0)</f>
        <v>0</v>
      </c>
      <c r="S9" s="443">
        <f ca="1">IF(S4='2. Erfassung Einzahlungen'!$L$6,'2. Erfassung Einzahlungen'!$N$6,0)</f>
        <v>0</v>
      </c>
      <c r="T9" s="443">
        <f ca="1">IF(T4='2. Erfassung Einzahlungen'!$L$6,'2. Erfassung Einzahlungen'!$N$6,0)</f>
        <v>0</v>
      </c>
      <c r="U9" s="443">
        <f ca="1">IF(U4='2. Erfassung Einzahlungen'!$L$6,'2. Erfassung Einzahlungen'!$N$6,0)</f>
        <v>0</v>
      </c>
      <c r="V9" s="443">
        <f ca="1">IF(V4='2. Erfassung Einzahlungen'!$L$6,'2. Erfassung Einzahlungen'!$N$6,0)</f>
        <v>0</v>
      </c>
      <c r="W9" s="443">
        <f ca="1">IF(W4='2. Erfassung Einzahlungen'!$L$6,'2. Erfassung Einzahlungen'!$N$6,0)</f>
        <v>0</v>
      </c>
      <c r="X9" s="443">
        <f ca="1">IF(X4='2. Erfassung Einzahlungen'!$L$6,'2. Erfassung Einzahlungen'!$N$6,0)</f>
        <v>0</v>
      </c>
      <c r="Y9" s="443">
        <f ca="1">IF(Y4='2. Erfassung Einzahlungen'!$L$6,'2. Erfassung Einzahlungen'!$N$6,0)</f>
        <v>0</v>
      </c>
      <c r="Z9" s="443">
        <f ca="1">IF(Z4='2. Erfassung Einzahlungen'!$L$6,'2. Erfassung Einzahlungen'!$N$6,0)</f>
        <v>0</v>
      </c>
      <c r="AA9" s="443">
        <f ca="1">IF(AA4='2. Erfassung Einzahlungen'!$L$6,'2. Erfassung Einzahlungen'!$N$6,0)</f>
        <v>0</v>
      </c>
      <c r="AB9" s="443">
        <f ca="1">IF(AB4='2. Erfassung Einzahlungen'!$L$6,'2. Erfassung Einzahlungen'!$N$6,0)</f>
        <v>0</v>
      </c>
      <c r="AC9" s="443">
        <f ca="1">IF(AC4='2. Erfassung Einzahlungen'!$L$6,'2. Erfassung Einzahlungen'!$N$6,0)</f>
        <v>0</v>
      </c>
      <c r="AD9" s="443">
        <f ca="1">IF(AD4='2. Erfassung Einzahlungen'!$L$6,'2. Erfassung Einzahlungen'!$N$6,0)</f>
        <v>0</v>
      </c>
      <c r="AE9" s="443">
        <f ca="1">IF(AE4='2. Erfassung Einzahlungen'!$L$6,'2. Erfassung Einzahlungen'!$N$6,0)</f>
        <v>0</v>
      </c>
      <c r="AF9" s="443">
        <f ca="1">IF(AF4='2. Erfassung Einzahlungen'!$L$6,'2. Erfassung Einzahlungen'!$N$6,0)</f>
        <v>0</v>
      </c>
      <c r="AG9" s="443">
        <f ca="1">IF(AG4='2. Erfassung Einzahlungen'!$L$6,'2. Erfassung Einzahlungen'!$N$6,0)</f>
        <v>0</v>
      </c>
      <c r="AH9" s="443">
        <f ca="1">IF(AH4='2. Erfassung Einzahlungen'!$L$6,'2. Erfassung Einzahlungen'!$N$6,0)</f>
        <v>0</v>
      </c>
      <c r="AI9" s="770"/>
    </row>
    <row r="10" spans="1:46" x14ac:dyDescent="0.25">
      <c r="A10" s="130">
        <f>'2. Erfassung Einzahlungen'!A7</f>
        <v>0</v>
      </c>
      <c r="B10" s="443">
        <f ca="1">IF(B4='2. Erfassung Einzahlungen'!$L$7,'2. Erfassung Einzahlungen'!$N$7,0)</f>
        <v>0</v>
      </c>
      <c r="C10" s="443">
        <f ca="1">IF(C4='2. Erfassung Einzahlungen'!$L$7,'2. Erfassung Einzahlungen'!$N$7,0)</f>
        <v>0</v>
      </c>
      <c r="D10" s="443">
        <f ca="1">IF(D4='2. Erfassung Einzahlungen'!$L$7,'2. Erfassung Einzahlungen'!$N$7,0)</f>
        <v>0</v>
      </c>
      <c r="E10" s="443">
        <f ca="1">IF(E4='2. Erfassung Einzahlungen'!$L$7,'2. Erfassung Einzahlungen'!$N$7,0)</f>
        <v>0</v>
      </c>
      <c r="F10" s="443">
        <f ca="1">IF(F4='2. Erfassung Einzahlungen'!$L$7,'2. Erfassung Einzahlungen'!$N$7,0)</f>
        <v>0</v>
      </c>
      <c r="G10" s="443">
        <f ca="1">IF(G4='2. Erfassung Einzahlungen'!$L$7,'2. Erfassung Einzahlungen'!$N$7,0)</f>
        <v>0</v>
      </c>
      <c r="H10" s="443">
        <f ca="1">IF(H4='2. Erfassung Einzahlungen'!$L$7,'2. Erfassung Einzahlungen'!$N$7,0)</f>
        <v>0</v>
      </c>
      <c r="I10" s="443">
        <f ca="1">IF(I4='2. Erfassung Einzahlungen'!$L$7,'2. Erfassung Einzahlungen'!$N$7,0)</f>
        <v>0</v>
      </c>
      <c r="J10" s="443">
        <f ca="1">IF(J4='2. Erfassung Einzahlungen'!$L$7,'2. Erfassung Einzahlungen'!$N$7,0)</f>
        <v>0</v>
      </c>
      <c r="K10" s="443">
        <f ca="1">IF(K4='2. Erfassung Einzahlungen'!$L$7,'2. Erfassung Einzahlungen'!$N$7,0)</f>
        <v>0</v>
      </c>
      <c r="L10" s="443">
        <f ca="1">IF(L4='2. Erfassung Einzahlungen'!$L$7,'2. Erfassung Einzahlungen'!$N$7,0)</f>
        <v>0</v>
      </c>
      <c r="M10" s="443">
        <f ca="1">IF(M4='2. Erfassung Einzahlungen'!$L$7,'2. Erfassung Einzahlungen'!$N$7,0)</f>
        <v>0</v>
      </c>
      <c r="N10" s="443">
        <f ca="1">IF(N4='2. Erfassung Einzahlungen'!$L$7,'2. Erfassung Einzahlungen'!$N$7,0)</f>
        <v>0</v>
      </c>
      <c r="O10" s="443">
        <f ca="1">IF(O4='2. Erfassung Einzahlungen'!$L$7,'2. Erfassung Einzahlungen'!$N$7,0)</f>
        <v>0</v>
      </c>
      <c r="P10" s="443">
        <f ca="1">IF(P4='2. Erfassung Einzahlungen'!$L$7,'2. Erfassung Einzahlungen'!$N$7,0)</f>
        <v>0</v>
      </c>
      <c r="Q10" s="443">
        <f ca="1">IF(Q4='2. Erfassung Einzahlungen'!$L$7,'2. Erfassung Einzahlungen'!$N$7,0)</f>
        <v>0</v>
      </c>
      <c r="R10" s="443">
        <f ca="1">IF(R4='2. Erfassung Einzahlungen'!$L$7,'2. Erfassung Einzahlungen'!$N$7,0)</f>
        <v>0</v>
      </c>
      <c r="S10" s="443">
        <f ca="1">IF(S4='2. Erfassung Einzahlungen'!$L$7,'2. Erfassung Einzahlungen'!$N$7,0)</f>
        <v>0</v>
      </c>
      <c r="T10" s="443">
        <f ca="1">IF(T4='2. Erfassung Einzahlungen'!$L$7,'2. Erfassung Einzahlungen'!$N$7,0)</f>
        <v>0</v>
      </c>
      <c r="U10" s="443">
        <f ca="1">IF(U4='2. Erfassung Einzahlungen'!$L$7,'2. Erfassung Einzahlungen'!$N$7,0)</f>
        <v>0</v>
      </c>
      <c r="V10" s="443">
        <f ca="1">IF(V4='2. Erfassung Einzahlungen'!$L$7,'2. Erfassung Einzahlungen'!$N$7,0)</f>
        <v>0</v>
      </c>
      <c r="W10" s="443">
        <f ca="1">IF(W4='2. Erfassung Einzahlungen'!$L$7,'2. Erfassung Einzahlungen'!$N$7,0)</f>
        <v>0</v>
      </c>
      <c r="X10" s="443">
        <f ca="1">IF(X4='2. Erfassung Einzahlungen'!$L$7,'2. Erfassung Einzahlungen'!$N$7,0)</f>
        <v>0</v>
      </c>
      <c r="Y10" s="443">
        <f ca="1">IF(Y4='2. Erfassung Einzahlungen'!$L$7,'2. Erfassung Einzahlungen'!$N$7,0)</f>
        <v>0</v>
      </c>
      <c r="Z10" s="443">
        <f ca="1">IF(Z4='2. Erfassung Einzahlungen'!$L$7,'2. Erfassung Einzahlungen'!$N$7,0)</f>
        <v>0</v>
      </c>
      <c r="AA10" s="443">
        <f ca="1">IF(AA4='2. Erfassung Einzahlungen'!$L$7,'2. Erfassung Einzahlungen'!$N$7,0)</f>
        <v>0</v>
      </c>
      <c r="AB10" s="443">
        <f ca="1">IF(AB4='2. Erfassung Einzahlungen'!$L$7,'2. Erfassung Einzahlungen'!$N$7,0)</f>
        <v>0</v>
      </c>
      <c r="AC10" s="443">
        <f ca="1">IF(AC4='2. Erfassung Einzahlungen'!$L$7,'2. Erfassung Einzahlungen'!$N$7,0)</f>
        <v>0</v>
      </c>
      <c r="AD10" s="443">
        <f ca="1">IF(AD4='2. Erfassung Einzahlungen'!$L$7,'2. Erfassung Einzahlungen'!$N$7,0)</f>
        <v>0</v>
      </c>
      <c r="AE10" s="443">
        <f ca="1">IF(AE4='2. Erfassung Einzahlungen'!$L$7,'2. Erfassung Einzahlungen'!$N$7,0)</f>
        <v>0</v>
      </c>
      <c r="AF10" s="443">
        <f ca="1">IF(AF4='2. Erfassung Einzahlungen'!$L$7,'2. Erfassung Einzahlungen'!$N$7,0)</f>
        <v>0</v>
      </c>
      <c r="AG10" s="443">
        <f ca="1">IF(AG4='2. Erfassung Einzahlungen'!$L$7,'2. Erfassung Einzahlungen'!$N$7,0)</f>
        <v>0</v>
      </c>
      <c r="AH10" s="443">
        <f ca="1">IF(AH4='2. Erfassung Einzahlungen'!$L$7,'2. Erfassung Einzahlungen'!$N$7,0)</f>
        <v>0</v>
      </c>
      <c r="AI10" s="770"/>
    </row>
    <row r="11" spans="1:46" x14ac:dyDescent="0.25">
      <c r="A11" s="130">
        <f>'2. Erfassung Einzahlungen'!A8</f>
        <v>0</v>
      </c>
      <c r="B11" s="443">
        <f ca="1">IF(B4='2. Erfassung Einzahlungen'!$L$8,'2. Erfassung Einzahlungen'!$N$8,0)</f>
        <v>0</v>
      </c>
      <c r="C11" s="443">
        <f ca="1">IF(C4='2. Erfassung Einzahlungen'!$L$8,'2. Erfassung Einzahlungen'!$N$8,0)</f>
        <v>0</v>
      </c>
      <c r="D11" s="443">
        <f ca="1">IF(D4='2. Erfassung Einzahlungen'!$L$8,'2. Erfassung Einzahlungen'!$N$8,0)</f>
        <v>0</v>
      </c>
      <c r="E11" s="443">
        <f ca="1">IF(E4='2. Erfassung Einzahlungen'!$L$8,'2. Erfassung Einzahlungen'!$N$8,0)</f>
        <v>0</v>
      </c>
      <c r="F11" s="443">
        <f ca="1">IF(F4='2. Erfassung Einzahlungen'!$L$8,'2. Erfassung Einzahlungen'!$N$8,0)</f>
        <v>0</v>
      </c>
      <c r="G11" s="443">
        <f ca="1">IF(G4='2. Erfassung Einzahlungen'!$L$8,'2. Erfassung Einzahlungen'!$N$8,0)</f>
        <v>0</v>
      </c>
      <c r="H11" s="443">
        <f ca="1">IF(H4='2. Erfassung Einzahlungen'!$L$8,'2. Erfassung Einzahlungen'!$N$8,0)</f>
        <v>0</v>
      </c>
      <c r="I11" s="443">
        <f ca="1">IF(I4='2. Erfassung Einzahlungen'!$L$8,'2. Erfassung Einzahlungen'!$N$8,0)</f>
        <v>0</v>
      </c>
      <c r="J11" s="443">
        <f ca="1">IF(J4='2. Erfassung Einzahlungen'!$L$8,'2. Erfassung Einzahlungen'!$N$8,0)</f>
        <v>0</v>
      </c>
      <c r="K11" s="443">
        <f ca="1">IF(K4='2. Erfassung Einzahlungen'!$L$8,'2. Erfassung Einzahlungen'!$N$8,0)</f>
        <v>0</v>
      </c>
      <c r="L11" s="443">
        <f ca="1">IF(L4='2. Erfassung Einzahlungen'!$L$8,'2. Erfassung Einzahlungen'!$N$8,0)</f>
        <v>0</v>
      </c>
      <c r="M11" s="443">
        <f ca="1">IF(M4='2. Erfassung Einzahlungen'!$L$8,'2. Erfassung Einzahlungen'!$N$8,0)</f>
        <v>0</v>
      </c>
      <c r="N11" s="443">
        <f ca="1">IF(N4='2. Erfassung Einzahlungen'!$L$8,'2. Erfassung Einzahlungen'!$N$8,0)</f>
        <v>0</v>
      </c>
      <c r="O11" s="443">
        <f ca="1">IF(O4='2. Erfassung Einzahlungen'!$L$8,'2. Erfassung Einzahlungen'!$N$8,0)</f>
        <v>0</v>
      </c>
      <c r="P11" s="443">
        <f ca="1">IF(P4='2. Erfassung Einzahlungen'!$L$8,'2. Erfassung Einzahlungen'!$N$8,0)</f>
        <v>0</v>
      </c>
      <c r="Q11" s="443">
        <f ca="1">IF(Q4='2. Erfassung Einzahlungen'!$L$8,'2. Erfassung Einzahlungen'!$N$8,0)</f>
        <v>0</v>
      </c>
      <c r="R11" s="443">
        <f ca="1">IF(R4='2. Erfassung Einzahlungen'!$L$8,'2. Erfassung Einzahlungen'!$N$8,0)</f>
        <v>0</v>
      </c>
      <c r="S11" s="443">
        <f ca="1">IF(S4='2. Erfassung Einzahlungen'!$L$8,'2. Erfassung Einzahlungen'!$N$8,0)</f>
        <v>0</v>
      </c>
      <c r="T11" s="443">
        <f ca="1">IF(T4='2. Erfassung Einzahlungen'!$L$8,'2. Erfassung Einzahlungen'!$N$8,0)</f>
        <v>0</v>
      </c>
      <c r="U11" s="443">
        <f ca="1">IF(U4='2. Erfassung Einzahlungen'!$L$8,'2. Erfassung Einzahlungen'!$N$8,0)</f>
        <v>0</v>
      </c>
      <c r="V11" s="443">
        <f ca="1">IF(V4='2. Erfassung Einzahlungen'!$L$8,'2. Erfassung Einzahlungen'!$N$8,0)</f>
        <v>0</v>
      </c>
      <c r="W11" s="443">
        <f ca="1">IF(W4='2. Erfassung Einzahlungen'!$L$8,'2. Erfassung Einzahlungen'!$N$8,0)</f>
        <v>0</v>
      </c>
      <c r="X11" s="443">
        <f ca="1">IF(X4='2. Erfassung Einzahlungen'!$L$8,'2. Erfassung Einzahlungen'!$N$8,0)</f>
        <v>0</v>
      </c>
      <c r="Y11" s="443">
        <f ca="1">IF(Y4='2. Erfassung Einzahlungen'!$L$8,'2. Erfassung Einzahlungen'!$N$8,0)</f>
        <v>0</v>
      </c>
      <c r="Z11" s="443">
        <f ca="1">IF(Z4='2. Erfassung Einzahlungen'!$L$8,'2. Erfassung Einzahlungen'!$N$8,0)</f>
        <v>0</v>
      </c>
      <c r="AA11" s="443">
        <f ca="1">IF(AA4='2. Erfassung Einzahlungen'!$L$8,'2. Erfassung Einzahlungen'!$N$8,0)</f>
        <v>0</v>
      </c>
      <c r="AB11" s="443">
        <f ca="1">IF(AB4='2. Erfassung Einzahlungen'!$L$8,'2. Erfassung Einzahlungen'!$N$8,0)</f>
        <v>0</v>
      </c>
      <c r="AC11" s="443">
        <f ca="1">IF(AC4='2. Erfassung Einzahlungen'!$L$8,'2. Erfassung Einzahlungen'!$N$8,0)</f>
        <v>0</v>
      </c>
      <c r="AD11" s="443">
        <f ca="1">IF(AD4='2. Erfassung Einzahlungen'!$L$8,'2. Erfassung Einzahlungen'!$N$8,0)</f>
        <v>0</v>
      </c>
      <c r="AE11" s="443">
        <f ca="1">IF(AE4='2. Erfassung Einzahlungen'!$L$8,'2. Erfassung Einzahlungen'!$N$8,0)</f>
        <v>0</v>
      </c>
      <c r="AF11" s="443">
        <f ca="1">IF(AF4='2. Erfassung Einzahlungen'!$L$8,'2. Erfassung Einzahlungen'!$N$8,0)</f>
        <v>0</v>
      </c>
      <c r="AG11" s="443">
        <f ca="1">IF(AG4='2. Erfassung Einzahlungen'!$L$8,'2. Erfassung Einzahlungen'!$N$8,0)</f>
        <v>0</v>
      </c>
      <c r="AH11" s="443">
        <f ca="1">IF(AH4='2. Erfassung Einzahlungen'!$L$8,'2. Erfassung Einzahlungen'!$N$8,0)</f>
        <v>0</v>
      </c>
      <c r="AI11" s="770"/>
    </row>
    <row r="12" spans="1:46" x14ac:dyDescent="0.25">
      <c r="A12" s="130">
        <f>'2. Erfassung Einzahlungen'!A9</f>
        <v>0</v>
      </c>
      <c r="B12" s="443">
        <f ca="1">IF(B4='2. Erfassung Einzahlungen'!$L$9,'2. Erfassung Einzahlungen'!$N$9,0)</f>
        <v>0</v>
      </c>
      <c r="C12" s="443">
        <f ca="1">IF(C4='2. Erfassung Einzahlungen'!$L$9,'2. Erfassung Einzahlungen'!$N$9,0)</f>
        <v>0</v>
      </c>
      <c r="D12" s="443">
        <f ca="1">IF(D4='2. Erfassung Einzahlungen'!$L$9,'2. Erfassung Einzahlungen'!$N$9,0)</f>
        <v>0</v>
      </c>
      <c r="E12" s="443">
        <f ca="1">IF(E4='2. Erfassung Einzahlungen'!$L$9,'2. Erfassung Einzahlungen'!$N$9,0)</f>
        <v>0</v>
      </c>
      <c r="F12" s="443">
        <f ca="1">IF(F4='2. Erfassung Einzahlungen'!$L$9,'2. Erfassung Einzahlungen'!$N$9,0)</f>
        <v>0</v>
      </c>
      <c r="G12" s="443">
        <f ca="1">IF(G4='2. Erfassung Einzahlungen'!$L$9,'2. Erfassung Einzahlungen'!$N$9,0)</f>
        <v>0</v>
      </c>
      <c r="H12" s="443">
        <f ca="1">IF(H4='2. Erfassung Einzahlungen'!$L$9,'2. Erfassung Einzahlungen'!$N$9,0)</f>
        <v>0</v>
      </c>
      <c r="I12" s="443">
        <f ca="1">IF(I4='2. Erfassung Einzahlungen'!$L$9,'2. Erfassung Einzahlungen'!$N$9,0)</f>
        <v>0</v>
      </c>
      <c r="J12" s="443">
        <f ca="1">IF(J4='2. Erfassung Einzahlungen'!$L$9,'2. Erfassung Einzahlungen'!$N$9,0)</f>
        <v>0</v>
      </c>
      <c r="K12" s="443">
        <f ca="1">IF(K4='2. Erfassung Einzahlungen'!$L$9,'2. Erfassung Einzahlungen'!$N$9,0)</f>
        <v>0</v>
      </c>
      <c r="L12" s="443">
        <f ca="1">IF(L4='2. Erfassung Einzahlungen'!$L$9,'2. Erfassung Einzahlungen'!$N$9,0)</f>
        <v>0</v>
      </c>
      <c r="M12" s="443">
        <f ca="1">IF(M4='2. Erfassung Einzahlungen'!$L$9,'2. Erfassung Einzahlungen'!$N$9,0)</f>
        <v>0</v>
      </c>
      <c r="N12" s="443">
        <f ca="1">IF(N4='2. Erfassung Einzahlungen'!$L$9,'2. Erfassung Einzahlungen'!$N$9,0)</f>
        <v>0</v>
      </c>
      <c r="O12" s="443">
        <f ca="1">IF(O4='2. Erfassung Einzahlungen'!$L$9,'2. Erfassung Einzahlungen'!$N$9,0)</f>
        <v>0</v>
      </c>
      <c r="P12" s="443">
        <f ca="1">IF(P4='2. Erfassung Einzahlungen'!$L$9,'2. Erfassung Einzahlungen'!$N$9,0)</f>
        <v>0</v>
      </c>
      <c r="Q12" s="443">
        <f ca="1">IF(Q4='2. Erfassung Einzahlungen'!$L$9,'2. Erfassung Einzahlungen'!$N$9,0)</f>
        <v>0</v>
      </c>
      <c r="R12" s="443">
        <f ca="1">IF(R4='2. Erfassung Einzahlungen'!$L$9,'2. Erfassung Einzahlungen'!$N$9,0)</f>
        <v>0</v>
      </c>
      <c r="S12" s="443">
        <f ca="1">IF(S4='2. Erfassung Einzahlungen'!$L$9,'2. Erfassung Einzahlungen'!$N$9,0)</f>
        <v>0</v>
      </c>
      <c r="T12" s="443">
        <f ca="1">IF(T4='2. Erfassung Einzahlungen'!$L$9,'2. Erfassung Einzahlungen'!$N$9,0)</f>
        <v>0</v>
      </c>
      <c r="U12" s="443">
        <f ca="1">IF(U4='2. Erfassung Einzahlungen'!$L$9,'2. Erfassung Einzahlungen'!$N$9,0)</f>
        <v>0</v>
      </c>
      <c r="V12" s="443">
        <f ca="1">IF(V4='2. Erfassung Einzahlungen'!$L$9,'2. Erfassung Einzahlungen'!$N$9,0)</f>
        <v>0</v>
      </c>
      <c r="W12" s="443">
        <f ca="1">IF(W4='2. Erfassung Einzahlungen'!$L$9,'2. Erfassung Einzahlungen'!$N$9,0)</f>
        <v>0</v>
      </c>
      <c r="X12" s="443">
        <f ca="1">IF(X4='2. Erfassung Einzahlungen'!$L$9,'2. Erfassung Einzahlungen'!$N$9,0)</f>
        <v>0</v>
      </c>
      <c r="Y12" s="443">
        <f ca="1">IF(Y4='2. Erfassung Einzahlungen'!$L$9,'2. Erfassung Einzahlungen'!$N$9,0)</f>
        <v>0</v>
      </c>
      <c r="Z12" s="443">
        <f ca="1">IF(Z4='2. Erfassung Einzahlungen'!$L$9,'2. Erfassung Einzahlungen'!$N$9,0)</f>
        <v>0</v>
      </c>
      <c r="AA12" s="443">
        <f ca="1">IF(AA4='2. Erfassung Einzahlungen'!$L$9,'2. Erfassung Einzahlungen'!$N$9,0)</f>
        <v>0</v>
      </c>
      <c r="AB12" s="443">
        <f ca="1">IF(AB4='2. Erfassung Einzahlungen'!$L$9,'2. Erfassung Einzahlungen'!$N$9,0)</f>
        <v>0</v>
      </c>
      <c r="AC12" s="443">
        <f ca="1">IF(AC4='2. Erfassung Einzahlungen'!$L$9,'2. Erfassung Einzahlungen'!$N$9,0)</f>
        <v>0</v>
      </c>
      <c r="AD12" s="443">
        <f ca="1">IF(AD4='2. Erfassung Einzahlungen'!$L$9,'2. Erfassung Einzahlungen'!$N$9,0)</f>
        <v>0</v>
      </c>
      <c r="AE12" s="443">
        <f ca="1">IF(AE4='2. Erfassung Einzahlungen'!$L$9,'2. Erfassung Einzahlungen'!$N$9,0)</f>
        <v>0</v>
      </c>
      <c r="AF12" s="443">
        <f ca="1">IF(AF4='2. Erfassung Einzahlungen'!$L$9,'2. Erfassung Einzahlungen'!$N$9,0)</f>
        <v>0</v>
      </c>
      <c r="AG12" s="443">
        <f ca="1">IF(AG4='2. Erfassung Einzahlungen'!$L$9,'2. Erfassung Einzahlungen'!$N$9,0)</f>
        <v>0</v>
      </c>
      <c r="AH12" s="443">
        <f ca="1">IF(AH4='2. Erfassung Einzahlungen'!$L$9,'2. Erfassung Einzahlungen'!$N$9,0)</f>
        <v>0</v>
      </c>
      <c r="AI12" s="770"/>
    </row>
    <row r="13" spans="1:46" x14ac:dyDescent="0.25">
      <c r="A13" s="130">
        <f>'2. Erfassung Einzahlungen'!A10</f>
        <v>0</v>
      </c>
      <c r="B13" s="443">
        <f ca="1">IF(B4='2. Erfassung Einzahlungen'!$L$10,'2. Erfassung Einzahlungen'!$N$10,0)</f>
        <v>0</v>
      </c>
      <c r="C13" s="443">
        <f ca="1">IF(C4='2. Erfassung Einzahlungen'!$L$10,'2. Erfassung Einzahlungen'!$N$10,0)</f>
        <v>0</v>
      </c>
      <c r="D13" s="443">
        <f ca="1">IF(D4='2. Erfassung Einzahlungen'!$L$10,'2. Erfassung Einzahlungen'!$N$10,0)</f>
        <v>0</v>
      </c>
      <c r="E13" s="443">
        <f ca="1">IF(E4='2. Erfassung Einzahlungen'!$L$10,'2. Erfassung Einzahlungen'!$N$10,0)</f>
        <v>0</v>
      </c>
      <c r="F13" s="443">
        <f ca="1">IF(F4='2. Erfassung Einzahlungen'!$L$10,'2. Erfassung Einzahlungen'!$N$10,0)</f>
        <v>0</v>
      </c>
      <c r="G13" s="443">
        <f ca="1">IF(G4='2. Erfassung Einzahlungen'!$L$10,'2. Erfassung Einzahlungen'!$N$10,0)</f>
        <v>0</v>
      </c>
      <c r="H13" s="443">
        <f ca="1">IF(H4='2. Erfassung Einzahlungen'!$L$10,'2. Erfassung Einzahlungen'!$N$10,0)</f>
        <v>0</v>
      </c>
      <c r="I13" s="443">
        <f ca="1">IF(I4='2. Erfassung Einzahlungen'!$L$10,'2. Erfassung Einzahlungen'!$N$10,0)</f>
        <v>0</v>
      </c>
      <c r="J13" s="443">
        <f ca="1">IF(J4='2. Erfassung Einzahlungen'!$L$10,'2. Erfassung Einzahlungen'!$N$10,0)</f>
        <v>0</v>
      </c>
      <c r="K13" s="443">
        <f ca="1">IF(K4='2. Erfassung Einzahlungen'!$L$10,'2. Erfassung Einzahlungen'!$N$10,0)</f>
        <v>0</v>
      </c>
      <c r="L13" s="443">
        <f ca="1">IF(L4='2. Erfassung Einzahlungen'!$L$10,'2. Erfassung Einzahlungen'!$N$10,0)</f>
        <v>0</v>
      </c>
      <c r="M13" s="443">
        <f ca="1">IF(M4='2. Erfassung Einzahlungen'!$L$10,'2. Erfassung Einzahlungen'!$N$10,0)</f>
        <v>0</v>
      </c>
      <c r="N13" s="443">
        <f ca="1">IF(N4='2. Erfassung Einzahlungen'!$L$10,'2. Erfassung Einzahlungen'!$N$10,0)</f>
        <v>0</v>
      </c>
      <c r="O13" s="443">
        <f ca="1">IF(O4='2. Erfassung Einzahlungen'!$L$10,'2. Erfassung Einzahlungen'!$N$10,0)</f>
        <v>0</v>
      </c>
      <c r="P13" s="443">
        <f ca="1">IF(P4='2. Erfassung Einzahlungen'!$L$10,'2. Erfassung Einzahlungen'!$N$10,0)</f>
        <v>0</v>
      </c>
      <c r="Q13" s="443">
        <f ca="1">IF(Q4='2. Erfassung Einzahlungen'!$L$10,'2. Erfassung Einzahlungen'!$N$10,0)</f>
        <v>0</v>
      </c>
      <c r="R13" s="443">
        <f ca="1">IF(R4='2. Erfassung Einzahlungen'!$L$10,'2. Erfassung Einzahlungen'!$N$10,0)</f>
        <v>0</v>
      </c>
      <c r="S13" s="443">
        <f ca="1">IF(S4='2. Erfassung Einzahlungen'!$L$10,'2. Erfassung Einzahlungen'!$N$10,0)</f>
        <v>0</v>
      </c>
      <c r="T13" s="443">
        <f ca="1">IF(T4='2. Erfassung Einzahlungen'!$L$10,'2. Erfassung Einzahlungen'!$N$10,0)</f>
        <v>0</v>
      </c>
      <c r="U13" s="443">
        <f ca="1">IF(U4='2. Erfassung Einzahlungen'!$L$10,'2. Erfassung Einzahlungen'!$N$10,0)</f>
        <v>0</v>
      </c>
      <c r="V13" s="443">
        <f ca="1">IF(V4='2. Erfassung Einzahlungen'!$L$10,'2. Erfassung Einzahlungen'!$N$10,0)</f>
        <v>0</v>
      </c>
      <c r="W13" s="443">
        <f ca="1">IF(W4='2. Erfassung Einzahlungen'!$L$10,'2. Erfassung Einzahlungen'!$N$10,0)</f>
        <v>0</v>
      </c>
      <c r="X13" s="443">
        <f ca="1">IF(X4='2. Erfassung Einzahlungen'!$L$10,'2. Erfassung Einzahlungen'!$N$10,0)</f>
        <v>0</v>
      </c>
      <c r="Y13" s="443">
        <f ca="1">IF(Y4='2. Erfassung Einzahlungen'!$L$10,'2. Erfassung Einzahlungen'!$N$10,0)</f>
        <v>0</v>
      </c>
      <c r="Z13" s="443">
        <f ca="1">IF(Z4='2. Erfassung Einzahlungen'!$L$10,'2. Erfassung Einzahlungen'!$N$10,0)</f>
        <v>0</v>
      </c>
      <c r="AA13" s="443">
        <f ca="1">IF(AA4='2. Erfassung Einzahlungen'!$L$10,'2. Erfassung Einzahlungen'!$N$10,0)</f>
        <v>0</v>
      </c>
      <c r="AB13" s="443">
        <f ca="1">IF(AB4='2. Erfassung Einzahlungen'!$L$10,'2. Erfassung Einzahlungen'!$N$10,0)</f>
        <v>0</v>
      </c>
      <c r="AC13" s="443">
        <f ca="1">IF(AC4='2. Erfassung Einzahlungen'!$L$10,'2. Erfassung Einzahlungen'!$N$10,0)</f>
        <v>0</v>
      </c>
      <c r="AD13" s="443">
        <f ca="1">IF(AD4='2. Erfassung Einzahlungen'!$L$10,'2. Erfassung Einzahlungen'!$N$10,0)</f>
        <v>0</v>
      </c>
      <c r="AE13" s="443">
        <f ca="1">IF(AE4='2. Erfassung Einzahlungen'!$L$10,'2. Erfassung Einzahlungen'!$N$10,0)</f>
        <v>0</v>
      </c>
      <c r="AF13" s="443">
        <f ca="1">IF(AF4='2. Erfassung Einzahlungen'!$L$10,'2. Erfassung Einzahlungen'!$N$10,0)</f>
        <v>0</v>
      </c>
      <c r="AG13" s="443">
        <f ca="1">IF(AG4='2. Erfassung Einzahlungen'!$L$10,'2. Erfassung Einzahlungen'!$N$10,0)</f>
        <v>0</v>
      </c>
      <c r="AH13" s="443">
        <f ca="1">IF(AH4='2. Erfassung Einzahlungen'!$L$10,'2. Erfassung Einzahlungen'!$N$10,0)</f>
        <v>0</v>
      </c>
      <c r="AI13" s="770"/>
    </row>
    <row r="14" spans="1:46" x14ac:dyDescent="0.25">
      <c r="A14" s="130">
        <f>'2. Erfassung Einzahlungen'!A11</f>
        <v>0</v>
      </c>
      <c r="B14" s="443">
        <f ca="1">IF(B4='2. Erfassung Einzahlungen'!$L$11,'2. Erfassung Einzahlungen'!$N$11,0)</f>
        <v>0</v>
      </c>
      <c r="C14" s="443">
        <f ca="1">IF(C4='2. Erfassung Einzahlungen'!$L$11,'2. Erfassung Einzahlungen'!$N$11,0)</f>
        <v>0</v>
      </c>
      <c r="D14" s="443">
        <f ca="1">IF(D4='2. Erfassung Einzahlungen'!$L$11,'2. Erfassung Einzahlungen'!$N$11,0)</f>
        <v>0</v>
      </c>
      <c r="E14" s="443">
        <f ca="1">IF(E4='2. Erfassung Einzahlungen'!$L$11,'2. Erfassung Einzahlungen'!$N$11,0)</f>
        <v>0</v>
      </c>
      <c r="F14" s="443">
        <f ca="1">IF(F4='2. Erfassung Einzahlungen'!$L$11,'2. Erfassung Einzahlungen'!$N$11,0)</f>
        <v>0</v>
      </c>
      <c r="G14" s="443">
        <f ca="1">IF(G4='2. Erfassung Einzahlungen'!$L$11,'2. Erfassung Einzahlungen'!$N$11,0)</f>
        <v>0</v>
      </c>
      <c r="H14" s="443">
        <f ca="1">IF(H4='2. Erfassung Einzahlungen'!$L$11,'2. Erfassung Einzahlungen'!$N$11,0)</f>
        <v>0</v>
      </c>
      <c r="I14" s="443">
        <f ca="1">IF(I4='2. Erfassung Einzahlungen'!$L$11,'2. Erfassung Einzahlungen'!$N$11,0)</f>
        <v>0</v>
      </c>
      <c r="J14" s="443">
        <f ca="1">IF(J4='2. Erfassung Einzahlungen'!$L$11,'2. Erfassung Einzahlungen'!$N$11,0)</f>
        <v>0</v>
      </c>
      <c r="K14" s="443">
        <f ca="1">IF(K4='2. Erfassung Einzahlungen'!$L$11,'2. Erfassung Einzahlungen'!$N$11,0)</f>
        <v>0</v>
      </c>
      <c r="L14" s="443">
        <f ca="1">IF(L4='2. Erfassung Einzahlungen'!$L$11,'2. Erfassung Einzahlungen'!$N$11,0)</f>
        <v>0</v>
      </c>
      <c r="M14" s="443">
        <f ca="1">IF(M4='2. Erfassung Einzahlungen'!$L$11,'2. Erfassung Einzahlungen'!$N$11,0)</f>
        <v>0</v>
      </c>
      <c r="N14" s="443">
        <f ca="1">IF(N4='2. Erfassung Einzahlungen'!$L$11,'2. Erfassung Einzahlungen'!$N$11,0)</f>
        <v>0</v>
      </c>
      <c r="O14" s="443">
        <f ca="1">IF(O4='2. Erfassung Einzahlungen'!$L$11,'2. Erfassung Einzahlungen'!$N$11,0)</f>
        <v>0</v>
      </c>
      <c r="P14" s="443">
        <f ca="1">IF(P4='2. Erfassung Einzahlungen'!$L$11,'2. Erfassung Einzahlungen'!$N$11,0)</f>
        <v>0</v>
      </c>
      <c r="Q14" s="443">
        <f ca="1">IF(Q4='2. Erfassung Einzahlungen'!$L$11,'2. Erfassung Einzahlungen'!$N$11,0)</f>
        <v>0</v>
      </c>
      <c r="R14" s="443">
        <f ca="1">IF(R4='2. Erfassung Einzahlungen'!$L$11,'2. Erfassung Einzahlungen'!$N$11,0)</f>
        <v>0</v>
      </c>
      <c r="S14" s="443">
        <f ca="1">IF(S4='2. Erfassung Einzahlungen'!$L$11,'2. Erfassung Einzahlungen'!$N$11,0)</f>
        <v>0</v>
      </c>
      <c r="T14" s="443">
        <f ca="1">IF(T4='2. Erfassung Einzahlungen'!$L$11,'2. Erfassung Einzahlungen'!$N$11,0)</f>
        <v>0</v>
      </c>
      <c r="U14" s="443">
        <f ca="1">IF(U4='2. Erfassung Einzahlungen'!$L$11,'2. Erfassung Einzahlungen'!$N$11,0)</f>
        <v>0</v>
      </c>
      <c r="V14" s="443">
        <f ca="1">IF(V4='2. Erfassung Einzahlungen'!$L$11,'2. Erfassung Einzahlungen'!$N$11,0)</f>
        <v>0</v>
      </c>
      <c r="W14" s="443">
        <f ca="1">IF(W4='2. Erfassung Einzahlungen'!$L$11,'2. Erfassung Einzahlungen'!$N$11,0)</f>
        <v>0</v>
      </c>
      <c r="X14" s="443">
        <f ca="1">IF(X4='2. Erfassung Einzahlungen'!$L$11,'2. Erfassung Einzahlungen'!$N$11,0)</f>
        <v>0</v>
      </c>
      <c r="Y14" s="443">
        <f ca="1">IF(Y4='2. Erfassung Einzahlungen'!$L$11,'2. Erfassung Einzahlungen'!$N$11,0)</f>
        <v>0</v>
      </c>
      <c r="Z14" s="443">
        <f ca="1">IF(Z4='2. Erfassung Einzahlungen'!$L$11,'2. Erfassung Einzahlungen'!$N$11,0)</f>
        <v>0</v>
      </c>
      <c r="AA14" s="443">
        <f ca="1">IF(AA4='2. Erfassung Einzahlungen'!$L$11,'2. Erfassung Einzahlungen'!$N$11,0)</f>
        <v>0</v>
      </c>
      <c r="AB14" s="443">
        <f ca="1">IF(AB4='2. Erfassung Einzahlungen'!$L$11,'2. Erfassung Einzahlungen'!$N$11,0)</f>
        <v>0</v>
      </c>
      <c r="AC14" s="443">
        <f ca="1">IF(AC4='2. Erfassung Einzahlungen'!$L$11,'2. Erfassung Einzahlungen'!$N$11,0)</f>
        <v>0</v>
      </c>
      <c r="AD14" s="443">
        <f ca="1">IF(AD4='2. Erfassung Einzahlungen'!$L$11,'2. Erfassung Einzahlungen'!$N$11,0)</f>
        <v>0</v>
      </c>
      <c r="AE14" s="443">
        <f ca="1">IF(AE4='2. Erfassung Einzahlungen'!$L$11,'2. Erfassung Einzahlungen'!$N$11,0)</f>
        <v>0</v>
      </c>
      <c r="AF14" s="443">
        <f ca="1">IF(AF4='2. Erfassung Einzahlungen'!$L$11,'2. Erfassung Einzahlungen'!$N$11,0)</f>
        <v>0</v>
      </c>
      <c r="AG14" s="443">
        <f ca="1">IF(AG4='2. Erfassung Einzahlungen'!$L$11,'2. Erfassung Einzahlungen'!$N$11,0)</f>
        <v>0</v>
      </c>
      <c r="AH14" s="443">
        <f ca="1">IF(AH4='2. Erfassung Einzahlungen'!$L$11,'2. Erfassung Einzahlungen'!$N$11,0)</f>
        <v>0</v>
      </c>
      <c r="AI14" s="770"/>
    </row>
    <row r="15" spans="1:46" x14ac:dyDescent="0.25">
      <c r="A15" s="130">
        <f>'2. Erfassung Einzahlungen'!A12</f>
        <v>0</v>
      </c>
      <c r="B15" s="443">
        <f ca="1">IF(B4='2. Erfassung Einzahlungen'!$L$12,'2. Erfassung Einzahlungen'!$N$12,0)</f>
        <v>0</v>
      </c>
      <c r="C15" s="443">
        <f ca="1">IF(C4='2. Erfassung Einzahlungen'!$L$12,'2. Erfassung Einzahlungen'!$N$12,0)</f>
        <v>0</v>
      </c>
      <c r="D15" s="443">
        <f ca="1">IF(D4='2. Erfassung Einzahlungen'!$L$12,'2. Erfassung Einzahlungen'!$N$12,0)</f>
        <v>0</v>
      </c>
      <c r="E15" s="443">
        <f ca="1">IF(E4='2. Erfassung Einzahlungen'!$L$12,'2. Erfassung Einzahlungen'!$N$12,0)</f>
        <v>0</v>
      </c>
      <c r="F15" s="443">
        <f ca="1">IF(F4='2. Erfassung Einzahlungen'!$L$12,'2. Erfassung Einzahlungen'!$N$12,0)</f>
        <v>0</v>
      </c>
      <c r="G15" s="443">
        <f ca="1">IF(G4='2. Erfassung Einzahlungen'!$L$12,'2. Erfassung Einzahlungen'!$N$12,0)</f>
        <v>0</v>
      </c>
      <c r="H15" s="443">
        <f ca="1">IF(H4='2. Erfassung Einzahlungen'!$L$12,'2. Erfassung Einzahlungen'!$N$12,0)</f>
        <v>0</v>
      </c>
      <c r="I15" s="443">
        <f ca="1">IF(I4='2. Erfassung Einzahlungen'!$L$12,'2. Erfassung Einzahlungen'!$N$12,0)</f>
        <v>0</v>
      </c>
      <c r="J15" s="443">
        <f ca="1">IF(J4='2. Erfassung Einzahlungen'!$L$12,'2. Erfassung Einzahlungen'!$N$12,0)</f>
        <v>0</v>
      </c>
      <c r="K15" s="443">
        <f ca="1">IF(K4='2. Erfassung Einzahlungen'!$L$12,'2. Erfassung Einzahlungen'!$N$12,0)</f>
        <v>0</v>
      </c>
      <c r="L15" s="443">
        <f ca="1">IF(L4='2. Erfassung Einzahlungen'!$L$12,'2. Erfassung Einzahlungen'!$N$12,0)</f>
        <v>0</v>
      </c>
      <c r="M15" s="443">
        <f ca="1">IF(M4='2. Erfassung Einzahlungen'!$L$12,'2. Erfassung Einzahlungen'!$N$12,0)</f>
        <v>0</v>
      </c>
      <c r="N15" s="443">
        <f ca="1">IF(N4='2. Erfassung Einzahlungen'!$L$12,'2. Erfassung Einzahlungen'!$N$12,0)</f>
        <v>0</v>
      </c>
      <c r="O15" s="443">
        <f ca="1">IF(O4='2. Erfassung Einzahlungen'!$L$12,'2. Erfassung Einzahlungen'!$N$12,0)</f>
        <v>0</v>
      </c>
      <c r="P15" s="443">
        <f ca="1">IF(P4='2. Erfassung Einzahlungen'!$L$12,'2. Erfassung Einzahlungen'!$N$12,0)</f>
        <v>0</v>
      </c>
      <c r="Q15" s="443">
        <f ca="1">IF(Q4='2. Erfassung Einzahlungen'!$L$12,'2. Erfassung Einzahlungen'!$N$12,0)</f>
        <v>0</v>
      </c>
      <c r="R15" s="443">
        <f ca="1">IF(R4='2. Erfassung Einzahlungen'!$L$12,'2. Erfassung Einzahlungen'!$N$12,0)</f>
        <v>0</v>
      </c>
      <c r="S15" s="443">
        <f ca="1">IF(S4='2. Erfassung Einzahlungen'!$L$12,'2. Erfassung Einzahlungen'!$N$12,0)</f>
        <v>0</v>
      </c>
      <c r="T15" s="443">
        <f ca="1">IF(T4='2. Erfassung Einzahlungen'!$L$12,'2. Erfassung Einzahlungen'!$N$12,0)</f>
        <v>0</v>
      </c>
      <c r="U15" s="443">
        <f ca="1">IF(U4='2. Erfassung Einzahlungen'!$L$12,'2. Erfassung Einzahlungen'!$N$12,0)</f>
        <v>0</v>
      </c>
      <c r="V15" s="443">
        <f ca="1">IF(V4='2. Erfassung Einzahlungen'!$L$12,'2. Erfassung Einzahlungen'!$N$12,0)</f>
        <v>0</v>
      </c>
      <c r="W15" s="443">
        <f ca="1">IF(W4='2. Erfassung Einzahlungen'!$L$12,'2. Erfassung Einzahlungen'!$N$12,0)</f>
        <v>0</v>
      </c>
      <c r="X15" s="443">
        <f ca="1">IF(X4='2. Erfassung Einzahlungen'!$L$12,'2. Erfassung Einzahlungen'!$N$12,0)</f>
        <v>0</v>
      </c>
      <c r="Y15" s="443">
        <f ca="1">IF(Y4='2. Erfassung Einzahlungen'!$L$12,'2. Erfassung Einzahlungen'!$N$12,0)</f>
        <v>0</v>
      </c>
      <c r="Z15" s="443">
        <f ca="1">IF(Z4='2. Erfassung Einzahlungen'!$L$12,'2. Erfassung Einzahlungen'!$N$12,0)</f>
        <v>0</v>
      </c>
      <c r="AA15" s="443">
        <f ca="1">IF(AA4='2. Erfassung Einzahlungen'!$L$12,'2. Erfassung Einzahlungen'!$N$12,0)</f>
        <v>0</v>
      </c>
      <c r="AB15" s="443">
        <f ca="1">IF(AB4='2. Erfassung Einzahlungen'!$L$12,'2. Erfassung Einzahlungen'!$N$12,0)</f>
        <v>0</v>
      </c>
      <c r="AC15" s="443">
        <f ca="1">IF(AC4='2. Erfassung Einzahlungen'!$L$12,'2. Erfassung Einzahlungen'!$N$12,0)</f>
        <v>0</v>
      </c>
      <c r="AD15" s="443">
        <f ca="1">IF(AD4='2. Erfassung Einzahlungen'!$L$12,'2. Erfassung Einzahlungen'!$N$12,0)</f>
        <v>0</v>
      </c>
      <c r="AE15" s="443">
        <f ca="1">IF(AE4='2. Erfassung Einzahlungen'!$L$12,'2. Erfassung Einzahlungen'!$N$12,0)</f>
        <v>0</v>
      </c>
      <c r="AF15" s="443">
        <f ca="1">IF(AF4='2. Erfassung Einzahlungen'!$L$12,'2. Erfassung Einzahlungen'!$N$12,0)</f>
        <v>0</v>
      </c>
      <c r="AG15" s="443">
        <f ca="1">IF(AG4='2. Erfassung Einzahlungen'!$L$12,'2. Erfassung Einzahlungen'!$N$12,0)</f>
        <v>0</v>
      </c>
      <c r="AH15" s="443">
        <f ca="1">IF(AH4='2. Erfassung Einzahlungen'!$L$12,'2. Erfassung Einzahlungen'!$N$12,0)</f>
        <v>0</v>
      </c>
      <c r="AI15" s="770"/>
    </row>
    <row r="16" spans="1:46" x14ac:dyDescent="0.25">
      <c r="A16" s="130">
        <f>'2. Erfassung Einzahlungen'!A13</f>
        <v>0</v>
      </c>
      <c r="B16" s="443">
        <f ca="1">IF(B4='2. Erfassung Einzahlungen'!$L$13,'2. Erfassung Einzahlungen'!$N$13,0)</f>
        <v>0</v>
      </c>
      <c r="C16" s="443">
        <f ca="1">IF(C4='2. Erfassung Einzahlungen'!$L$13,'2. Erfassung Einzahlungen'!$N$13,0)</f>
        <v>0</v>
      </c>
      <c r="D16" s="443">
        <f ca="1">IF(D4='2. Erfassung Einzahlungen'!$L$13,'2. Erfassung Einzahlungen'!$N$13,0)</f>
        <v>0</v>
      </c>
      <c r="E16" s="443">
        <f ca="1">IF(E4='2. Erfassung Einzahlungen'!$L$13,'2. Erfassung Einzahlungen'!$N$13,0)</f>
        <v>0</v>
      </c>
      <c r="F16" s="443">
        <f ca="1">IF(F4='2. Erfassung Einzahlungen'!$L$13,'2. Erfassung Einzahlungen'!$N$13,0)</f>
        <v>0</v>
      </c>
      <c r="G16" s="443">
        <f ca="1">IF(G4='2. Erfassung Einzahlungen'!$L$13,'2. Erfassung Einzahlungen'!$N$13,0)</f>
        <v>0</v>
      </c>
      <c r="H16" s="443">
        <f ca="1">IF(H4='2. Erfassung Einzahlungen'!$L$13,'2. Erfassung Einzahlungen'!$N$13,0)</f>
        <v>0</v>
      </c>
      <c r="I16" s="443">
        <f ca="1">IF(I4='2. Erfassung Einzahlungen'!$L$13,'2. Erfassung Einzahlungen'!$N$13,0)</f>
        <v>0</v>
      </c>
      <c r="J16" s="443">
        <f ca="1">IF(J4='2. Erfassung Einzahlungen'!$L$13,'2. Erfassung Einzahlungen'!$N$13,0)</f>
        <v>0</v>
      </c>
      <c r="K16" s="443">
        <f ca="1">IF(K4='2. Erfassung Einzahlungen'!$L$13,'2. Erfassung Einzahlungen'!$N$13,0)</f>
        <v>0</v>
      </c>
      <c r="L16" s="443">
        <f ca="1">IF(L4='2. Erfassung Einzahlungen'!$L$13,'2. Erfassung Einzahlungen'!$N$13,0)</f>
        <v>0</v>
      </c>
      <c r="M16" s="443">
        <f ca="1">IF(M4='2. Erfassung Einzahlungen'!$L$13,'2. Erfassung Einzahlungen'!$N$13,0)</f>
        <v>0</v>
      </c>
      <c r="N16" s="443">
        <f ca="1">IF(N4='2. Erfassung Einzahlungen'!$L$13,'2. Erfassung Einzahlungen'!$N$13,0)</f>
        <v>0</v>
      </c>
      <c r="O16" s="443">
        <f ca="1">IF(O4='2. Erfassung Einzahlungen'!$L$13,'2. Erfassung Einzahlungen'!$N$13,0)</f>
        <v>0</v>
      </c>
      <c r="P16" s="443">
        <f ca="1">IF(P4='2. Erfassung Einzahlungen'!$L$13,'2. Erfassung Einzahlungen'!$N$13,0)</f>
        <v>0</v>
      </c>
      <c r="Q16" s="443">
        <f ca="1">IF(Q4='2. Erfassung Einzahlungen'!$L$13,'2. Erfassung Einzahlungen'!$N$13,0)</f>
        <v>0</v>
      </c>
      <c r="R16" s="443">
        <f ca="1">IF(R4='2. Erfassung Einzahlungen'!$L$13,'2. Erfassung Einzahlungen'!$N$13,0)</f>
        <v>0</v>
      </c>
      <c r="S16" s="443">
        <f ca="1">IF(S4='2. Erfassung Einzahlungen'!$L$13,'2. Erfassung Einzahlungen'!$N$13,0)</f>
        <v>0</v>
      </c>
      <c r="T16" s="443">
        <f ca="1">IF(T4='2. Erfassung Einzahlungen'!$L$13,'2. Erfassung Einzahlungen'!$N$13,0)</f>
        <v>0</v>
      </c>
      <c r="U16" s="443">
        <f ca="1">IF(U4='2. Erfassung Einzahlungen'!$L$13,'2. Erfassung Einzahlungen'!$N$13,0)</f>
        <v>0</v>
      </c>
      <c r="V16" s="443">
        <f ca="1">IF(V4='2. Erfassung Einzahlungen'!$L$13,'2. Erfassung Einzahlungen'!$N$13,0)</f>
        <v>0</v>
      </c>
      <c r="W16" s="443">
        <f ca="1">IF(W4='2. Erfassung Einzahlungen'!$L$13,'2. Erfassung Einzahlungen'!$N$13,0)</f>
        <v>0</v>
      </c>
      <c r="X16" s="443">
        <f ca="1">IF(X4='2. Erfassung Einzahlungen'!$L$13,'2. Erfassung Einzahlungen'!$N$13,0)</f>
        <v>0</v>
      </c>
      <c r="Y16" s="443">
        <f ca="1">IF(Y4='2. Erfassung Einzahlungen'!$L$13,'2. Erfassung Einzahlungen'!$N$13,0)</f>
        <v>0</v>
      </c>
      <c r="Z16" s="443">
        <f ca="1">IF(Z4='2. Erfassung Einzahlungen'!$L$13,'2. Erfassung Einzahlungen'!$N$13,0)</f>
        <v>0</v>
      </c>
      <c r="AA16" s="443">
        <f ca="1">IF(AA4='2. Erfassung Einzahlungen'!$L$13,'2. Erfassung Einzahlungen'!$N$13,0)</f>
        <v>0</v>
      </c>
      <c r="AB16" s="443">
        <f ca="1">IF(AB4='2. Erfassung Einzahlungen'!$L$13,'2. Erfassung Einzahlungen'!$N$13,0)</f>
        <v>0</v>
      </c>
      <c r="AC16" s="443">
        <f ca="1">IF(AC4='2. Erfassung Einzahlungen'!$L$13,'2. Erfassung Einzahlungen'!$N$13,0)</f>
        <v>0</v>
      </c>
      <c r="AD16" s="443">
        <f ca="1">IF(AD4='2. Erfassung Einzahlungen'!$L$13,'2. Erfassung Einzahlungen'!$N$13,0)</f>
        <v>0</v>
      </c>
      <c r="AE16" s="443">
        <f ca="1">IF(AE4='2. Erfassung Einzahlungen'!$L$13,'2. Erfassung Einzahlungen'!$N$13,0)</f>
        <v>0</v>
      </c>
      <c r="AF16" s="443">
        <f ca="1">IF(AF4='2. Erfassung Einzahlungen'!$L$13,'2. Erfassung Einzahlungen'!$N$13,0)</f>
        <v>0</v>
      </c>
      <c r="AG16" s="443">
        <f ca="1">IF(AG4='2. Erfassung Einzahlungen'!$L$13,'2. Erfassung Einzahlungen'!$N$13,0)</f>
        <v>0</v>
      </c>
      <c r="AH16" s="443">
        <f ca="1">IF(AH4='2. Erfassung Einzahlungen'!$L$13,'2. Erfassung Einzahlungen'!$N$13,0)</f>
        <v>0</v>
      </c>
      <c r="AI16" s="770"/>
    </row>
    <row r="17" spans="1:35" x14ac:dyDescent="0.25">
      <c r="A17" s="130">
        <f>'2. Erfassung Einzahlungen'!A14</f>
        <v>0</v>
      </c>
      <c r="B17" s="443">
        <f ca="1">IF(B4='2. Erfassung Einzahlungen'!$L$14,'2. Erfassung Einzahlungen'!$N$14,0)</f>
        <v>0</v>
      </c>
      <c r="C17" s="443">
        <f ca="1">IF(C4='2. Erfassung Einzahlungen'!$L$14,'2. Erfassung Einzahlungen'!$N$14,0)</f>
        <v>0</v>
      </c>
      <c r="D17" s="443">
        <f ca="1">IF(D4='2. Erfassung Einzahlungen'!$L$14,'2. Erfassung Einzahlungen'!$N$14,0)</f>
        <v>0</v>
      </c>
      <c r="E17" s="443">
        <f ca="1">IF(E4='2. Erfassung Einzahlungen'!$L$14,'2. Erfassung Einzahlungen'!$N$14,0)</f>
        <v>0</v>
      </c>
      <c r="F17" s="443">
        <f ca="1">IF(F4='2. Erfassung Einzahlungen'!$L$14,'2. Erfassung Einzahlungen'!$N$14,0)</f>
        <v>0</v>
      </c>
      <c r="G17" s="443">
        <f ca="1">IF(G4='2. Erfassung Einzahlungen'!$L$14,'2. Erfassung Einzahlungen'!$N$14,0)</f>
        <v>0</v>
      </c>
      <c r="H17" s="443">
        <f ca="1">IF(H4='2. Erfassung Einzahlungen'!$L$14,'2. Erfassung Einzahlungen'!$N$14,0)</f>
        <v>0</v>
      </c>
      <c r="I17" s="443">
        <f ca="1">IF(I4='2. Erfassung Einzahlungen'!$L$14,'2. Erfassung Einzahlungen'!$N$14,0)</f>
        <v>0</v>
      </c>
      <c r="J17" s="443">
        <f ca="1">IF(J4='2. Erfassung Einzahlungen'!$L$14,'2. Erfassung Einzahlungen'!$N$14,0)</f>
        <v>0</v>
      </c>
      <c r="K17" s="443">
        <f ca="1">IF(K4='2. Erfassung Einzahlungen'!$L$14,'2. Erfassung Einzahlungen'!$N$14,0)</f>
        <v>0</v>
      </c>
      <c r="L17" s="443">
        <f ca="1">IF(L4='2. Erfassung Einzahlungen'!$L$14,'2. Erfassung Einzahlungen'!$N$14,0)</f>
        <v>0</v>
      </c>
      <c r="M17" s="443">
        <f ca="1">IF(M4='2. Erfassung Einzahlungen'!$L$14,'2. Erfassung Einzahlungen'!$N$14,0)</f>
        <v>0</v>
      </c>
      <c r="N17" s="443">
        <f ca="1">IF(N4='2. Erfassung Einzahlungen'!$L$14,'2. Erfassung Einzahlungen'!$N$14,0)</f>
        <v>0</v>
      </c>
      <c r="O17" s="443">
        <f ca="1">IF(O4='2. Erfassung Einzahlungen'!$L$14,'2. Erfassung Einzahlungen'!$N$14,0)</f>
        <v>0</v>
      </c>
      <c r="P17" s="443">
        <f ca="1">IF(P4='2. Erfassung Einzahlungen'!$L$14,'2. Erfassung Einzahlungen'!$N$14,0)</f>
        <v>0</v>
      </c>
      <c r="Q17" s="443">
        <f ca="1">IF(Q4='2. Erfassung Einzahlungen'!$L$14,'2. Erfassung Einzahlungen'!$N$14,0)</f>
        <v>0</v>
      </c>
      <c r="R17" s="443">
        <f ca="1">IF(R4='2. Erfassung Einzahlungen'!$L$14,'2. Erfassung Einzahlungen'!$N$14,0)</f>
        <v>0</v>
      </c>
      <c r="S17" s="443">
        <f ca="1">IF(S4='2. Erfassung Einzahlungen'!$L$14,'2. Erfassung Einzahlungen'!$N$14,0)</f>
        <v>0</v>
      </c>
      <c r="T17" s="443">
        <f ca="1">IF(T4='2. Erfassung Einzahlungen'!$L$14,'2. Erfassung Einzahlungen'!$N$14,0)</f>
        <v>0</v>
      </c>
      <c r="U17" s="443">
        <f ca="1">IF(U4='2. Erfassung Einzahlungen'!$L$14,'2. Erfassung Einzahlungen'!$N$14,0)</f>
        <v>0</v>
      </c>
      <c r="V17" s="443">
        <f ca="1">IF(V4='2. Erfassung Einzahlungen'!$L$14,'2. Erfassung Einzahlungen'!$N$14,0)</f>
        <v>0</v>
      </c>
      <c r="W17" s="443">
        <f ca="1">IF(W4='2. Erfassung Einzahlungen'!$L$14,'2. Erfassung Einzahlungen'!$N$14,0)</f>
        <v>0</v>
      </c>
      <c r="X17" s="443">
        <f ca="1">IF(X4='2. Erfassung Einzahlungen'!$L$14,'2. Erfassung Einzahlungen'!$N$14,0)</f>
        <v>0</v>
      </c>
      <c r="Y17" s="443">
        <f ca="1">IF(Y4='2. Erfassung Einzahlungen'!$L$14,'2. Erfassung Einzahlungen'!$N$14,0)</f>
        <v>0</v>
      </c>
      <c r="Z17" s="443">
        <f ca="1">IF(Z4='2. Erfassung Einzahlungen'!$L$14,'2. Erfassung Einzahlungen'!$N$14,0)</f>
        <v>0</v>
      </c>
      <c r="AA17" s="443">
        <f ca="1">IF(AA4='2. Erfassung Einzahlungen'!$L$14,'2. Erfassung Einzahlungen'!$N$14,0)</f>
        <v>0</v>
      </c>
      <c r="AB17" s="443">
        <f ca="1">IF(AB4='2. Erfassung Einzahlungen'!$L$14,'2. Erfassung Einzahlungen'!$N$14,0)</f>
        <v>0</v>
      </c>
      <c r="AC17" s="443">
        <f ca="1">IF(AC4='2. Erfassung Einzahlungen'!$L$14,'2. Erfassung Einzahlungen'!$N$14,0)</f>
        <v>0</v>
      </c>
      <c r="AD17" s="443">
        <f ca="1">IF(AD4='2. Erfassung Einzahlungen'!$L$14,'2. Erfassung Einzahlungen'!$N$14,0)</f>
        <v>0</v>
      </c>
      <c r="AE17" s="443">
        <f ca="1">IF(AE4='2. Erfassung Einzahlungen'!$L$14,'2. Erfassung Einzahlungen'!$N$14,0)</f>
        <v>0</v>
      </c>
      <c r="AF17" s="443">
        <f ca="1">IF(AF4='2. Erfassung Einzahlungen'!$L$14,'2. Erfassung Einzahlungen'!$N$14,0)</f>
        <v>0</v>
      </c>
      <c r="AG17" s="443">
        <f ca="1">IF(AG4='2. Erfassung Einzahlungen'!$L$14,'2. Erfassung Einzahlungen'!$N$14,0)</f>
        <v>0</v>
      </c>
      <c r="AH17" s="443">
        <f ca="1">IF(AH4='2. Erfassung Einzahlungen'!$L$14,'2. Erfassung Einzahlungen'!$N$14,0)</f>
        <v>0</v>
      </c>
      <c r="AI17" s="770"/>
    </row>
    <row r="18" spans="1:35" x14ac:dyDescent="0.25">
      <c r="A18" s="130">
        <f>'2. Erfassung Einzahlungen'!A15</f>
        <v>0</v>
      </c>
      <c r="B18" s="443">
        <f ca="1">IF(B4='2. Erfassung Einzahlungen'!$L$15,'2. Erfassung Einzahlungen'!$N$15,0)</f>
        <v>0</v>
      </c>
      <c r="C18" s="443">
        <f ca="1">IF(C4='2. Erfassung Einzahlungen'!$L$15,'2. Erfassung Einzahlungen'!$N$15,0)</f>
        <v>0</v>
      </c>
      <c r="D18" s="443">
        <f ca="1">IF(D4='2. Erfassung Einzahlungen'!$L$15,'2. Erfassung Einzahlungen'!$N$15,0)</f>
        <v>0</v>
      </c>
      <c r="E18" s="443">
        <f ca="1">IF(E4='2. Erfassung Einzahlungen'!$L$15,'2. Erfassung Einzahlungen'!$N$15,0)</f>
        <v>0</v>
      </c>
      <c r="F18" s="443">
        <f ca="1">IF(F4='2. Erfassung Einzahlungen'!$L$15,'2. Erfassung Einzahlungen'!$N$15,0)</f>
        <v>0</v>
      </c>
      <c r="G18" s="443">
        <f ca="1">IF(G4='2. Erfassung Einzahlungen'!$L$15,'2. Erfassung Einzahlungen'!$N$15,0)</f>
        <v>0</v>
      </c>
      <c r="H18" s="443">
        <f ca="1">IF(H4='2. Erfassung Einzahlungen'!$L$15,'2. Erfassung Einzahlungen'!$N$15,0)</f>
        <v>0</v>
      </c>
      <c r="I18" s="443">
        <f ca="1">IF(I4='2. Erfassung Einzahlungen'!$L$15,'2. Erfassung Einzahlungen'!$N$15,0)</f>
        <v>0</v>
      </c>
      <c r="J18" s="443">
        <f ca="1">IF(J4='2. Erfassung Einzahlungen'!$L$15,'2. Erfassung Einzahlungen'!$N$15,0)</f>
        <v>0</v>
      </c>
      <c r="K18" s="443">
        <f ca="1">IF(K4='2. Erfassung Einzahlungen'!$L$15,'2. Erfassung Einzahlungen'!$N$15,0)</f>
        <v>0</v>
      </c>
      <c r="L18" s="443">
        <f ca="1">IF(L4='2. Erfassung Einzahlungen'!$L$15,'2. Erfassung Einzahlungen'!$N$15,0)</f>
        <v>0</v>
      </c>
      <c r="M18" s="443">
        <f ca="1">IF(M4='2. Erfassung Einzahlungen'!$L$15,'2. Erfassung Einzahlungen'!$N$15,0)</f>
        <v>0</v>
      </c>
      <c r="N18" s="443">
        <f ca="1">IF(N4='2. Erfassung Einzahlungen'!$L$15,'2. Erfassung Einzahlungen'!$N$15,0)</f>
        <v>0</v>
      </c>
      <c r="O18" s="443">
        <f ca="1">IF(O4='2. Erfassung Einzahlungen'!$L$15,'2. Erfassung Einzahlungen'!$N$15,0)</f>
        <v>0</v>
      </c>
      <c r="P18" s="443">
        <f ca="1">IF(P4='2. Erfassung Einzahlungen'!$L$15,'2. Erfassung Einzahlungen'!$N$15,0)</f>
        <v>0</v>
      </c>
      <c r="Q18" s="443">
        <f ca="1">IF(Q4='2. Erfassung Einzahlungen'!$L$15,'2. Erfassung Einzahlungen'!$N$15,0)</f>
        <v>0</v>
      </c>
      <c r="R18" s="443">
        <f ca="1">IF(R4='2. Erfassung Einzahlungen'!$L$15,'2. Erfassung Einzahlungen'!$N$15,0)</f>
        <v>0</v>
      </c>
      <c r="S18" s="443">
        <f ca="1">IF(S4='2. Erfassung Einzahlungen'!$L$15,'2. Erfassung Einzahlungen'!$N$15,0)</f>
        <v>0</v>
      </c>
      <c r="T18" s="443">
        <f ca="1">IF(T4='2. Erfassung Einzahlungen'!$L$15,'2. Erfassung Einzahlungen'!$N$15,0)</f>
        <v>0</v>
      </c>
      <c r="U18" s="443">
        <f ca="1">IF(U4='2. Erfassung Einzahlungen'!$L$15,'2. Erfassung Einzahlungen'!$N$15,0)</f>
        <v>0</v>
      </c>
      <c r="V18" s="443">
        <f ca="1">IF(V4='2. Erfassung Einzahlungen'!$L$15,'2. Erfassung Einzahlungen'!$N$15,0)</f>
        <v>0</v>
      </c>
      <c r="W18" s="443">
        <f ca="1">IF(W4='2. Erfassung Einzahlungen'!$L$15,'2. Erfassung Einzahlungen'!$N$15,0)</f>
        <v>0</v>
      </c>
      <c r="X18" s="443">
        <f ca="1">IF(X4='2. Erfassung Einzahlungen'!$L$15,'2. Erfassung Einzahlungen'!$N$15,0)</f>
        <v>0</v>
      </c>
      <c r="Y18" s="443">
        <f ca="1">IF(Y4='2. Erfassung Einzahlungen'!$L$15,'2. Erfassung Einzahlungen'!$N$15,0)</f>
        <v>0</v>
      </c>
      <c r="Z18" s="443">
        <f ca="1">IF(Z4='2. Erfassung Einzahlungen'!$L$15,'2. Erfassung Einzahlungen'!$N$15,0)</f>
        <v>0</v>
      </c>
      <c r="AA18" s="443">
        <f ca="1">IF(AA4='2. Erfassung Einzahlungen'!$L$15,'2. Erfassung Einzahlungen'!$N$15,0)</f>
        <v>0</v>
      </c>
      <c r="AB18" s="443">
        <f ca="1">IF(AB4='2. Erfassung Einzahlungen'!$L$15,'2. Erfassung Einzahlungen'!$N$15,0)</f>
        <v>0</v>
      </c>
      <c r="AC18" s="443">
        <f ca="1">IF(AC4='2. Erfassung Einzahlungen'!$L$15,'2. Erfassung Einzahlungen'!$N$15,0)</f>
        <v>0</v>
      </c>
      <c r="AD18" s="443">
        <f ca="1">IF(AD4='2. Erfassung Einzahlungen'!$L$15,'2. Erfassung Einzahlungen'!$N$15,0)</f>
        <v>0</v>
      </c>
      <c r="AE18" s="443">
        <f ca="1">IF(AE4='2. Erfassung Einzahlungen'!$L$15,'2. Erfassung Einzahlungen'!$N$15,0)</f>
        <v>0</v>
      </c>
      <c r="AF18" s="443">
        <f ca="1">IF(AF4='2. Erfassung Einzahlungen'!$L$15,'2. Erfassung Einzahlungen'!$N$15,0)</f>
        <v>0</v>
      </c>
      <c r="AG18" s="443">
        <f ca="1">IF(AG4='2. Erfassung Einzahlungen'!$L$15,'2. Erfassung Einzahlungen'!$N$15,0)</f>
        <v>0</v>
      </c>
      <c r="AH18" s="443">
        <f ca="1">IF(AH4='2. Erfassung Einzahlungen'!$L$15,'2. Erfassung Einzahlungen'!$N$15,0)</f>
        <v>0</v>
      </c>
      <c r="AI18" s="770"/>
    </row>
    <row r="19" spans="1:35" x14ac:dyDescent="0.25">
      <c r="A19" s="130">
        <f>'2. Erfassung Einzahlungen'!A16</f>
        <v>0</v>
      </c>
      <c r="B19" s="443">
        <f ca="1">IF(B4='2. Erfassung Einzahlungen'!$L$16,'2. Erfassung Einzahlungen'!$N$16,0)</f>
        <v>0</v>
      </c>
      <c r="C19" s="443">
        <f ca="1">IF(C4='2. Erfassung Einzahlungen'!$L$16,'2. Erfassung Einzahlungen'!$N$16,0)</f>
        <v>0</v>
      </c>
      <c r="D19" s="443">
        <f ca="1">IF(D4='2. Erfassung Einzahlungen'!$L$16,'2. Erfassung Einzahlungen'!$N$16,0)</f>
        <v>0</v>
      </c>
      <c r="E19" s="443">
        <f ca="1">IF(E4='2. Erfassung Einzahlungen'!$L$16,'2. Erfassung Einzahlungen'!$N$16,0)</f>
        <v>0</v>
      </c>
      <c r="F19" s="443">
        <f ca="1">IF(F4='2. Erfassung Einzahlungen'!$L$16,'2. Erfassung Einzahlungen'!$N$16,0)</f>
        <v>0</v>
      </c>
      <c r="G19" s="443">
        <f ca="1">IF(G4='2. Erfassung Einzahlungen'!$L$16,'2. Erfassung Einzahlungen'!$N$16,0)</f>
        <v>0</v>
      </c>
      <c r="H19" s="443">
        <f ca="1">IF(H4='2. Erfassung Einzahlungen'!$L$16,'2. Erfassung Einzahlungen'!$N$16,0)</f>
        <v>0</v>
      </c>
      <c r="I19" s="443">
        <f ca="1">IF(I4='2. Erfassung Einzahlungen'!$L$16,'2. Erfassung Einzahlungen'!$N$16,0)</f>
        <v>0</v>
      </c>
      <c r="J19" s="443">
        <f ca="1">IF(J4='2. Erfassung Einzahlungen'!$L$16,'2. Erfassung Einzahlungen'!$N$16,0)</f>
        <v>0</v>
      </c>
      <c r="K19" s="443">
        <f ca="1">IF(K4='2. Erfassung Einzahlungen'!$L$16,'2. Erfassung Einzahlungen'!$N$16,0)</f>
        <v>0</v>
      </c>
      <c r="L19" s="443">
        <f ca="1">IF(L4='2. Erfassung Einzahlungen'!$L$16,'2. Erfassung Einzahlungen'!$N$16,0)</f>
        <v>0</v>
      </c>
      <c r="M19" s="443">
        <f ca="1">IF(M4='2. Erfassung Einzahlungen'!$L$16,'2. Erfassung Einzahlungen'!$N$16,0)</f>
        <v>0</v>
      </c>
      <c r="N19" s="443">
        <f ca="1">IF(N4='2. Erfassung Einzahlungen'!$L$16,'2. Erfassung Einzahlungen'!$N$16,0)</f>
        <v>0</v>
      </c>
      <c r="O19" s="443">
        <f ca="1">IF(O4='2. Erfassung Einzahlungen'!$L$16,'2. Erfassung Einzahlungen'!$N$16,0)</f>
        <v>0</v>
      </c>
      <c r="P19" s="443">
        <f ca="1">IF(P4='2. Erfassung Einzahlungen'!$L$16,'2. Erfassung Einzahlungen'!$N$16,0)</f>
        <v>0</v>
      </c>
      <c r="Q19" s="443">
        <f ca="1">IF(Q4='2. Erfassung Einzahlungen'!$L$16,'2. Erfassung Einzahlungen'!$N$16,0)</f>
        <v>0</v>
      </c>
      <c r="R19" s="443">
        <f ca="1">IF(R4='2. Erfassung Einzahlungen'!$L$16,'2. Erfassung Einzahlungen'!$N$16,0)</f>
        <v>0</v>
      </c>
      <c r="S19" s="443">
        <f ca="1">IF(S4='2. Erfassung Einzahlungen'!$L$16,'2. Erfassung Einzahlungen'!$N$16,0)</f>
        <v>0</v>
      </c>
      <c r="T19" s="443">
        <f ca="1">IF(T4='2. Erfassung Einzahlungen'!$L$16,'2. Erfassung Einzahlungen'!$N$16,0)</f>
        <v>0</v>
      </c>
      <c r="U19" s="443">
        <f ca="1">IF(U4='2. Erfassung Einzahlungen'!$L$16,'2. Erfassung Einzahlungen'!$N$16,0)</f>
        <v>0</v>
      </c>
      <c r="V19" s="443">
        <f ca="1">IF(V4='2. Erfassung Einzahlungen'!$L$16,'2. Erfassung Einzahlungen'!$N$16,0)</f>
        <v>0</v>
      </c>
      <c r="W19" s="443">
        <f ca="1">IF(W4='2. Erfassung Einzahlungen'!$L$16,'2. Erfassung Einzahlungen'!$N$16,0)</f>
        <v>0</v>
      </c>
      <c r="X19" s="443">
        <f ca="1">IF(X4='2. Erfassung Einzahlungen'!$L$16,'2. Erfassung Einzahlungen'!$N$16,0)</f>
        <v>0</v>
      </c>
      <c r="Y19" s="443">
        <f ca="1">IF(Y4='2. Erfassung Einzahlungen'!$L$16,'2. Erfassung Einzahlungen'!$N$16,0)</f>
        <v>0</v>
      </c>
      <c r="Z19" s="443">
        <f ca="1">IF(Z4='2. Erfassung Einzahlungen'!$L$16,'2. Erfassung Einzahlungen'!$N$16,0)</f>
        <v>0</v>
      </c>
      <c r="AA19" s="443">
        <f ca="1">IF(AA4='2. Erfassung Einzahlungen'!$L$16,'2. Erfassung Einzahlungen'!$N$16,0)</f>
        <v>0</v>
      </c>
      <c r="AB19" s="443">
        <f ca="1">IF(AB4='2. Erfassung Einzahlungen'!$L$16,'2. Erfassung Einzahlungen'!$N$16,0)</f>
        <v>0</v>
      </c>
      <c r="AC19" s="443">
        <f ca="1">IF(AC4='2. Erfassung Einzahlungen'!$L$16,'2. Erfassung Einzahlungen'!$N$16,0)</f>
        <v>0</v>
      </c>
      <c r="AD19" s="443">
        <f ca="1">IF(AD4='2. Erfassung Einzahlungen'!$L$16,'2. Erfassung Einzahlungen'!$N$16,0)</f>
        <v>0</v>
      </c>
      <c r="AE19" s="443">
        <f ca="1">IF(AE4='2. Erfassung Einzahlungen'!$L$16,'2. Erfassung Einzahlungen'!$N$16,0)</f>
        <v>0</v>
      </c>
      <c r="AF19" s="443">
        <f ca="1">IF(AF4='2. Erfassung Einzahlungen'!$L$16,'2. Erfassung Einzahlungen'!$N$16,0)</f>
        <v>0</v>
      </c>
      <c r="AG19" s="443">
        <f ca="1">IF(AG4='2. Erfassung Einzahlungen'!$L$16,'2. Erfassung Einzahlungen'!$N$16,0)</f>
        <v>0</v>
      </c>
      <c r="AH19" s="443">
        <f ca="1">IF(AH4='2. Erfassung Einzahlungen'!$L$16,'2. Erfassung Einzahlungen'!$N$16,0)</f>
        <v>0</v>
      </c>
      <c r="AI19" s="770"/>
    </row>
    <row r="20" spans="1:35" x14ac:dyDescent="0.25">
      <c r="A20" s="130">
        <f>'2. Erfassung Einzahlungen'!A17</f>
        <v>0</v>
      </c>
      <c r="B20" s="443">
        <f ca="1">IF(B4='2. Erfassung Einzahlungen'!$L$17,'2. Erfassung Einzahlungen'!$N$17,0)</f>
        <v>0</v>
      </c>
      <c r="C20" s="443">
        <f ca="1">IF(C4='2. Erfassung Einzahlungen'!$L$17,'2. Erfassung Einzahlungen'!$N$17,0)</f>
        <v>0</v>
      </c>
      <c r="D20" s="443">
        <f ca="1">IF(D4='2. Erfassung Einzahlungen'!$L$17,'2. Erfassung Einzahlungen'!$N$17,0)</f>
        <v>0</v>
      </c>
      <c r="E20" s="443">
        <f ca="1">IF(E4='2. Erfassung Einzahlungen'!$L$17,'2. Erfassung Einzahlungen'!$N$17,0)</f>
        <v>0</v>
      </c>
      <c r="F20" s="443">
        <f ca="1">IF(F4='2. Erfassung Einzahlungen'!$L$17,'2. Erfassung Einzahlungen'!$N$17,0)</f>
        <v>0</v>
      </c>
      <c r="G20" s="443">
        <f ca="1">IF(G4='2. Erfassung Einzahlungen'!$L$17,'2. Erfassung Einzahlungen'!$N$17,0)</f>
        <v>0</v>
      </c>
      <c r="H20" s="443">
        <f ca="1">IF(H4='2. Erfassung Einzahlungen'!$L$17,'2. Erfassung Einzahlungen'!$N$17,0)</f>
        <v>0</v>
      </c>
      <c r="I20" s="443">
        <f ca="1">IF(I4='2. Erfassung Einzahlungen'!$L$17,'2. Erfassung Einzahlungen'!$N$17,0)</f>
        <v>0</v>
      </c>
      <c r="J20" s="443">
        <f ca="1">IF(J4='2. Erfassung Einzahlungen'!$L$17,'2. Erfassung Einzahlungen'!$N$17,0)</f>
        <v>0</v>
      </c>
      <c r="K20" s="443">
        <f ca="1">IF(K4='2. Erfassung Einzahlungen'!$L$17,'2. Erfassung Einzahlungen'!$N$17,0)</f>
        <v>0</v>
      </c>
      <c r="L20" s="443">
        <f ca="1">IF(L4='2. Erfassung Einzahlungen'!$L$17,'2. Erfassung Einzahlungen'!$N$17,0)</f>
        <v>0</v>
      </c>
      <c r="M20" s="443">
        <f ca="1">IF(M4='2. Erfassung Einzahlungen'!$L$17,'2. Erfassung Einzahlungen'!$N$17,0)</f>
        <v>0</v>
      </c>
      <c r="N20" s="443">
        <f ca="1">IF(N4='2. Erfassung Einzahlungen'!$L$17,'2. Erfassung Einzahlungen'!$N$17,0)</f>
        <v>0</v>
      </c>
      <c r="O20" s="443">
        <f ca="1">IF(O4='2. Erfassung Einzahlungen'!$L$17,'2. Erfassung Einzahlungen'!$N$17,0)</f>
        <v>0</v>
      </c>
      <c r="P20" s="443">
        <f ca="1">IF(P4='2. Erfassung Einzahlungen'!$L$17,'2. Erfassung Einzahlungen'!$N$17,0)</f>
        <v>0</v>
      </c>
      <c r="Q20" s="443">
        <f ca="1">IF(Q4='2. Erfassung Einzahlungen'!$L$17,'2. Erfassung Einzahlungen'!$N$17,0)</f>
        <v>0</v>
      </c>
      <c r="R20" s="443">
        <f ca="1">IF(R4='2. Erfassung Einzahlungen'!$L$17,'2. Erfassung Einzahlungen'!$N$17,0)</f>
        <v>0</v>
      </c>
      <c r="S20" s="443">
        <f ca="1">IF(S4='2. Erfassung Einzahlungen'!$L$17,'2. Erfassung Einzahlungen'!$N$17,0)</f>
        <v>0</v>
      </c>
      <c r="T20" s="443">
        <f ca="1">IF(T4='2. Erfassung Einzahlungen'!$L$17,'2. Erfassung Einzahlungen'!$N$17,0)</f>
        <v>0</v>
      </c>
      <c r="U20" s="443">
        <f ca="1">IF(U4='2. Erfassung Einzahlungen'!$L$17,'2. Erfassung Einzahlungen'!$N$17,0)</f>
        <v>0</v>
      </c>
      <c r="V20" s="443">
        <f ca="1">IF(V4='2. Erfassung Einzahlungen'!$L$17,'2. Erfassung Einzahlungen'!$N$17,0)</f>
        <v>0</v>
      </c>
      <c r="W20" s="443">
        <f ca="1">IF(W4='2. Erfassung Einzahlungen'!$L$17,'2. Erfassung Einzahlungen'!$N$17,0)</f>
        <v>0</v>
      </c>
      <c r="X20" s="443">
        <f ca="1">IF(X4='2. Erfassung Einzahlungen'!$L$17,'2. Erfassung Einzahlungen'!$N$17,0)</f>
        <v>0</v>
      </c>
      <c r="Y20" s="443">
        <f ca="1">IF(Y4='2. Erfassung Einzahlungen'!$L$17,'2. Erfassung Einzahlungen'!$N$17,0)</f>
        <v>0</v>
      </c>
      <c r="Z20" s="443">
        <f ca="1">IF(Z4='2. Erfassung Einzahlungen'!$L$17,'2. Erfassung Einzahlungen'!$N$17,0)</f>
        <v>0</v>
      </c>
      <c r="AA20" s="443">
        <f ca="1">IF(AA4='2. Erfassung Einzahlungen'!$L$17,'2. Erfassung Einzahlungen'!$N$17,0)</f>
        <v>0</v>
      </c>
      <c r="AB20" s="443">
        <f ca="1">IF(AB4='2. Erfassung Einzahlungen'!$L$17,'2. Erfassung Einzahlungen'!$N$17,0)</f>
        <v>0</v>
      </c>
      <c r="AC20" s="443">
        <f ca="1">IF(AC4='2. Erfassung Einzahlungen'!$L$17,'2. Erfassung Einzahlungen'!$N$17,0)</f>
        <v>0</v>
      </c>
      <c r="AD20" s="443">
        <f ca="1">IF(AD4='2. Erfassung Einzahlungen'!$L$17,'2. Erfassung Einzahlungen'!$N$17,0)</f>
        <v>0</v>
      </c>
      <c r="AE20" s="443">
        <f ca="1">IF(AE4='2. Erfassung Einzahlungen'!$L$17,'2. Erfassung Einzahlungen'!$N$17,0)</f>
        <v>0</v>
      </c>
      <c r="AF20" s="443">
        <f ca="1">IF(AF4='2. Erfassung Einzahlungen'!$L$17,'2. Erfassung Einzahlungen'!$N$17,0)</f>
        <v>0</v>
      </c>
      <c r="AG20" s="443">
        <f ca="1">IF(AG4='2. Erfassung Einzahlungen'!$L$17,'2. Erfassung Einzahlungen'!$N$17,0)</f>
        <v>0</v>
      </c>
      <c r="AH20" s="443">
        <f ca="1">IF(AH4='2. Erfassung Einzahlungen'!$L$17,'2. Erfassung Einzahlungen'!$N$17,0)</f>
        <v>0</v>
      </c>
      <c r="AI20" s="770"/>
    </row>
    <row r="21" spans="1:35" x14ac:dyDescent="0.25">
      <c r="A21" s="130">
        <f>'2. Erfassung Einzahlungen'!A18</f>
        <v>0</v>
      </c>
      <c r="B21" s="443">
        <f ca="1">IF(B4='2. Erfassung Einzahlungen'!$L$18,'2. Erfassung Einzahlungen'!$N$18,0)</f>
        <v>0</v>
      </c>
      <c r="C21" s="443">
        <f ca="1">IF(C4='2. Erfassung Einzahlungen'!$L$18,'2. Erfassung Einzahlungen'!$N$18,0)</f>
        <v>0</v>
      </c>
      <c r="D21" s="443">
        <f ca="1">IF(D4='2. Erfassung Einzahlungen'!$L$18,'2. Erfassung Einzahlungen'!$N$18,0)</f>
        <v>0</v>
      </c>
      <c r="E21" s="443">
        <f ca="1">IF(E4='2. Erfassung Einzahlungen'!$L$18,'2. Erfassung Einzahlungen'!$N$18,0)</f>
        <v>0</v>
      </c>
      <c r="F21" s="443">
        <f ca="1">IF(F4='2. Erfassung Einzahlungen'!$L$18,'2. Erfassung Einzahlungen'!$N$18,0)</f>
        <v>0</v>
      </c>
      <c r="G21" s="443">
        <f ca="1">IF(G4='2. Erfassung Einzahlungen'!$L$18,'2. Erfassung Einzahlungen'!$N$18,0)</f>
        <v>0</v>
      </c>
      <c r="H21" s="443">
        <f ca="1">IF(H4='2. Erfassung Einzahlungen'!$L$18,'2. Erfassung Einzahlungen'!$N$18,0)</f>
        <v>0</v>
      </c>
      <c r="I21" s="443">
        <f ca="1">IF(I4='2. Erfassung Einzahlungen'!$L$18,'2. Erfassung Einzahlungen'!$N$18,0)</f>
        <v>0</v>
      </c>
      <c r="J21" s="443">
        <f ca="1">IF(J4='2. Erfassung Einzahlungen'!$L$18,'2. Erfassung Einzahlungen'!$N$18,0)</f>
        <v>0</v>
      </c>
      <c r="K21" s="443">
        <f ca="1">IF(K4='2. Erfassung Einzahlungen'!$L$18,'2. Erfassung Einzahlungen'!$N$18,0)</f>
        <v>0</v>
      </c>
      <c r="L21" s="443">
        <f ca="1">IF(L4='2. Erfassung Einzahlungen'!$L$18,'2. Erfassung Einzahlungen'!$N$18,0)</f>
        <v>0</v>
      </c>
      <c r="M21" s="443">
        <f ca="1">IF(M4='2. Erfassung Einzahlungen'!$L$18,'2. Erfassung Einzahlungen'!$N$18,0)</f>
        <v>0</v>
      </c>
      <c r="N21" s="443">
        <f ca="1">IF(N4='2. Erfassung Einzahlungen'!$L$18,'2. Erfassung Einzahlungen'!$N$18,0)</f>
        <v>0</v>
      </c>
      <c r="O21" s="443">
        <f ca="1">IF(O4='2. Erfassung Einzahlungen'!$L$18,'2. Erfassung Einzahlungen'!$N$18,0)</f>
        <v>0</v>
      </c>
      <c r="P21" s="443">
        <f ca="1">IF(P4='2. Erfassung Einzahlungen'!$L$18,'2. Erfassung Einzahlungen'!$N$18,0)</f>
        <v>0</v>
      </c>
      <c r="Q21" s="443">
        <f ca="1">IF(Q4='2. Erfassung Einzahlungen'!$L$18,'2. Erfassung Einzahlungen'!$N$18,0)</f>
        <v>0</v>
      </c>
      <c r="R21" s="443">
        <f ca="1">IF(R4='2. Erfassung Einzahlungen'!$L$18,'2. Erfassung Einzahlungen'!$N$18,0)</f>
        <v>0</v>
      </c>
      <c r="S21" s="443">
        <f ca="1">IF(S4='2. Erfassung Einzahlungen'!$L$18,'2. Erfassung Einzahlungen'!$N$18,0)</f>
        <v>0</v>
      </c>
      <c r="T21" s="443">
        <f ca="1">IF(T4='2. Erfassung Einzahlungen'!$L$18,'2. Erfassung Einzahlungen'!$N$18,0)</f>
        <v>0</v>
      </c>
      <c r="U21" s="443">
        <f ca="1">IF(U4='2. Erfassung Einzahlungen'!$L$18,'2. Erfassung Einzahlungen'!$N$18,0)</f>
        <v>0</v>
      </c>
      <c r="V21" s="443">
        <f ca="1">IF(V4='2. Erfassung Einzahlungen'!$L$18,'2. Erfassung Einzahlungen'!$N$18,0)</f>
        <v>0</v>
      </c>
      <c r="W21" s="443">
        <f ca="1">IF(W4='2. Erfassung Einzahlungen'!$L$18,'2. Erfassung Einzahlungen'!$N$18,0)</f>
        <v>0</v>
      </c>
      <c r="X21" s="443">
        <f ca="1">IF(X4='2. Erfassung Einzahlungen'!$L$18,'2. Erfassung Einzahlungen'!$N$18,0)</f>
        <v>0</v>
      </c>
      <c r="Y21" s="443">
        <f ca="1">IF(Y4='2. Erfassung Einzahlungen'!$L$18,'2. Erfassung Einzahlungen'!$N$18,0)</f>
        <v>0</v>
      </c>
      <c r="Z21" s="443">
        <f ca="1">IF(Z4='2. Erfassung Einzahlungen'!$L$18,'2. Erfassung Einzahlungen'!$N$18,0)</f>
        <v>0</v>
      </c>
      <c r="AA21" s="443">
        <f ca="1">IF(AA4='2. Erfassung Einzahlungen'!$L$18,'2. Erfassung Einzahlungen'!$N$18,0)</f>
        <v>0</v>
      </c>
      <c r="AB21" s="443">
        <f ca="1">IF(AB4='2. Erfassung Einzahlungen'!$L$18,'2. Erfassung Einzahlungen'!$N$18,0)</f>
        <v>0</v>
      </c>
      <c r="AC21" s="443">
        <f ca="1">IF(AC4='2. Erfassung Einzahlungen'!$L$18,'2. Erfassung Einzahlungen'!$N$18,0)</f>
        <v>0</v>
      </c>
      <c r="AD21" s="443">
        <f ca="1">IF(AD4='2. Erfassung Einzahlungen'!$L$18,'2. Erfassung Einzahlungen'!$N$18,0)</f>
        <v>0</v>
      </c>
      <c r="AE21" s="443">
        <f ca="1">IF(AE4='2. Erfassung Einzahlungen'!$L$18,'2. Erfassung Einzahlungen'!$N$18,0)</f>
        <v>0</v>
      </c>
      <c r="AF21" s="443">
        <f ca="1">IF(AF4='2. Erfassung Einzahlungen'!$L$18,'2. Erfassung Einzahlungen'!$N$18,0)</f>
        <v>0</v>
      </c>
      <c r="AG21" s="443">
        <f ca="1">IF(AG4='2. Erfassung Einzahlungen'!$L$18,'2. Erfassung Einzahlungen'!$N$18,0)</f>
        <v>0</v>
      </c>
      <c r="AH21" s="443">
        <f ca="1">IF(AH4='2. Erfassung Einzahlungen'!$L$18,'2. Erfassung Einzahlungen'!$N$18,0)</f>
        <v>0</v>
      </c>
      <c r="AI21" s="770"/>
    </row>
    <row r="22" spans="1:35" x14ac:dyDescent="0.25">
      <c r="A22" s="130">
        <f>'2. Erfassung Einzahlungen'!A19</f>
        <v>0</v>
      </c>
      <c r="B22" s="443">
        <f ca="1">IF(B4='2. Erfassung Einzahlungen'!$L$19,'2. Erfassung Einzahlungen'!$N$19,0)</f>
        <v>0</v>
      </c>
      <c r="C22" s="443">
        <f ca="1">IF(C4='2. Erfassung Einzahlungen'!$L$19,'2. Erfassung Einzahlungen'!$N$19,0)</f>
        <v>0</v>
      </c>
      <c r="D22" s="443">
        <f ca="1">IF(D4='2. Erfassung Einzahlungen'!$L$19,'2. Erfassung Einzahlungen'!$N$19,0)</f>
        <v>0</v>
      </c>
      <c r="E22" s="443">
        <f ca="1">IF(E4='2. Erfassung Einzahlungen'!$L$19,'2. Erfassung Einzahlungen'!$N$19,0)</f>
        <v>0</v>
      </c>
      <c r="F22" s="443">
        <f ca="1">IF(F4='2. Erfassung Einzahlungen'!$L$19,'2. Erfassung Einzahlungen'!$N$19,0)</f>
        <v>0</v>
      </c>
      <c r="G22" s="443">
        <f ca="1">IF(G4='2. Erfassung Einzahlungen'!$L$19,'2. Erfassung Einzahlungen'!$N$19,0)</f>
        <v>0</v>
      </c>
      <c r="H22" s="443">
        <f ca="1">IF(H4='2. Erfassung Einzahlungen'!$L$19,'2. Erfassung Einzahlungen'!$N$19,0)</f>
        <v>0</v>
      </c>
      <c r="I22" s="443">
        <f ca="1">IF(I4='2. Erfassung Einzahlungen'!$L$19,'2. Erfassung Einzahlungen'!$N$19,0)</f>
        <v>0</v>
      </c>
      <c r="J22" s="443">
        <f ca="1">IF(J4='2. Erfassung Einzahlungen'!$L$19,'2. Erfassung Einzahlungen'!$N$19,0)</f>
        <v>0</v>
      </c>
      <c r="K22" s="443">
        <f ca="1">IF(K4='2. Erfassung Einzahlungen'!$L$19,'2. Erfassung Einzahlungen'!$N$19,0)</f>
        <v>0</v>
      </c>
      <c r="L22" s="443">
        <f ca="1">IF(L4='2. Erfassung Einzahlungen'!$L$19,'2. Erfassung Einzahlungen'!$N$19,0)</f>
        <v>0</v>
      </c>
      <c r="M22" s="443">
        <f ca="1">IF(M4='2. Erfassung Einzahlungen'!$L$19,'2. Erfassung Einzahlungen'!$N$19,0)</f>
        <v>0</v>
      </c>
      <c r="N22" s="443">
        <f ca="1">IF(N4='2. Erfassung Einzahlungen'!$L$19,'2. Erfassung Einzahlungen'!$N$19,0)</f>
        <v>0</v>
      </c>
      <c r="O22" s="443">
        <f ca="1">IF(O4='2. Erfassung Einzahlungen'!$L$19,'2. Erfassung Einzahlungen'!$N$19,0)</f>
        <v>0</v>
      </c>
      <c r="P22" s="443">
        <f ca="1">IF(P4='2. Erfassung Einzahlungen'!$L$19,'2. Erfassung Einzahlungen'!$N$19,0)</f>
        <v>0</v>
      </c>
      <c r="Q22" s="443">
        <f ca="1">IF(Q4='2. Erfassung Einzahlungen'!$L$19,'2. Erfassung Einzahlungen'!$N$19,0)</f>
        <v>0</v>
      </c>
      <c r="R22" s="443">
        <f ca="1">IF(R4='2. Erfassung Einzahlungen'!$L$19,'2. Erfassung Einzahlungen'!$N$19,0)</f>
        <v>0</v>
      </c>
      <c r="S22" s="443">
        <f ca="1">IF(S4='2. Erfassung Einzahlungen'!$L$19,'2. Erfassung Einzahlungen'!$N$19,0)</f>
        <v>0</v>
      </c>
      <c r="T22" s="443">
        <f ca="1">IF(T4='2. Erfassung Einzahlungen'!$L$19,'2. Erfassung Einzahlungen'!$N$19,0)</f>
        <v>0</v>
      </c>
      <c r="U22" s="443">
        <f ca="1">IF(U4='2. Erfassung Einzahlungen'!$L$19,'2. Erfassung Einzahlungen'!$N$19,0)</f>
        <v>0</v>
      </c>
      <c r="V22" s="443">
        <f ca="1">IF(V4='2. Erfassung Einzahlungen'!$L$19,'2. Erfassung Einzahlungen'!$N$19,0)</f>
        <v>0</v>
      </c>
      <c r="W22" s="443">
        <f ca="1">IF(W4='2. Erfassung Einzahlungen'!$L$19,'2. Erfassung Einzahlungen'!$N$19,0)</f>
        <v>0</v>
      </c>
      <c r="X22" s="443">
        <f ca="1">IF(X4='2. Erfassung Einzahlungen'!$L$19,'2. Erfassung Einzahlungen'!$N$19,0)</f>
        <v>0</v>
      </c>
      <c r="Y22" s="443">
        <f ca="1">IF(Y4='2. Erfassung Einzahlungen'!$L$19,'2. Erfassung Einzahlungen'!$N$19,0)</f>
        <v>0</v>
      </c>
      <c r="Z22" s="443">
        <f ca="1">IF(Z4='2. Erfassung Einzahlungen'!$L$19,'2. Erfassung Einzahlungen'!$N$19,0)</f>
        <v>0</v>
      </c>
      <c r="AA22" s="443">
        <f ca="1">IF(AA4='2. Erfassung Einzahlungen'!$L$19,'2. Erfassung Einzahlungen'!$N$19,0)</f>
        <v>0</v>
      </c>
      <c r="AB22" s="443">
        <f ca="1">IF(AB4='2. Erfassung Einzahlungen'!$L$19,'2. Erfassung Einzahlungen'!$N$19,0)</f>
        <v>0</v>
      </c>
      <c r="AC22" s="443">
        <f ca="1">IF(AC4='2. Erfassung Einzahlungen'!$L$19,'2. Erfassung Einzahlungen'!$N$19,0)</f>
        <v>0</v>
      </c>
      <c r="AD22" s="443">
        <f ca="1">IF(AD4='2. Erfassung Einzahlungen'!$L$19,'2. Erfassung Einzahlungen'!$N$19,0)</f>
        <v>0</v>
      </c>
      <c r="AE22" s="443">
        <f ca="1">IF(AE4='2. Erfassung Einzahlungen'!$L$19,'2. Erfassung Einzahlungen'!$N$19,0)</f>
        <v>0</v>
      </c>
      <c r="AF22" s="443">
        <f ca="1">IF(AF4='2. Erfassung Einzahlungen'!$L$19,'2. Erfassung Einzahlungen'!$N$19,0)</f>
        <v>0</v>
      </c>
      <c r="AG22" s="443">
        <f ca="1">IF(AG4='2. Erfassung Einzahlungen'!$L$19,'2. Erfassung Einzahlungen'!$N$19,0)</f>
        <v>0</v>
      </c>
      <c r="AH22" s="443">
        <f ca="1">IF(AH4='2. Erfassung Einzahlungen'!$L$19,'2. Erfassung Einzahlungen'!$N$19,0)</f>
        <v>0</v>
      </c>
      <c r="AI22" s="770"/>
    </row>
    <row r="23" spans="1:35" x14ac:dyDescent="0.25">
      <c r="A23" s="130">
        <f>'2. Erfassung Einzahlungen'!A20</f>
        <v>0</v>
      </c>
      <c r="B23" s="443">
        <f ca="1">IF(B4='2. Erfassung Einzahlungen'!$L$20,'2. Erfassung Einzahlungen'!$N$20,0)</f>
        <v>0</v>
      </c>
      <c r="C23" s="443">
        <f ca="1">IF(C4='2. Erfassung Einzahlungen'!$L$20,'2. Erfassung Einzahlungen'!$N$20,0)</f>
        <v>0</v>
      </c>
      <c r="D23" s="443">
        <f ca="1">IF(D4='2. Erfassung Einzahlungen'!$L$20,'2. Erfassung Einzahlungen'!$N$20,0)</f>
        <v>0</v>
      </c>
      <c r="E23" s="443">
        <f ca="1">IF(E4='2. Erfassung Einzahlungen'!$L$20,'2. Erfassung Einzahlungen'!$N$20,0)</f>
        <v>0</v>
      </c>
      <c r="F23" s="443">
        <f ca="1">IF(F4='2. Erfassung Einzahlungen'!$L$20,'2. Erfassung Einzahlungen'!$N$20,0)</f>
        <v>0</v>
      </c>
      <c r="G23" s="443">
        <f ca="1">IF(G4='2. Erfassung Einzahlungen'!$L$20,'2. Erfassung Einzahlungen'!$N$20,0)</f>
        <v>0</v>
      </c>
      <c r="H23" s="443">
        <f ca="1">IF(H4='2. Erfassung Einzahlungen'!$L$20,'2. Erfassung Einzahlungen'!$N$20,0)</f>
        <v>0</v>
      </c>
      <c r="I23" s="443">
        <f ca="1">IF(I4='2. Erfassung Einzahlungen'!$L$20,'2. Erfassung Einzahlungen'!$N$20,0)</f>
        <v>0</v>
      </c>
      <c r="J23" s="443">
        <f ca="1">IF(J4='2. Erfassung Einzahlungen'!$L$20,'2. Erfassung Einzahlungen'!$N$20,0)</f>
        <v>0</v>
      </c>
      <c r="K23" s="443">
        <f ca="1">IF(K4='2. Erfassung Einzahlungen'!$L$20,'2. Erfassung Einzahlungen'!$N$20,0)</f>
        <v>0</v>
      </c>
      <c r="L23" s="443">
        <f ca="1">IF(L4='2. Erfassung Einzahlungen'!$L$20,'2. Erfassung Einzahlungen'!$N$20,0)</f>
        <v>0</v>
      </c>
      <c r="M23" s="443">
        <f ca="1">IF(M4='2. Erfassung Einzahlungen'!$L$20,'2. Erfassung Einzahlungen'!$N$20,0)</f>
        <v>0</v>
      </c>
      <c r="N23" s="443">
        <f ca="1">IF(N4='2. Erfassung Einzahlungen'!$L$20,'2. Erfassung Einzahlungen'!$N$20,0)</f>
        <v>0</v>
      </c>
      <c r="O23" s="443">
        <f ca="1">IF(O4='2. Erfassung Einzahlungen'!$L$20,'2. Erfassung Einzahlungen'!$N$20,0)</f>
        <v>0</v>
      </c>
      <c r="P23" s="443">
        <f ca="1">IF(P4='2. Erfassung Einzahlungen'!$L$20,'2. Erfassung Einzahlungen'!$N$20,0)</f>
        <v>0</v>
      </c>
      <c r="Q23" s="443">
        <f ca="1">IF(Q4='2. Erfassung Einzahlungen'!$L$20,'2. Erfassung Einzahlungen'!$N$20,0)</f>
        <v>0</v>
      </c>
      <c r="R23" s="443">
        <f ca="1">IF(R4='2. Erfassung Einzahlungen'!$L$20,'2. Erfassung Einzahlungen'!$N$20,0)</f>
        <v>0</v>
      </c>
      <c r="S23" s="443">
        <f ca="1">IF(S4='2. Erfassung Einzahlungen'!$L$20,'2. Erfassung Einzahlungen'!$N$20,0)</f>
        <v>0</v>
      </c>
      <c r="T23" s="443">
        <f ca="1">IF(T4='2. Erfassung Einzahlungen'!$L$20,'2. Erfassung Einzahlungen'!$N$20,0)</f>
        <v>0</v>
      </c>
      <c r="U23" s="443">
        <f ca="1">IF(U4='2. Erfassung Einzahlungen'!$L$20,'2. Erfassung Einzahlungen'!$N$20,0)</f>
        <v>0</v>
      </c>
      <c r="V23" s="443">
        <f ca="1">IF(V4='2. Erfassung Einzahlungen'!$L$20,'2. Erfassung Einzahlungen'!$N$20,0)</f>
        <v>0</v>
      </c>
      <c r="W23" s="443">
        <f ca="1">IF(W4='2. Erfassung Einzahlungen'!$L$20,'2. Erfassung Einzahlungen'!$N$20,0)</f>
        <v>0</v>
      </c>
      <c r="X23" s="443">
        <f ca="1">IF(X4='2. Erfassung Einzahlungen'!$L$20,'2. Erfassung Einzahlungen'!$N$20,0)</f>
        <v>0</v>
      </c>
      <c r="Y23" s="443">
        <f ca="1">IF(Y4='2. Erfassung Einzahlungen'!$L$20,'2. Erfassung Einzahlungen'!$N$20,0)</f>
        <v>0</v>
      </c>
      <c r="Z23" s="443">
        <f ca="1">IF(Z4='2. Erfassung Einzahlungen'!$L$20,'2. Erfassung Einzahlungen'!$N$20,0)</f>
        <v>0</v>
      </c>
      <c r="AA23" s="443">
        <f ca="1">IF(AA4='2. Erfassung Einzahlungen'!$L$20,'2. Erfassung Einzahlungen'!$N$20,0)</f>
        <v>0</v>
      </c>
      <c r="AB23" s="443">
        <f ca="1">IF(AB4='2. Erfassung Einzahlungen'!$L$20,'2. Erfassung Einzahlungen'!$N$20,0)</f>
        <v>0</v>
      </c>
      <c r="AC23" s="443">
        <f ca="1">IF(AC4='2. Erfassung Einzahlungen'!$L$20,'2. Erfassung Einzahlungen'!$N$20,0)</f>
        <v>0</v>
      </c>
      <c r="AD23" s="443">
        <f ca="1">IF(AD4='2. Erfassung Einzahlungen'!$L$20,'2. Erfassung Einzahlungen'!$N$20,0)</f>
        <v>0</v>
      </c>
      <c r="AE23" s="443">
        <f ca="1">IF(AE4='2. Erfassung Einzahlungen'!$L$20,'2. Erfassung Einzahlungen'!$N$20,0)</f>
        <v>0</v>
      </c>
      <c r="AF23" s="443">
        <f ca="1">IF(AF4='2. Erfassung Einzahlungen'!$L$20,'2. Erfassung Einzahlungen'!$N$20,0)</f>
        <v>0</v>
      </c>
      <c r="AG23" s="443">
        <f ca="1">IF(AG4='2. Erfassung Einzahlungen'!$L$20,'2. Erfassung Einzahlungen'!$N$20,0)</f>
        <v>0</v>
      </c>
      <c r="AH23" s="443">
        <f ca="1">IF(AH4='2. Erfassung Einzahlungen'!$L$20,'2. Erfassung Einzahlungen'!$N$20,0)</f>
        <v>0</v>
      </c>
      <c r="AI23" s="770"/>
    </row>
    <row r="24" spans="1:35" x14ac:dyDescent="0.25">
      <c r="A24" s="130">
        <f>'2. Erfassung Einzahlungen'!A21</f>
        <v>0</v>
      </c>
      <c r="B24" s="443">
        <f ca="1">IF(B4='2. Erfassung Einzahlungen'!$L$21,'2. Erfassung Einzahlungen'!$N$21,0)</f>
        <v>0</v>
      </c>
      <c r="C24" s="443">
        <f ca="1">IF(C4='2. Erfassung Einzahlungen'!$L$21,'2. Erfassung Einzahlungen'!$N$21,0)</f>
        <v>0</v>
      </c>
      <c r="D24" s="443">
        <f ca="1">IF(D4='2. Erfassung Einzahlungen'!$L$21,'2. Erfassung Einzahlungen'!$N$21,0)</f>
        <v>0</v>
      </c>
      <c r="E24" s="443">
        <f ca="1">IF(E4='2. Erfassung Einzahlungen'!$L$21,'2. Erfassung Einzahlungen'!$N$21,0)</f>
        <v>0</v>
      </c>
      <c r="F24" s="443">
        <f ca="1">IF(F4='2. Erfassung Einzahlungen'!$L$21,'2. Erfassung Einzahlungen'!$N$21,0)</f>
        <v>0</v>
      </c>
      <c r="G24" s="443">
        <f ca="1">IF(G4='2. Erfassung Einzahlungen'!$L$21,'2. Erfassung Einzahlungen'!$N$21,0)</f>
        <v>0</v>
      </c>
      <c r="H24" s="443">
        <f ca="1">IF(H4='2. Erfassung Einzahlungen'!$L$21,'2. Erfassung Einzahlungen'!$N$21,0)</f>
        <v>0</v>
      </c>
      <c r="I24" s="443">
        <f ca="1">IF(I4='2. Erfassung Einzahlungen'!$L$21,'2. Erfassung Einzahlungen'!$N$21,0)</f>
        <v>0</v>
      </c>
      <c r="J24" s="443">
        <f ca="1">IF(J4='2. Erfassung Einzahlungen'!$L$21,'2. Erfassung Einzahlungen'!$N$21,0)</f>
        <v>0</v>
      </c>
      <c r="K24" s="443">
        <f ca="1">IF(K4='2. Erfassung Einzahlungen'!$L$21,'2. Erfassung Einzahlungen'!$N$21,0)</f>
        <v>0</v>
      </c>
      <c r="L24" s="443">
        <f ca="1">IF(L4='2. Erfassung Einzahlungen'!$L$21,'2. Erfassung Einzahlungen'!$N$21,0)</f>
        <v>0</v>
      </c>
      <c r="M24" s="443">
        <f ca="1">IF(M4='2. Erfassung Einzahlungen'!$L$21,'2. Erfassung Einzahlungen'!$N$21,0)</f>
        <v>0</v>
      </c>
      <c r="N24" s="443">
        <f ca="1">IF(N4='2. Erfassung Einzahlungen'!$L$21,'2. Erfassung Einzahlungen'!$N$21,0)</f>
        <v>0</v>
      </c>
      <c r="O24" s="443">
        <f ca="1">IF(O4='2. Erfassung Einzahlungen'!$L$21,'2. Erfassung Einzahlungen'!$N$21,0)</f>
        <v>0</v>
      </c>
      <c r="P24" s="443">
        <f ca="1">IF(P4='2. Erfassung Einzahlungen'!$L$21,'2. Erfassung Einzahlungen'!$N$21,0)</f>
        <v>0</v>
      </c>
      <c r="Q24" s="443">
        <f ca="1">IF(Q4='2. Erfassung Einzahlungen'!$L$21,'2. Erfassung Einzahlungen'!$N$21,0)</f>
        <v>0</v>
      </c>
      <c r="R24" s="443">
        <f ca="1">IF(R4='2. Erfassung Einzahlungen'!$L$21,'2. Erfassung Einzahlungen'!$N$21,0)</f>
        <v>0</v>
      </c>
      <c r="S24" s="443">
        <f ca="1">IF(S4='2. Erfassung Einzahlungen'!$L$21,'2. Erfassung Einzahlungen'!$N$21,0)</f>
        <v>0</v>
      </c>
      <c r="T24" s="443">
        <f ca="1">IF(T4='2. Erfassung Einzahlungen'!$L$21,'2. Erfassung Einzahlungen'!$N$21,0)</f>
        <v>0</v>
      </c>
      <c r="U24" s="443">
        <f ca="1">IF(U4='2. Erfassung Einzahlungen'!$L$21,'2. Erfassung Einzahlungen'!$N$21,0)</f>
        <v>0</v>
      </c>
      <c r="V24" s="443">
        <f ca="1">IF(V4='2. Erfassung Einzahlungen'!$L$21,'2. Erfassung Einzahlungen'!$N$21,0)</f>
        <v>0</v>
      </c>
      <c r="W24" s="443">
        <f ca="1">IF(W4='2. Erfassung Einzahlungen'!$L$21,'2. Erfassung Einzahlungen'!$N$21,0)</f>
        <v>0</v>
      </c>
      <c r="X24" s="443">
        <f ca="1">IF(X4='2. Erfassung Einzahlungen'!$L$21,'2. Erfassung Einzahlungen'!$N$21,0)</f>
        <v>0</v>
      </c>
      <c r="Y24" s="443">
        <f ca="1">IF(Y4='2. Erfassung Einzahlungen'!$L$21,'2. Erfassung Einzahlungen'!$N$21,0)</f>
        <v>0</v>
      </c>
      <c r="Z24" s="443">
        <f ca="1">IF(Z4='2. Erfassung Einzahlungen'!$L$21,'2. Erfassung Einzahlungen'!$N$21,0)</f>
        <v>0</v>
      </c>
      <c r="AA24" s="443">
        <f ca="1">IF(AA4='2. Erfassung Einzahlungen'!$L$21,'2. Erfassung Einzahlungen'!$N$21,0)</f>
        <v>0</v>
      </c>
      <c r="AB24" s="443">
        <f ca="1">IF(AB4='2. Erfassung Einzahlungen'!$L$21,'2. Erfassung Einzahlungen'!$N$21,0)</f>
        <v>0</v>
      </c>
      <c r="AC24" s="443">
        <f ca="1">IF(AC4='2. Erfassung Einzahlungen'!$L$21,'2. Erfassung Einzahlungen'!$N$21,0)</f>
        <v>0</v>
      </c>
      <c r="AD24" s="443">
        <f ca="1">IF(AD4='2. Erfassung Einzahlungen'!$L$21,'2. Erfassung Einzahlungen'!$N$21,0)</f>
        <v>0</v>
      </c>
      <c r="AE24" s="443">
        <f ca="1">IF(AE4='2. Erfassung Einzahlungen'!$L$21,'2. Erfassung Einzahlungen'!$N$21,0)</f>
        <v>0</v>
      </c>
      <c r="AF24" s="443">
        <f ca="1">IF(AF4='2. Erfassung Einzahlungen'!$L$21,'2. Erfassung Einzahlungen'!$N$21,0)</f>
        <v>0</v>
      </c>
      <c r="AG24" s="443">
        <f ca="1">IF(AG4='2. Erfassung Einzahlungen'!$L$21,'2. Erfassung Einzahlungen'!$N$21,0)</f>
        <v>0</v>
      </c>
      <c r="AH24" s="443">
        <f ca="1">IF(AH4='2. Erfassung Einzahlungen'!$L$21,'2. Erfassung Einzahlungen'!$N$21,0)</f>
        <v>0</v>
      </c>
      <c r="AI24" s="770"/>
    </row>
    <row r="25" spans="1:35" s="43" customFormat="1" ht="50.1" customHeight="1" x14ac:dyDescent="0.3">
      <c r="A25" s="110" t="s">
        <v>150</v>
      </c>
      <c r="B25" s="112">
        <f ca="1">SUM(B5:B24)</f>
        <v>0</v>
      </c>
      <c r="C25" s="112">
        <f t="shared" ref="C25:AC25" ca="1" si="1">SUM(C5:C24)</f>
        <v>0</v>
      </c>
      <c r="D25" s="112">
        <f t="shared" ca="1" si="1"/>
        <v>0</v>
      </c>
      <c r="E25" s="112">
        <f t="shared" ca="1" si="1"/>
        <v>1212.25</v>
      </c>
      <c r="F25" s="112">
        <f t="shared" ca="1" si="1"/>
        <v>0</v>
      </c>
      <c r="G25" s="112">
        <f t="shared" ca="1" si="1"/>
        <v>0</v>
      </c>
      <c r="H25" s="112">
        <f t="shared" ca="1" si="1"/>
        <v>0</v>
      </c>
      <c r="I25" s="112">
        <f t="shared" ca="1" si="1"/>
        <v>0</v>
      </c>
      <c r="J25" s="112">
        <f t="shared" ca="1" si="1"/>
        <v>0</v>
      </c>
      <c r="K25" s="112">
        <f t="shared" ca="1" si="1"/>
        <v>0</v>
      </c>
      <c r="L25" s="112">
        <f t="shared" ca="1" si="1"/>
        <v>0</v>
      </c>
      <c r="M25" s="112">
        <f t="shared" ca="1" si="1"/>
        <v>0</v>
      </c>
      <c r="N25" s="112">
        <f t="shared" ca="1" si="1"/>
        <v>0</v>
      </c>
      <c r="O25" s="112">
        <f t="shared" ca="1" si="1"/>
        <v>0</v>
      </c>
      <c r="P25" s="112">
        <f t="shared" ca="1" si="1"/>
        <v>0</v>
      </c>
      <c r="Q25" s="112">
        <f t="shared" ca="1" si="1"/>
        <v>0</v>
      </c>
      <c r="R25" s="112">
        <f t="shared" ca="1" si="1"/>
        <v>0</v>
      </c>
      <c r="S25" s="112">
        <f t="shared" ca="1" si="1"/>
        <v>0</v>
      </c>
      <c r="T25" s="112">
        <f t="shared" ca="1" si="1"/>
        <v>0</v>
      </c>
      <c r="U25" s="112">
        <f t="shared" ca="1" si="1"/>
        <v>0</v>
      </c>
      <c r="V25" s="112">
        <f t="shared" ca="1" si="1"/>
        <v>0</v>
      </c>
      <c r="W25" s="112">
        <f t="shared" ca="1" si="1"/>
        <v>0</v>
      </c>
      <c r="X25" s="112">
        <f t="shared" ca="1" si="1"/>
        <v>0</v>
      </c>
      <c r="Y25" s="112">
        <f t="shared" ca="1" si="1"/>
        <v>0</v>
      </c>
      <c r="Z25" s="112">
        <f t="shared" ca="1" si="1"/>
        <v>0</v>
      </c>
      <c r="AA25" s="112">
        <f t="shared" ca="1" si="1"/>
        <v>0</v>
      </c>
      <c r="AB25" s="112">
        <f t="shared" ca="1" si="1"/>
        <v>0</v>
      </c>
      <c r="AC25" s="112">
        <f t="shared" ca="1" si="1"/>
        <v>0</v>
      </c>
      <c r="AD25" s="112">
        <f ca="1">SUM(AD5:AD24)</f>
        <v>0</v>
      </c>
      <c r="AE25" s="112">
        <f ca="1">SUM(AE5:AE24)</f>
        <v>0</v>
      </c>
      <c r="AF25" s="112">
        <f ca="1">SUM(AF5:AF24)</f>
        <v>0</v>
      </c>
      <c r="AG25" s="112">
        <f ca="1">SUM(AG5:AG24)</f>
        <v>0</v>
      </c>
      <c r="AH25" s="112">
        <f ca="1">SUM(AH5:AH24)</f>
        <v>0</v>
      </c>
      <c r="AI25" s="770"/>
    </row>
    <row r="26" spans="1:35" ht="18.75" x14ac:dyDescent="0.3">
      <c r="A26" s="110" t="s">
        <v>157</v>
      </c>
      <c r="B26" s="129">
        <f ca="1">B4</f>
        <v>45747</v>
      </c>
      <c r="C26" s="129">
        <f t="shared" ref="C26:AH26" ca="1" si="2">C4</f>
        <v>45748</v>
      </c>
      <c r="D26" s="129">
        <f t="shared" ca="1" si="2"/>
        <v>45749</v>
      </c>
      <c r="E26" s="129">
        <f t="shared" ca="1" si="2"/>
        <v>45750</v>
      </c>
      <c r="F26" s="129">
        <f t="shared" ca="1" si="2"/>
        <v>45751</v>
      </c>
      <c r="G26" s="129">
        <f t="shared" ca="1" si="2"/>
        <v>45752</v>
      </c>
      <c r="H26" s="129">
        <f t="shared" ca="1" si="2"/>
        <v>45753</v>
      </c>
      <c r="I26" s="129">
        <f t="shared" ca="1" si="2"/>
        <v>45754</v>
      </c>
      <c r="J26" s="129">
        <f t="shared" ca="1" si="2"/>
        <v>45755</v>
      </c>
      <c r="K26" s="129">
        <f t="shared" ca="1" si="2"/>
        <v>45756</v>
      </c>
      <c r="L26" s="129">
        <f t="shared" ca="1" si="2"/>
        <v>45757</v>
      </c>
      <c r="M26" s="129">
        <f t="shared" ca="1" si="2"/>
        <v>45758</v>
      </c>
      <c r="N26" s="129">
        <f t="shared" ca="1" si="2"/>
        <v>45759</v>
      </c>
      <c r="O26" s="129">
        <f t="shared" ca="1" si="2"/>
        <v>45760</v>
      </c>
      <c r="P26" s="129">
        <f t="shared" ca="1" si="2"/>
        <v>45761</v>
      </c>
      <c r="Q26" s="129">
        <f t="shared" ca="1" si="2"/>
        <v>45762</v>
      </c>
      <c r="R26" s="129">
        <f t="shared" ca="1" si="2"/>
        <v>45763</v>
      </c>
      <c r="S26" s="129">
        <f t="shared" ca="1" si="2"/>
        <v>45764</v>
      </c>
      <c r="T26" s="129">
        <f t="shared" ca="1" si="2"/>
        <v>45765</v>
      </c>
      <c r="U26" s="129">
        <f t="shared" ca="1" si="2"/>
        <v>45766</v>
      </c>
      <c r="V26" s="129">
        <f t="shared" ca="1" si="2"/>
        <v>45767</v>
      </c>
      <c r="W26" s="129">
        <f t="shared" ca="1" si="2"/>
        <v>45768</v>
      </c>
      <c r="X26" s="129">
        <f t="shared" ca="1" si="2"/>
        <v>45769</v>
      </c>
      <c r="Y26" s="129">
        <f t="shared" ca="1" si="2"/>
        <v>45770</v>
      </c>
      <c r="Z26" s="129">
        <f t="shared" ca="1" si="2"/>
        <v>45771</v>
      </c>
      <c r="AA26" s="129">
        <f t="shared" ca="1" si="2"/>
        <v>45772</v>
      </c>
      <c r="AB26" s="129">
        <f t="shared" ca="1" si="2"/>
        <v>45773</v>
      </c>
      <c r="AC26" s="129">
        <f t="shared" ca="1" si="2"/>
        <v>45774</v>
      </c>
      <c r="AD26" s="129">
        <f t="shared" ca="1" si="2"/>
        <v>45775</v>
      </c>
      <c r="AE26" s="129">
        <f t="shared" ca="1" si="2"/>
        <v>45776</v>
      </c>
      <c r="AF26" s="129">
        <f t="shared" ca="1" si="2"/>
        <v>45777</v>
      </c>
      <c r="AG26" s="129">
        <f t="shared" ca="1" si="2"/>
        <v>45778</v>
      </c>
      <c r="AH26" s="129">
        <f t="shared" ca="1" si="2"/>
        <v>45779</v>
      </c>
      <c r="AI26" s="770"/>
    </row>
    <row r="27" spans="1:35" x14ac:dyDescent="0.25">
      <c r="A27" s="130" t="str">
        <f>'2. Erfassung Einzahlungen'!A25</f>
        <v>Verkauf Münzsammlung von Opa</v>
      </c>
      <c r="B27" s="204">
        <f ca="1">IF(B4='2. Erfassung Einzahlungen'!$L$25,'2. Erfassung Einzahlungen'!$N$25,0)</f>
        <v>0</v>
      </c>
      <c r="C27" s="204">
        <f ca="1">IF(C4='2. Erfassung Einzahlungen'!$L$25,'2. Erfassung Einzahlungen'!$N$25,0)</f>
        <v>0</v>
      </c>
      <c r="D27" s="204">
        <f ca="1">IF(D4='2. Erfassung Einzahlungen'!$L$25,'2. Erfassung Einzahlungen'!$N$25,0)</f>
        <v>0</v>
      </c>
      <c r="E27" s="204">
        <f ca="1">IF(E4='2. Erfassung Einzahlungen'!$L$25,'2. Erfassung Einzahlungen'!$N$25,0)</f>
        <v>0</v>
      </c>
      <c r="F27" s="204">
        <f ca="1">IF(F4='2. Erfassung Einzahlungen'!$L$25,'2. Erfassung Einzahlungen'!$N$25,0)</f>
        <v>0</v>
      </c>
      <c r="G27" s="204">
        <f ca="1">IF(G4='2. Erfassung Einzahlungen'!$L$25,'2. Erfassung Einzahlungen'!$N$25,0)</f>
        <v>0</v>
      </c>
      <c r="H27" s="204">
        <f ca="1">IF(H4='2. Erfassung Einzahlungen'!$L$25,'2. Erfassung Einzahlungen'!$N$25,0)</f>
        <v>0</v>
      </c>
      <c r="I27" s="204">
        <f ca="1">IF(I4='2. Erfassung Einzahlungen'!$L$25,'2. Erfassung Einzahlungen'!$N$25,0)</f>
        <v>0</v>
      </c>
      <c r="J27" s="204">
        <f ca="1">IF(J4='2. Erfassung Einzahlungen'!$L$25,'2. Erfassung Einzahlungen'!$N$25,0)</f>
        <v>0</v>
      </c>
      <c r="K27" s="204">
        <f ca="1">IF(K4='2. Erfassung Einzahlungen'!$L$25,'2. Erfassung Einzahlungen'!$N$25,0)</f>
        <v>0</v>
      </c>
      <c r="L27" s="204">
        <f ca="1">IF(L4='2. Erfassung Einzahlungen'!$L$25,'2. Erfassung Einzahlungen'!$N$25,0)</f>
        <v>0</v>
      </c>
      <c r="M27" s="204">
        <f ca="1">IF(M4='2. Erfassung Einzahlungen'!$L$25,'2. Erfassung Einzahlungen'!$N$25,0)</f>
        <v>0</v>
      </c>
      <c r="N27" s="204">
        <f ca="1">IF(N4='2. Erfassung Einzahlungen'!$L$25,'2. Erfassung Einzahlungen'!$N$25,0)</f>
        <v>0</v>
      </c>
      <c r="O27" s="204">
        <f ca="1">IF(O4='2. Erfassung Einzahlungen'!$L$25,'2. Erfassung Einzahlungen'!$N$25,0)</f>
        <v>0</v>
      </c>
      <c r="P27" s="204">
        <f ca="1">IF(P4='2. Erfassung Einzahlungen'!$L$25,'2. Erfassung Einzahlungen'!$N$25,0)</f>
        <v>0</v>
      </c>
      <c r="Q27" s="204">
        <f ca="1">IF(Q4='2. Erfassung Einzahlungen'!$L$25,'2. Erfassung Einzahlungen'!$N$25,0)</f>
        <v>0</v>
      </c>
      <c r="R27" s="204">
        <f ca="1">IF(R4='2. Erfassung Einzahlungen'!$L$25,'2. Erfassung Einzahlungen'!$N$25,0)</f>
        <v>0</v>
      </c>
      <c r="S27" s="204">
        <f ca="1">IF(S4='2. Erfassung Einzahlungen'!$L$25,'2. Erfassung Einzahlungen'!$N$25,0)</f>
        <v>0</v>
      </c>
      <c r="T27" s="204">
        <f ca="1">IF(T4='2. Erfassung Einzahlungen'!$L$25,'2. Erfassung Einzahlungen'!$N$25,0)</f>
        <v>0</v>
      </c>
      <c r="U27" s="204">
        <f ca="1">IF(U4='2. Erfassung Einzahlungen'!$L$25,'2. Erfassung Einzahlungen'!$N$25,0)</f>
        <v>0</v>
      </c>
      <c r="V27" s="204">
        <f ca="1">IF(V4='2. Erfassung Einzahlungen'!$L$25,'2. Erfassung Einzahlungen'!$N$25,0)</f>
        <v>0</v>
      </c>
      <c r="W27" s="204">
        <f ca="1">IF(W4='2. Erfassung Einzahlungen'!$L$25,'2. Erfassung Einzahlungen'!$N$25,0)</f>
        <v>0</v>
      </c>
      <c r="X27" s="204">
        <f ca="1">IF(X4='2. Erfassung Einzahlungen'!$L$25,'2. Erfassung Einzahlungen'!$N$25,0)</f>
        <v>0</v>
      </c>
      <c r="Y27" s="204">
        <f ca="1">IF(Y4='2. Erfassung Einzahlungen'!$L$25,'2. Erfassung Einzahlungen'!$N$25,0)</f>
        <v>0</v>
      </c>
      <c r="Z27" s="204">
        <f ca="1">IF(Z4='2. Erfassung Einzahlungen'!$L$25,'2. Erfassung Einzahlungen'!$N$25,0)</f>
        <v>0</v>
      </c>
      <c r="AA27" s="204">
        <f ca="1">IF(AA4='2. Erfassung Einzahlungen'!$L$25,'2. Erfassung Einzahlungen'!$N$25,0)</f>
        <v>0</v>
      </c>
      <c r="AB27" s="204">
        <f ca="1">IF(AB4='2. Erfassung Einzahlungen'!$L$25,'2. Erfassung Einzahlungen'!$N$25,0)</f>
        <v>0</v>
      </c>
      <c r="AC27" s="204">
        <f ca="1">IF(AC4='2. Erfassung Einzahlungen'!$L$25,'2. Erfassung Einzahlungen'!$N$25,0)</f>
        <v>0</v>
      </c>
      <c r="AD27" s="204">
        <f ca="1">IF(AD4='2. Erfassung Einzahlungen'!$L$25,'2. Erfassung Einzahlungen'!$N$25,0)</f>
        <v>0</v>
      </c>
      <c r="AE27" s="204">
        <f ca="1">IF(AE4='2. Erfassung Einzahlungen'!$L$25,'2. Erfassung Einzahlungen'!$N$25,0)</f>
        <v>0</v>
      </c>
      <c r="AF27" s="204">
        <f ca="1">IF(AF4='2. Erfassung Einzahlungen'!$L$25,'2. Erfassung Einzahlungen'!$N$25,0)</f>
        <v>0</v>
      </c>
      <c r="AG27" s="204">
        <f ca="1">IF(AG4='2. Erfassung Einzahlungen'!$L$25,'2. Erfassung Einzahlungen'!$N$25,0)</f>
        <v>0</v>
      </c>
      <c r="AH27" s="204">
        <f ca="1">IF(AH4='2. Erfassung Einzahlungen'!$L$25,'2. Erfassung Einzahlungen'!$N$25,0)</f>
        <v>0</v>
      </c>
      <c r="AI27" s="770"/>
    </row>
    <row r="28" spans="1:35" x14ac:dyDescent="0.25">
      <c r="A28" s="130" t="str">
        <f>'2. Erfassung Einzahlungen'!A26</f>
        <v>Verkauf Investmentfold VL</v>
      </c>
      <c r="B28" s="204">
        <f ca="1">IF(B4='2. Erfassung Einzahlungen'!$L$26,'2. Erfassung Einzahlungen'!$N$26,0)</f>
        <v>0</v>
      </c>
      <c r="C28" s="204">
        <f ca="1">IF(C4='2. Erfassung Einzahlungen'!$L$26,'2. Erfassung Einzahlungen'!$N$26,0)</f>
        <v>0</v>
      </c>
      <c r="D28" s="204">
        <f ca="1">IF(D4='2. Erfassung Einzahlungen'!$L$26,'2. Erfassung Einzahlungen'!$N$26,0)</f>
        <v>0</v>
      </c>
      <c r="E28" s="204">
        <f ca="1">IF(E4='2. Erfassung Einzahlungen'!$L$26,'2. Erfassung Einzahlungen'!$N$26,0)</f>
        <v>0</v>
      </c>
      <c r="F28" s="204">
        <f ca="1">IF(F4='2. Erfassung Einzahlungen'!$L$26,'2. Erfassung Einzahlungen'!$N$26,0)</f>
        <v>0</v>
      </c>
      <c r="G28" s="204">
        <f ca="1">IF(G4='2. Erfassung Einzahlungen'!$L$26,'2. Erfassung Einzahlungen'!$N$26,0)</f>
        <v>0</v>
      </c>
      <c r="H28" s="204">
        <f ca="1">IF(H4='2. Erfassung Einzahlungen'!$L$26,'2. Erfassung Einzahlungen'!$N$26,0)</f>
        <v>0</v>
      </c>
      <c r="I28" s="204">
        <f ca="1">IF(I4='2. Erfassung Einzahlungen'!$L$26,'2. Erfassung Einzahlungen'!$N$26,0)</f>
        <v>0</v>
      </c>
      <c r="J28" s="204">
        <f ca="1">IF(J4='2. Erfassung Einzahlungen'!$L$26,'2. Erfassung Einzahlungen'!$N$26,0)</f>
        <v>0</v>
      </c>
      <c r="K28" s="204">
        <f ca="1">IF(K4='2. Erfassung Einzahlungen'!$L$26,'2. Erfassung Einzahlungen'!$N$26,0)</f>
        <v>0</v>
      </c>
      <c r="L28" s="204">
        <f ca="1">IF(L4='2. Erfassung Einzahlungen'!$L$26,'2. Erfassung Einzahlungen'!$N$26,0)</f>
        <v>0</v>
      </c>
      <c r="M28" s="204">
        <f ca="1">IF(M4='2. Erfassung Einzahlungen'!$L$26,'2. Erfassung Einzahlungen'!$N$26,0)</f>
        <v>0</v>
      </c>
      <c r="N28" s="204">
        <f ca="1">IF(N4='2. Erfassung Einzahlungen'!$L$26,'2. Erfassung Einzahlungen'!$N$26,0)</f>
        <v>0</v>
      </c>
      <c r="O28" s="204">
        <f ca="1">IF(O4='2. Erfassung Einzahlungen'!$L$26,'2. Erfassung Einzahlungen'!$N$26,0)</f>
        <v>0</v>
      </c>
      <c r="P28" s="204">
        <f ca="1">IF(P4='2. Erfassung Einzahlungen'!$L$26,'2. Erfassung Einzahlungen'!$N$26,0)</f>
        <v>0</v>
      </c>
      <c r="Q28" s="204">
        <f ca="1">IF(Q4='2. Erfassung Einzahlungen'!$L$26,'2. Erfassung Einzahlungen'!$N$26,0)</f>
        <v>0</v>
      </c>
      <c r="R28" s="204">
        <f ca="1">IF(R4='2. Erfassung Einzahlungen'!$L$26,'2. Erfassung Einzahlungen'!$N$26,0)</f>
        <v>0</v>
      </c>
      <c r="S28" s="204">
        <f ca="1">IF(S4='2. Erfassung Einzahlungen'!$L$26,'2. Erfassung Einzahlungen'!$N$26,0)</f>
        <v>0</v>
      </c>
      <c r="T28" s="204">
        <f ca="1">IF(T4='2. Erfassung Einzahlungen'!$L$26,'2. Erfassung Einzahlungen'!$N$26,0)</f>
        <v>0</v>
      </c>
      <c r="U28" s="204">
        <f ca="1">IF(U4='2. Erfassung Einzahlungen'!$L$26,'2. Erfassung Einzahlungen'!$N$26,0)</f>
        <v>0</v>
      </c>
      <c r="V28" s="204">
        <f ca="1">IF(V4='2. Erfassung Einzahlungen'!$L$26,'2. Erfassung Einzahlungen'!$N$26,0)</f>
        <v>0</v>
      </c>
      <c r="W28" s="204">
        <f ca="1">IF(W4='2. Erfassung Einzahlungen'!$L$26,'2. Erfassung Einzahlungen'!$N$26,0)</f>
        <v>0</v>
      </c>
      <c r="X28" s="204">
        <f ca="1">IF(X4='2. Erfassung Einzahlungen'!$L$26,'2. Erfassung Einzahlungen'!$N$26,0)</f>
        <v>0</v>
      </c>
      <c r="Y28" s="204">
        <f ca="1">IF(Y4='2. Erfassung Einzahlungen'!$L$26,'2. Erfassung Einzahlungen'!$N$26,0)</f>
        <v>0</v>
      </c>
      <c r="Z28" s="204">
        <f ca="1">IF(Z4='2. Erfassung Einzahlungen'!$L$26,'2. Erfassung Einzahlungen'!$N$26,0)</f>
        <v>0</v>
      </c>
      <c r="AA28" s="204">
        <f ca="1">IF(AA4='2. Erfassung Einzahlungen'!$L$26,'2. Erfassung Einzahlungen'!$N$26,0)</f>
        <v>0</v>
      </c>
      <c r="AB28" s="204">
        <f ca="1">IF(AB4='2. Erfassung Einzahlungen'!$L$26,'2. Erfassung Einzahlungen'!$N$26,0)</f>
        <v>0</v>
      </c>
      <c r="AC28" s="204">
        <f ca="1">IF(AC4='2. Erfassung Einzahlungen'!$L$26,'2. Erfassung Einzahlungen'!$N$26,0)</f>
        <v>0</v>
      </c>
      <c r="AD28" s="204">
        <f ca="1">IF(AD4='2. Erfassung Einzahlungen'!$L$26,'2. Erfassung Einzahlungen'!$N$26,0)</f>
        <v>0</v>
      </c>
      <c r="AE28" s="204">
        <f ca="1">IF(AE4='2. Erfassung Einzahlungen'!$L$26,'2. Erfassung Einzahlungen'!$N$26,0)</f>
        <v>0</v>
      </c>
      <c r="AF28" s="204">
        <f ca="1">IF(AF4='2. Erfassung Einzahlungen'!$L$26,'2. Erfassung Einzahlungen'!$N$26,0)</f>
        <v>0</v>
      </c>
      <c r="AG28" s="204">
        <f ca="1">IF(AG4='2. Erfassung Einzahlungen'!$L$26,'2. Erfassung Einzahlungen'!$N$26,0)</f>
        <v>0</v>
      </c>
      <c r="AH28" s="204">
        <f ca="1">IF(AH4='2. Erfassung Einzahlungen'!$L$26,'2. Erfassung Einzahlungen'!$N$26,0)</f>
        <v>0</v>
      </c>
      <c r="AI28" s="770"/>
    </row>
    <row r="29" spans="1:35" x14ac:dyDescent="0.25">
      <c r="A29" s="130">
        <f>'2. Erfassung Einzahlungen'!A27</f>
        <v>0</v>
      </c>
      <c r="B29" s="204">
        <f ca="1">IF(B4='2. Erfassung Einzahlungen'!$L$27,'2. Erfassung Einzahlungen'!$N$27,0)</f>
        <v>0</v>
      </c>
      <c r="C29" s="204">
        <f ca="1">IF(C4='2. Erfassung Einzahlungen'!$L$27,'2. Erfassung Einzahlungen'!$N$27,0)</f>
        <v>0</v>
      </c>
      <c r="D29" s="204">
        <f ca="1">IF(D4='2. Erfassung Einzahlungen'!$L$27,'2. Erfassung Einzahlungen'!$N$27,0)</f>
        <v>0</v>
      </c>
      <c r="E29" s="204">
        <f ca="1">IF(E4='2. Erfassung Einzahlungen'!$L$27,'2. Erfassung Einzahlungen'!$N$27,0)</f>
        <v>0</v>
      </c>
      <c r="F29" s="204">
        <f ca="1">IF(F4='2. Erfassung Einzahlungen'!$L$27,'2. Erfassung Einzahlungen'!$N$27,0)</f>
        <v>0</v>
      </c>
      <c r="G29" s="204">
        <f ca="1">IF(G4='2. Erfassung Einzahlungen'!$L$27,'2. Erfassung Einzahlungen'!$N$27,0)</f>
        <v>0</v>
      </c>
      <c r="H29" s="204">
        <f ca="1">IF(H4='2. Erfassung Einzahlungen'!$L$27,'2. Erfassung Einzahlungen'!$N$27,0)</f>
        <v>0</v>
      </c>
      <c r="I29" s="204">
        <f ca="1">IF(I4='2. Erfassung Einzahlungen'!$L$27,'2. Erfassung Einzahlungen'!$N$27,0)</f>
        <v>0</v>
      </c>
      <c r="J29" s="204">
        <f ca="1">IF(J4='2. Erfassung Einzahlungen'!$L$27,'2. Erfassung Einzahlungen'!$N$27,0)</f>
        <v>0</v>
      </c>
      <c r="K29" s="204">
        <f ca="1">IF(K4='2. Erfassung Einzahlungen'!$L$27,'2. Erfassung Einzahlungen'!$N$27,0)</f>
        <v>0</v>
      </c>
      <c r="L29" s="204">
        <f ca="1">IF(L4='2. Erfassung Einzahlungen'!$L$27,'2. Erfassung Einzahlungen'!$N$27,0)</f>
        <v>0</v>
      </c>
      <c r="M29" s="204">
        <f ca="1">IF(M4='2. Erfassung Einzahlungen'!$L$27,'2. Erfassung Einzahlungen'!$N$27,0)</f>
        <v>0</v>
      </c>
      <c r="N29" s="204">
        <f ca="1">IF(N4='2. Erfassung Einzahlungen'!$L$27,'2. Erfassung Einzahlungen'!$N$27,0)</f>
        <v>0</v>
      </c>
      <c r="O29" s="204">
        <f ca="1">IF(O4='2. Erfassung Einzahlungen'!$L$27,'2. Erfassung Einzahlungen'!$N$27,0)</f>
        <v>0</v>
      </c>
      <c r="P29" s="204">
        <f ca="1">IF(P4='2. Erfassung Einzahlungen'!$L$27,'2. Erfassung Einzahlungen'!$N$27,0)</f>
        <v>0</v>
      </c>
      <c r="Q29" s="204">
        <f ca="1">IF(Q4='2. Erfassung Einzahlungen'!$L$27,'2. Erfassung Einzahlungen'!$N$27,0)</f>
        <v>0</v>
      </c>
      <c r="R29" s="204">
        <f ca="1">IF(R4='2. Erfassung Einzahlungen'!$L$27,'2. Erfassung Einzahlungen'!$N$27,0)</f>
        <v>0</v>
      </c>
      <c r="S29" s="204">
        <f ca="1">IF(S4='2. Erfassung Einzahlungen'!$L$27,'2. Erfassung Einzahlungen'!$N$27,0)</f>
        <v>0</v>
      </c>
      <c r="T29" s="204">
        <f ca="1">IF(T4='2. Erfassung Einzahlungen'!$L$27,'2. Erfassung Einzahlungen'!$N$27,0)</f>
        <v>0</v>
      </c>
      <c r="U29" s="204">
        <f ca="1">IF(U4='2. Erfassung Einzahlungen'!$L$27,'2. Erfassung Einzahlungen'!$N$27,0)</f>
        <v>0</v>
      </c>
      <c r="V29" s="204">
        <f ca="1">IF(V4='2. Erfassung Einzahlungen'!$L$27,'2. Erfassung Einzahlungen'!$N$27,0)</f>
        <v>0</v>
      </c>
      <c r="W29" s="204">
        <f ca="1">IF(W4='2. Erfassung Einzahlungen'!$L$27,'2. Erfassung Einzahlungen'!$N$27,0)</f>
        <v>0</v>
      </c>
      <c r="X29" s="204">
        <f ca="1">IF(X4='2. Erfassung Einzahlungen'!$L$27,'2. Erfassung Einzahlungen'!$N$27,0)</f>
        <v>0</v>
      </c>
      <c r="Y29" s="204">
        <f ca="1">IF(Y4='2. Erfassung Einzahlungen'!$L$27,'2. Erfassung Einzahlungen'!$N$27,0)</f>
        <v>0</v>
      </c>
      <c r="Z29" s="204">
        <f ca="1">IF(Z4='2. Erfassung Einzahlungen'!$L$27,'2. Erfassung Einzahlungen'!$N$27,0)</f>
        <v>0</v>
      </c>
      <c r="AA29" s="204">
        <f ca="1">IF(AA4='2. Erfassung Einzahlungen'!$L$27,'2. Erfassung Einzahlungen'!$N$27,0)</f>
        <v>0</v>
      </c>
      <c r="AB29" s="204">
        <f ca="1">IF(AB4='2. Erfassung Einzahlungen'!$L$27,'2. Erfassung Einzahlungen'!$N$27,0)</f>
        <v>0</v>
      </c>
      <c r="AC29" s="204">
        <f ca="1">IF(AC4='2. Erfassung Einzahlungen'!$L$27,'2. Erfassung Einzahlungen'!$N$27,0)</f>
        <v>0</v>
      </c>
      <c r="AD29" s="204">
        <f ca="1">IF(AD4='2. Erfassung Einzahlungen'!$L$27,'2. Erfassung Einzahlungen'!$N$27,0)</f>
        <v>0</v>
      </c>
      <c r="AE29" s="204">
        <f ca="1">IF(AE4='2. Erfassung Einzahlungen'!$L$27,'2. Erfassung Einzahlungen'!$N$27,0)</f>
        <v>0</v>
      </c>
      <c r="AF29" s="204">
        <f ca="1">IF(AF4='2. Erfassung Einzahlungen'!$L$27,'2. Erfassung Einzahlungen'!$N$27,0)</f>
        <v>0</v>
      </c>
      <c r="AG29" s="204">
        <f ca="1">IF(AG4='2. Erfassung Einzahlungen'!$L$27,'2. Erfassung Einzahlungen'!$N$27,0)</f>
        <v>0</v>
      </c>
      <c r="AH29" s="204">
        <f ca="1">IF(AH4='2. Erfassung Einzahlungen'!$L$27,'2. Erfassung Einzahlungen'!$N$27,0)</f>
        <v>0</v>
      </c>
      <c r="AI29" s="770"/>
    </row>
    <row r="30" spans="1:35" x14ac:dyDescent="0.25">
      <c r="A30" s="130">
        <f>'2. Erfassung Einzahlungen'!A28</f>
        <v>0</v>
      </c>
      <c r="B30" s="204">
        <f ca="1">IF(B4='2. Erfassung Einzahlungen'!$L$28,'2. Erfassung Einzahlungen'!$N$28,0)</f>
        <v>0</v>
      </c>
      <c r="C30" s="204">
        <f ca="1">IF(C4='2. Erfassung Einzahlungen'!$L$28,'2. Erfassung Einzahlungen'!$N$28,0)</f>
        <v>0</v>
      </c>
      <c r="D30" s="204">
        <f ca="1">IF(D4='2. Erfassung Einzahlungen'!$L$28,'2. Erfassung Einzahlungen'!$N$28,0)</f>
        <v>0</v>
      </c>
      <c r="E30" s="204">
        <f ca="1">IF(E4='2. Erfassung Einzahlungen'!$L$28,'2. Erfassung Einzahlungen'!$N$28,0)</f>
        <v>0</v>
      </c>
      <c r="F30" s="204">
        <f ca="1">IF(F4='2. Erfassung Einzahlungen'!$L$28,'2. Erfassung Einzahlungen'!$N$28,0)</f>
        <v>0</v>
      </c>
      <c r="G30" s="204">
        <f ca="1">IF(G4='2. Erfassung Einzahlungen'!$L$28,'2. Erfassung Einzahlungen'!$N$28,0)</f>
        <v>0</v>
      </c>
      <c r="H30" s="204">
        <f ca="1">IF(H4='2. Erfassung Einzahlungen'!$L$28,'2. Erfassung Einzahlungen'!$N$28,0)</f>
        <v>0</v>
      </c>
      <c r="I30" s="204">
        <f ca="1">IF(I4='2. Erfassung Einzahlungen'!$L$28,'2. Erfassung Einzahlungen'!$N$28,0)</f>
        <v>0</v>
      </c>
      <c r="J30" s="204">
        <f ca="1">IF(J4='2. Erfassung Einzahlungen'!$L$28,'2. Erfassung Einzahlungen'!$N$28,0)</f>
        <v>0</v>
      </c>
      <c r="K30" s="204">
        <f ca="1">IF(K4='2. Erfassung Einzahlungen'!$L$28,'2. Erfassung Einzahlungen'!$N$28,0)</f>
        <v>0</v>
      </c>
      <c r="L30" s="204">
        <f ca="1">IF(L4='2. Erfassung Einzahlungen'!$L$28,'2. Erfassung Einzahlungen'!$N$28,0)</f>
        <v>0</v>
      </c>
      <c r="M30" s="204">
        <f ca="1">IF(M4='2. Erfassung Einzahlungen'!$L$28,'2. Erfassung Einzahlungen'!$N$28,0)</f>
        <v>0</v>
      </c>
      <c r="N30" s="204">
        <f ca="1">IF(N4='2. Erfassung Einzahlungen'!$L$28,'2. Erfassung Einzahlungen'!$N$28,0)</f>
        <v>0</v>
      </c>
      <c r="O30" s="204">
        <f ca="1">IF(O4='2. Erfassung Einzahlungen'!$L$28,'2. Erfassung Einzahlungen'!$N$28,0)</f>
        <v>0</v>
      </c>
      <c r="P30" s="204">
        <f ca="1">IF(P4='2. Erfassung Einzahlungen'!$L$28,'2. Erfassung Einzahlungen'!$N$28,0)</f>
        <v>0</v>
      </c>
      <c r="Q30" s="204">
        <f ca="1">IF(Q4='2. Erfassung Einzahlungen'!$L$28,'2. Erfassung Einzahlungen'!$N$28,0)</f>
        <v>0</v>
      </c>
      <c r="R30" s="204">
        <f ca="1">IF(R4='2. Erfassung Einzahlungen'!$L$28,'2. Erfassung Einzahlungen'!$N$28,0)</f>
        <v>0</v>
      </c>
      <c r="S30" s="204">
        <f ca="1">IF(S4='2. Erfassung Einzahlungen'!$L$28,'2. Erfassung Einzahlungen'!$N$28,0)</f>
        <v>0</v>
      </c>
      <c r="T30" s="204">
        <f ca="1">IF(T4='2. Erfassung Einzahlungen'!$L$28,'2. Erfassung Einzahlungen'!$N$28,0)</f>
        <v>0</v>
      </c>
      <c r="U30" s="204">
        <f ca="1">IF(U4='2. Erfassung Einzahlungen'!$L$28,'2. Erfassung Einzahlungen'!$N$28,0)</f>
        <v>0</v>
      </c>
      <c r="V30" s="204">
        <f ca="1">IF(V4='2. Erfassung Einzahlungen'!$L$28,'2. Erfassung Einzahlungen'!$N$28,0)</f>
        <v>0</v>
      </c>
      <c r="W30" s="204">
        <f ca="1">IF(W4='2. Erfassung Einzahlungen'!$L$28,'2. Erfassung Einzahlungen'!$N$28,0)</f>
        <v>0</v>
      </c>
      <c r="X30" s="204">
        <f ca="1">IF(X4='2. Erfassung Einzahlungen'!$L$28,'2. Erfassung Einzahlungen'!$N$28,0)</f>
        <v>0</v>
      </c>
      <c r="Y30" s="204">
        <f ca="1">IF(Y4='2. Erfassung Einzahlungen'!$L$28,'2. Erfassung Einzahlungen'!$N$28,0)</f>
        <v>0</v>
      </c>
      <c r="Z30" s="204">
        <f ca="1">IF(Z4='2. Erfassung Einzahlungen'!$L$28,'2. Erfassung Einzahlungen'!$N$28,0)</f>
        <v>0</v>
      </c>
      <c r="AA30" s="204">
        <f ca="1">IF(AA4='2. Erfassung Einzahlungen'!$L$28,'2. Erfassung Einzahlungen'!$N$28,0)</f>
        <v>0</v>
      </c>
      <c r="AB30" s="204">
        <f ca="1">IF(AB4='2. Erfassung Einzahlungen'!$L$28,'2. Erfassung Einzahlungen'!$N$28,0)</f>
        <v>0</v>
      </c>
      <c r="AC30" s="204">
        <f ca="1">IF(AC4='2. Erfassung Einzahlungen'!$L$28,'2. Erfassung Einzahlungen'!$N$28,0)</f>
        <v>0</v>
      </c>
      <c r="AD30" s="204">
        <f ca="1">IF(AD4='2. Erfassung Einzahlungen'!$L$28,'2. Erfassung Einzahlungen'!$N$28,0)</f>
        <v>0</v>
      </c>
      <c r="AE30" s="204">
        <f ca="1">IF(AE4='2. Erfassung Einzahlungen'!$L$28,'2. Erfassung Einzahlungen'!$N$28,0)</f>
        <v>0</v>
      </c>
      <c r="AF30" s="204">
        <f ca="1">IF(AF4='2. Erfassung Einzahlungen'!$L$28,'2. Erfassung Einzahlungen'!$N$28,0)</f>
        <v>0</v>
      </c>
      <c r="AG30" s="204">
        <f ca="1">IF(AG4='2. Erfassung Einzahlungen'!$L$28,'2. Erfassung Einzahlungen'!$N$28,0)</f>
        <v>0</v>
      </c>
      <c r="AH30" s="204">
        <f ca="1">IF(AH4='2. Erfassung Einzahlungen'!$L$28,'2. Erfassung Einzahlungen'!$N$28,0)</f>
        <v>0</v>
      </c>
      <c r="AI30" s="770"/>
    </row>
    <row r="31" spans="1:35" x14ac:dyDescent="0.25">
      <c r="A31" s="130">
        <f>'2. Erfassung Einzahlungen'!A29</f>
        <v>0</v>
      </c>
      <c r="B31" s="204">
        <f ca="1">IF(B4='2. Erfassung Einzahlungen'!$L$29,'2. Erfassung Einzahlungen'!$N$29,0)</f>
        <v>0</v>
      </c>
      <c r="C31" s="204">
        <f ca="1">IF(C4='2. Erfassung Einzahlungen'!$L$29,'2. Erfassung Einzahlungen'!$N$29,0)</f>
        <v>0</v>
      </c>
      <c r="D31" s="204">
        <f ca="1">IF(D4='2. Erfassung Einzahlungen'!$L$29,'2. Erfassung Einzahlungen'!$N$29,0)</f>
        <v>0</v>
      </c>
      <c r="E31" s="204">
        <f ca="1">IF(E4='2. Erfassung Einzahlungen'!$L$29,'2. Erfassung Einzahlungen'!$N$29,0)</f>
        <v>0</v>
      </c>
      <c r="F31" s="204">
        <f ca="1">IF(F4='2. Erfassung Einzahlungen'!$L$29,'2. Erfassung Einzahlungen'!$N$29,0)</f>
        <v>0</v>
      </c>
      <c r="G31" s="204">
        <f ca="1">IF(G4='2. Erfassung Einzahlungen'!$L$29,'2. Erfassung Einzahlungen'!$N$29,0)</f>
        <v>0</v>
      </c>
      <c r="H31" s="204">
        <f ca="1">IF(H4='2. Erfassung Einzahlungen'!$L$29,'2. Erfassung Einzahlungen'!$N$29,0)</f>
        <v>0</v>
      </c>
      <c r="I31" s="204">
        <f ca="1">IF(I4='2. Erfassung Einzahlungen'!$L$29,'2. Erfassung Einzahlungen'!$N$29,0)</f>
        <v>0</v>
      </c>
      <c r="J31" s="204">
        <f ca="1">IF(J4='2. Erfassung Einzahlungen'!$L$29,'2. Erfassung Einzahlungen'!$N$29,0)</f>
        <v>0</v>
      </c>
      <c r="K31" s="204">
        <f ca="1">IF(K4='2. Erfassung Einzahlungen'!$L$29,'2. Erfassung Einzahlungen'!$N$29,0)</f>
        <v>0</v>
      </c>
      <c r="L31" s="204">
        <f ca="1">IF(L4='2. Erfassung Einzahlungen'!$L$29,'2. Erfassung Einzahlungen'!$N$29,0)</f>
        <v>0</v>
      </c>
      <c r="M31" s="204">
        <f ca="1">IF(M4='2. Erfassung Einzahlungen'!$L$29,'2. Erfassung Einzahlungen'!$N$29,0)</f>
        <v>0</v>
      </c>
      <c r="N31" s="204">
        <f ca="1">IF(N4='2. Erfassung Einzahlungen'!$L$29,'2. Erfassung Einzahlungen'!$N$29,0)</f>
        <v>0</v>
      </c>
      <c r="O31" s="204">
        <f ca="1">IF(O4='2. Erfassung Einzahlungen'!$L$29,'2. Erfassung Einzahlungen'!$N$29,0)</f>
        <v>0</v>
      </c>
      <c r="P31" s="204">
        <f ca="1">IF(P4='2. Erfassung Einzahlungen'!$L$29,'2. Erfassung Einzahlungen'!$N$29,0)</f>
        <v>0</v>
      </c>
      <c r="Q31" s="204">
        <f ca="1">IF(Q4='2. Erfassung Einzahlungen'!$L$29,'2. Erfassung Einzahlungen'!$N$29,0)</f>
        <v>0</v>
      </c>
      <c r="R31" s="204">
        <f ca="1">IF(R4='2. Erfassung Einzahlungen'!$L$29,'2. Erfassung Einzahlungen'!$N$29,0)</f>
        <v>0</v>
      </c>
      <c r="S31" s="204">
        <f ca="1">IF(S4='2. Erfassung Einzahlungen'!$L$29,'2. Erfassung Einzahlungen'!$N$29,0)</f>
        <v>0</v>
      </c>
      <c r="T31" s="204">
        <f ca="1">IF(T4='2. Erfassung Einzahlungen'!$L$29,'2. Erfassung Einzahlungen'!$N$29,0)</f>
        <v>0</v>
      </c>
      <c r="U31" s="204">
        <f ca="1">IF(U4='2. Erfassung Einzahlungen'!$L$29,'2. Erfassung Einzahlungen'!$N$29,0)</f>
        <v>0</v>
      </c>
      <c r="V31" s="204">
        <f ca="1">IF(V4='2. Erfassung Einzahlungen'!$L$29,'2. Erfassung Einzahlungen'!$N$29,0)</f>
        <v>0</v>
      </c>
      <c r="W31" s="204">
        <f ca="1">IF(W4='2. Erfassung Einzahlungen'!$L$29,'2. Erfassung Einzahlungen'!$N$29,0)</f>
        <v>0</v>
      </c>
      <c r="X31" s="204">
        <f ca="1">IF(X4='2. Erfassung Einzahlungen'!$L$29,'2. Erfassung Einzahlungen'!$N$29,0)</f>
        <v>0</v>
      </c>
      <c r="Y31" s="204">
        <f ca="1">IF(Y4='2. Erfassung Einzahlungen'!$L$29,'2. Erfassung Einzahlungen'!$N$29,0)</f>
        <v>0</v>
      </c>
      <c r="Z31" s="204">
        <f ca="1">IF(Z4='2. Erfassung Einzahlungen'!$L$29,'2. Erfassung Einzahlungen'!$N$29,0)</f>
        <v>0</v>
      </c>
      <c r="AA31" s="204">
        <f ca="1">IF(AA4='2. Erfassung Einzahlungen'!$L$29,'2. Erfassung Einzahlungen'!$N$29,0)</f>
        <v>0</v>
      </c>
      <c r="AB31" s="204">
        <f ca="1">IF(AB4='2. Erfassung Einzahlungen'!$L$29,'2. Erfassung Einzahlungen'!$N$29,0)</f>
        <v>0</v>
      </c>
      <c r="AC31" s="204">
        <f ca="1">IF(AC4='2. Erfassung Einzahlungen'!$L$29,'2. Erfassung Einzahlungen'!$N$29,0)</f>
        <v>0</v>
      </c>
      <c r="AD31" s="204">
        <f ca="1">IF(AD4='2. Erfassung Einzahlungen'!$L$29,'2. Erfassung Einzahlungen'!$N$29,0)</f>
        <v>0</v>
      </c>
      <c r="AE31" s="204">
        <f ca="1">IF(AE4='2. Erfassung Einzahlungen'!$L$29,'2. Erfassung Einzahlungen'!$N$29,0)</f>
        <v>0</v>
      </c>
      <c r="AF31" s="204">
        <f ca="1">IF(AF4='2. Erfassung Einzahlungen'!$L$29,'2. Erfassung Einzahlungen'!$N$29,0)</f>
        <v>0</v>
      </c>
      <c r="AG31" s="204">
        <f ca="1">IF(AG4='2. Erfassung Einzahlungen'!$L$29,'2. Erfassung Einzahlungen'!$N$29,0)</f>
        <v>0</v>
      </c>
      <c r="AH31" s="204">
        <f ca="1">IF(AH4='2. Erfassung Einzahlungen'!$L$29,'2. Erfassung Einzahlungen'!$N$29,0)</f>
        <v>0</v>
      </c>
      <c r="AI31" s="770"/>
    </row>
    <row r="32" spans="1:35" x14ac:dyDescent="0.25">
      <c r="A32" s="130">
        <f>'2. Erfassung Einzahlungen'!A30</f>
        <v>0</v>
      </c>
      <c r="B32" s="204">
        <f ca="1">IF(B4='2. Erfassung Einzahlungen'!$L$30,'2. Erfassung Einzahlungen'!$N$30,0)</f>
        <v>0</v>
      </c>
      <c r="C32" s="204">
        <f ca="1">IF(C4='2. Erfassung Einzahlungen'!$L$30,'2. Erfassung Einzahlungen'!$N$30,0)</f>
        <v>0</v>
      </c>
      <c r="D32" s="204">
        <f ca="1">IF(D4='2. Erfassung Einzahlungen'!$L$30,'2. Erfassung Einzahlungen'!$N$30,0)</f>
        <v>0</v>
      </c>
      <c r="E32" s="204">
        <f ca="1">IF(E4='2. Erfassung Einzahlungen'!$L$30,'2. Erfassung Einzahlungen'!$N$30,0)</f>
        <v>0</v>
      </c>
      <c r="F32" s="204">
        <f ca="1">IF(F4='2. Erfassung Einzahlungen'!$L$30,'2. Erfassung Einzahlungen'!$N$30,0)</f>
        <v>0</v>
      </c>
      <c r="G32" s="204">
        <f ca="1">IF(G4='2. Erfassung Einzahlungen'!$L$30,'2. Erfassung Einzahlungen'!$N$30,0)</f>
        <v>0</v>
      </c>
      <c r="H32" s="204">
        <f ca="1">IF(H4='2. Erfassung Einzahlungen'!$L$30,'2. Erfassung Einzahlungen'!$N$30,0)</f>
        <v>0</v>
      </c>
      <c r="I32" s="204">
        <f ca="1">IF(I4='2. Erfassung Einzahlungen'!$L$30,'2. Erfassung Einzahlungen'!$N$30,0)</f>
        <v>0</v>
      </c>
      <c r="J32" s="204">
        <f ca="1">IF(J4='2. Erfassung Einzahlungen'!$L$30,'2. Erfassung Einzahlungen'!$N$30,0)</f>
        <v>0</v>
      </c>
      <c r="K32" s="204">
        <f ca="1">IF(K4='2. Erfassung Einzahlungen'!$L$30,'2. Erfassung Einzahlungen'!$N$30,0)</f>
        <v>0</v>
      </c>
      <c r="L32" s="204">
        <f ca="1">IF(L4='2. Erfassung Einzahlungen'!$L$30,'2. Erfassung Einzahlungen'!$N$30,0)</f>
        <v>0</v>
      </c>
      <c r="M32" s="204">
        <f ca="1">IF(M4='2. Erfassung Einzahlungen'!$L$30,'2. Erfassung Einzahlungen'!$N$30,0)</f>
        <v>0</v>
      </c>
      <c r="N32" s="204">
        <f ca="1">IF(N4='2. Erfassung Einzahlungen'!$L$30,'2. Erfassung Einzahlungen'!$N$30,0)</f>
        <v>0</v>
      </c>
      <c r="O32" s="204">
        <f ca="1">IF(O4='2. Erfassung Einzahlungen'!$L$30,'2. Erfassung Einzahlungen'!$N$30,0)</f>
        <v>0</v>
      </c>
      <c r="P32" s="204">
        <f ca="1">IF(P4='2. Erfassung Einzahlungen'!$L$30,'2. Erfassung Einzahlungen'!$N$30,0)</f>
        <v>0</v>
      </c>
      <c r="Q32" s="204">
        <f ca="1">IF(Q4='2. Erfassung Einzahlungen'!$L$30,'2. Erfassung Einzahlungen'!$N$30,0)</f>
        <v>0</v>
      </c>
      <c r="R32" s="204">
        <f ca="1">IF(R4='2. Erfassung Einzahlungen'!$L$30,'2. Erfassung Einzahlungen'!$N$30,0)</f>
        <v>0</v>
      </c>
      <c r="S32" s="204">
        <f ca="1">IF(S4='2. Erfassung Einzahlungen'!$L$30,'2. Erfassung Einzahlungen'!$N$30,0)</f>
        <v>0</v>
      </c>
      <c r="T32" s="204">
        <f ca="1">IF(T4='2. Erfassung Einzahlungen'!$L$30,'2. Erfassung Einzahlungen'!$N$30,0)</f>
        <v>0</v>
      </c>
      <c r="U32" s="204">
        <f ca="1">IF(U4='2. Erfassung Einzahlungen'!$L$30,'2. Erfassung Einzahlungen'!$N$30,0)</f>
        <v>0</v>
      </c>
      <c r="V32" s="204">
        <f ca="1">IF(V4='2. Erfassung Einzahlungen'!$L$30,'2. Erfassung Einzahlungen'!$N$30,0)</f>
        <v>0</v>
      </c>
      <c r="W32" s="204">
        <f ca="1">IF(W4='2. Erfassung Einzahlungen'!$L$30,'2. Erfassung Einzahlungen'!$N$30,0)</f>
        <v>0</v>
      </c>
      <c r="X32" s="204">
        <f ca="1">IF(X4='2. Erfassung Einzahlungen'!$L$30,'2. Erfassung Einzahlungen'!$N$30,0)</f>
        <v>0</v>
      </c>
      <c r="Y32" s="204">
        <f ca="1">IF(Y4='2. Erfassung Einzahlungen'!$L$30,'2. Erfassung Einzahlungen'!$N$30,0)</f>
        <v>0</v>
      </c>
      <c r="Z32" s="204">
        <f ca="1">IF(Z4='2. Erfassung Einzahlungen'!$L$30,'2. Erfassung Einzahlungen'!$N$30,0)</f>
        <v>0</v>
      </c>
      <c r="AA32" s="204">
        <f ca="1">IF(AA4='2. Erfassung Einzahlungen'!$L$30,'2. Erfassung Einzahlungen'!$N$30,0)</f>
        <v>0</v>
      </c>
      <c r="AB32" s="204">
        <f ca="1">IF(AB4='2. Erfassung Einzahlungen'!$L$30,'2. Erfassung Einzahlungen'!$N$30,0)</f>
        <v>0</v>
      </c>
      <c r="AC32" s="204">
        <f ca="1">IF(AC4='2. Erfassung Einzahlungen'!$L$30,'2. Erfassung Einzahlungen'!$N$30,0)</f>
        <v>0</v>
      </c>
      <c r="AD32" s="204">
        <f ca="1">IF(AD4='2. Erfassung Einzahlungen'!$L$30,'2. Erfassung Einzahlungen'!$N$30,0)</f>
        <v>0</v>
      </c>
      <c r="AE32" s="204">
        <f ca="1">IF(AE4='2. Erfassung Einzahlungen'!$L$30,'2. Erfassung Einzahlungen'!$N$30,0)</f>
        <v>0</v>
      </c>
      <c r="AF32" s="204">
        <f ca="1">IF(AF4='2. Erfassung Einzahlungen'!$L$30,'2. Erfassung Einzahlungen'!$N$30,0)</f>
        <v>0</v>
      </c>
      <c r="AG32" s="204">
        <f ca="1">IF(AG4='2. Erfassung Einzahlungen'!$L$30,'2. Erfassung Einzahlungen'!$N$30,0)</f>
        <v>0</v>
      </c>
      <c r="AH32" s="204">
        <f ca="1">IF(AH4='2. Erfassung Einzahlungen'!$L$30,'2. Erfassung Einzahlungen'!$N$30,0)</f>
        <v>0</v>
      </c>
      <c r="AI32" s="770"/>
    </row>
    <row r="33" spans="1:35" x14ac:dyDescent="0.25">
      <c r="A33" s="130">
        <f>'2. Erfassung Einzahlungen'!A31</f>
        <v>0</v>
      </c>
      <c r="B33" s="204">
        <f ca="1">IF(B4='2. Erfassung Einzahlungen'!$L$31,'2. Erfassung Einzahlungen'!$N$31,0)</f>
        <v>0</v>
      </c>
      <c r="C33" s="204">
        <f ca="1">IF(C4='2. Erfassung Einzahlungen'!$L$31,'2. Erfassung Einzahlungen'!$N$31,0)</f>
        <v>0</v>
      </c>
      <c r="D33" s="204">
        <f ca="1">IF(D4='2. Erfassung Einzahlungen'!$L$31,'2. Erfassung Einzahlungen'!$N$31,0)</f>
        <v>0</v>
      </c>
      <c r="E33" s="204">
        <f ca="1">IF(E4='2. Erfassung Einzahlungen'!$L$31,'2. Erfassung Einzahlungen'!$N$31,0)</f>
        <v>0</v>
      </c>
      <c r="F33" s="204">
        <f ca="1">IF(F4='2. Erfassung Einzahlungen'!$L$31,'2. Erfassung Einzahlungen'!$N$31,0)</f>
        <v>0</v>
      </c>
      <c r="G33" s="204">
        <f ca="1">IF(G4='2. Erfassung Einzahlungen'!$L$31,'2. Erfassung Einzahlungen'!$N$31,0)</f>
        <v>0</v>
      </c>
      <c r="H33" s="204">
        <f ca="1">IF(H4='2. Erfassung Einzahlungen'!$L$31,'2. Erfassung Einzahlungen'!$N$31,0)</f>
        <v>0</v>
      </c>
      <c r="I33" s="204">
        <f ca="1">IF(I4='2. Erfassung Einzahlungen'!$L$31,'2. Erfassung Einzahlungen'!$N$31,0)</f>
        <v>0</v>
      </c>
      <c r="J33" s="204">
        <f ca="1">IF(J4='2. Erfassung Einzahlungen'!$L$31,'2. Erfassung Einzahlungen'!$N$31,0)</f>
        <v>0</v>
      </c>
      <c r="K33" s="204">
        <f ca="1">IF(K4='2. Erfassung Einzahlungen'!$L$31,'2. Erfassung Einzahlungen'!$N$31,0)</f>
        <v>0</v>
      </c>
      <c r="L33" s="204">
        <f ca="1">IF(L4='2. Erfassung Einzahlungen'!$L$31,'2. Erfassung Einzahlungen'!$N$31,0)</f>
        <v>0</v>
      </c>
      <c r="M33" s="204">
        <f ca="1">IF(M4='2. Erfassung Einzahlungen'!$L$31,'2. Erfassung Einzahlungen'!$N$31,0)</f>
        <v>0</v>
      </c>
      <c r="N33" s="204">
        <f ca="1">IF(N4='2. Erfassung Einzahlungen'!$L$31,'2. Erfassung Einzahlungen'!$N$31,0)</f>
        <v>0</v>
      </c>
      <c r="O33" s="204">
        <f ca="1">IF(O4='2. Erfassung Einzahlungen'!$L$31,'2. Erfassung Einzahlungen'!$N$31,0)</f>
        <v>0</v>
      </c>
      <c r="P33" s="204">
        <f ca="1">IF(P4='2. Erfassung Einzahlungen'!$L$31,'2. Erfassung Einzahlungen'!$N$31,0)</f>
        <v>0</v>
      </c>
      <c r="Q33" s="204">
        <f ca="1">IF(Q4='2. Erfassung Einzahlungen'!$L$31,'2. Erfassung Einzahlungen'!$N$31,0)</f>
        <v>0</v>
      </c>
      <c r="R33" s="204">
        <f ca="1">IF(R4='2. Erfassung Einzahlungen'!$L$31,'2. Erfassung Einzahlungen'!$N$31,0)</f>
        <v>0</v>
      </c>
      <c r="S33" s="204">
        <f ca="1">IF(S4='2. Erfassung Einzahlungen'!$L$31,'2. Erfassung Einzahlungen'!$N$31,0)</f>
        <v>0</v>
      </c>
      <c r="T33" s="204">
        <f ca="1">IF(T4='2. Erfassung Einzahlungen'!$L$31,'2. Erfassung Einzahlungen'!$N$31,0)</f>
        <v>0</v>
      </c>
      <c r="U33" s="204">
        <f ca="1">IF(U4='2. Erfassung Einzahlungen'!$L$31,'2. Erfassung Einzahlungen'!$N$31,0)</f>
        <v>0</v>
      </c>
      <c r="V33" s="204">
        <f ca="1">IF(V4='2. Erfassung Einzahlungen'!$L$31,'2. Erfassung Einzahlungen'!$N$31,0)</f>
        <v>0</v>
      </c>
      <c r="W33" s="204">
        <f ca="1">IF(W4='2. Erfassung Einzahlungen'!$L$31,'2. Erfassung Einzahlungen'!$N$31,0)</f>
        <v>0</v>
      </c>
      <c r="X33" s="204">
        <f ca="1">IF(X4='2. Erfassung Einzahlungen'!$L$31,'2. Erfassung Einzahlungen'!$N$31,0)</f>
        <v>0</v>
      </c>
      <c r="Y33" s="204">
        <f ca="1">IF(Y4='2. Erfassung Einzahlungen'!$L$31,'2. Erfassung Einzahlungen'!$N$31,0)</f>
        <v>0</v>
      </c>
      <c r="Z33" s="204">
        <f ca="1">IF(Z4='2. Erfassung Einzahlungen'!$L$31,'2. Erfassung Einzahlungen'!$N$31,0)</f>
        <v>0</v>
      </c>
      <c r="AA33" s="204">
        <f ca="1">IF(AA4='2. Erfassung Einzahlungen'!$L$31,'2. Erfassung Einzahlungen'!$N$31,0)</f>
        <v>0</v>
      </c>
      <c r="AB33" s="204">
        <f ca="1">IF(AB4='2. Erfassung Einzahlungen'!$L$31,'2. Erfassung Einzahlungen'!$N$31,0)</f>
        <v>0</v>
      </c>
      <c r="AC33" s="204">
        <f ca="1">IF(AC4='2. Erfassung Einzahlungen'!$L$31,'2. Erfassung Einzahlungen'!$N$31,0)</f>
        <v>0</v>
      </c>
      <c r="AD33" s="204">
        <f ca="1">IF(AD4='2. Erfassung Einzahlungen'!$L$31,'2. Erfassung Einzahlungen'!$N$31,0)</f>
        <v>0</v>
      </c>
      <c r="AE33" s="204">
        <f ca="1">IF(AE4='2. Erfassung Einzahlungen'!$L$31,'2. Erfassung Einzahlungen'!$N$31,0)</f>
        <v>0</v>
      </c>
      <c r="AF33" s="204">
        <f ca="1">IF(AF4='2. Erfassung Einzahlungen'!$L$31,'2. Erfassung Einzahlungen'!$N$31,0)</f>
        <v>0</v>
      </c>
      <c r="AG33" s="204">
        <f ca="1">IF(AG4='2. Erfassung Einzahlungen'!$L$31,'2. Erfassung Einzahlungen'!$N$31,0)</f>
        <v>0</v>
      </c>
      <c r="AH33" s="204">
        <f ca="1">IF(AH4='2. Erfassung Einzahlungen'!$L$31,'2. Erfassung Einzahlungen'!$N$31,0)</f>
        <v>0</v>
      </c>
      <c r="AI33" s="770"/>
    </row>
    <row r="34" spans="1:35" x14ac:dyDescent="0.25">
      <c r="A34" s="130">
        <f>'2. Erfassung Einzahlungen'!A32</f>
        <v>0</v>
      </c>
      <c r="B34" s="204">
        <f ca="1">IF(B4='2. Erfassung Einzahlungen'!$L$32,'2. Erfassung Einzahlungen'!$N$32,0)</f>
        <v>0</v>
      </c>
      <c r="C34" s="204">
        <f ca="1">IF(C4='2. Erfassung Einzahlungen'!$L$32,'2. Erfassung Einzahlungen'!$N$32,0)</f>
        <v>0</v>
      </c>
      <c r="D34" s="204">
        <f ca="1">IF(D4='2. Erfassung Einzahlungen'!$L$32,'2. Erfassung Einzahlungen'!$N$32,0)</f>
        <v>0</v>
      </c>
      <c r="E34" s="204">
        <f ca="1">IF(E4='2. Erfassung Einzahlungen'!$L$32,'2. Erfassung Einzahlungen'!$N$32,0)</f>
        <v>0</v>
      </c>
      <c r="F34" s="204">
        <f ca="1">IF(F4='2. Erfassung Einzahlungen'!$L$32,'2. Erfassung Einzahlungen'!$N$32,0)</f>
        <v>0</v>
      </c>
      <c r="G34" s="204">
        <f ca="1">IF(G4='2. Erfassung Einzahlungen'!$L$32,'2. Erfassung Einzahlungen'!$N$32,0)</f>
        <v>0</v>
      </c>
      <c r="H34" s="204">
        <f ca="1">IF(H4='2. Erfassung Einzahlungen'!$L$32,'2. Erfassung Einzahlungen'!$N$32,0)</f>
        <v>0</v>
      </c>
      <c r="I34" s="204">
        <f ca="1">IF(I4='2. Erfassung Einzahlungen'!$L$32,'2. Erfassung Einzahlungen'!$N$32,0)</f>
        <v>0</v>
      </c>
      <c r="J34" s="204">
        <f ca="1">IF(J4='2. Erfassung Einzahlungen'!$L$32,'2. Erfassung Einzahlungen'!$N$32,0)</f>
        <v>0</v>
      </c>
      <c r="K34" s="204">
        <f ca="1">IF(K4='2. Erfassung Einzahlungen'!$L$32,'2. Erfassung Einzahlungen'!$N$32,0)</f>
        <v>0</v>
      </c>
      <c r="L34" s="204">
        <f ca="1">IF(L4='2. Erfassung Einzahlungen'!$L$32,'2. Erfassung Einzahlungen'!$N$32,0)</f>
        <v>0</v>
      </c>
      <c r="M34" s="204">
        <f ca="1">IF(M4='2. Erfassung Einzahlungen'!$L$32,'2. Erfassung Einzahlungen'!$N$32,0)</f>
        <v>0</v>
      </c>
      <c r="N34" s="204">
        <f ca="1">IF(N4='2. Erfassung Einzahlungen'!$L$32,'2. Erfassung Einzahlungen'!$N$32,0)</f>
        <v>0</v>
      </c>
      <c r="O34" s="204">
        <f ca="1">IF(O4='2. Erfassung Einzahlungen'!$L$32,'2. Erfassung Einzahlungen'!$N$32,0)</f>
        <v>0</v>
      </c>
      <c r="P34" s="204">
        <f ca="1">IF(P4='2. Erfassung Einzahlungen'!$L$32,'2. Erfassung Einzahlungen'!$N$32,0)</f>
        <v>0</v>
      </c>
      <c r="Q34" s="204">
        <f ca="1">IF(Q4='2. Erfassung Einzahlungen'!$L$32,'2. Erfassung Einzahlungen'!$N$32,0)</f>
        <v>0</v>
      </c>
      <c r="R34" s="204">
        <f ca="1">IF(R4='2. Erfassung Einzahlungen'!$L$32,'2. Erfassung Einzahlungen'!$N$32,0)</f>
        <v>0</v>
      </c>
      <c r="S34" s="204">
        <f ca="1">IF(S4='2. Erfassung Einzahlungen'!$L$32,'2. Erfassung Einzahlungen'!$N$32,0)</f>
        <v>0</v>
      </c>
      <c r="T34" s="204">
        <f ca="1">IF(T4='2. Erfassung Einzahlungen'!$L$32,'2. Erfassung Einzahlungen'!$N$32,0)</f>
        <v>0</v>
      </c>
      <c r="U34" s="204">
        <f ca="1">IF(U4='2. Erfassung Einzahlungen'!$L$32,'2. Erfassung Einzahlungen'!$N$32,0)</f>
        <v>0</v>
      </c>
      <c r="V34" s="204">
        <f ca="1">IF(V4='2. Erfassung Einzahlungen'!$L$32,'2. Erfassung Einzahlungen'!$N$32,0)</f>
        <v>0</v>
      </c>
      <c r="W34" s="204">
        <f ca="1">IF(W4='2. Erfassung Einzahlungen'!$L$32,'2. Erfassung Einzahlungen'!$N$32,0)</f>
        <v>0</v>
      </c>
      <c r="X34" s="204">
        <f ca="1">IF(X4='2. Erfassung Einzahlungen'!$L$32,'2. Erfassung Einzahlungen'!$N$32,0)</f>
        <v>0</v>
      </c>
      <c r="Y34" s="204">
        <f ca="1">IF(Y4='2. Erfassung Einzahlungen'!$L$32,'2. Erfassung Einzahlungen'!$N$32,0)</f>
        <v>0</v>
      </c>
      <c r="Z34" s="204">
        <f ca="1">IF(Z4='2. Erfassung Einzahlungen'!$L$32,'2. Erfassung Einzahlungen'!$N$32,0)</f>
        <v>0</v>
      </c>
      <c r="AA34" s="204">
        <f ca="1">IF(AA4='2. Erfassung Einzahlungen'!$L$32,'2. Erfassung Einzahlungen'!$N$32,0)</f>
        <v>0</v>
      </c>
      <c r="AB34" s="204">
        <f ca="1">IF(AB4='2. Erfassung Einzahlungen'!$L$32,'2. Erfassung Einzahlungen'!$N$32,0)</f>
        <v>0</v>
      </c>
      <c r="AC34" s="204">
        <f ca="1">IF(AC4='2. Erfassung Einzahlungen'!$L$32,'2. Erfassung Einzahlungen'!$N$32,0)</f>
        <v>0</v>
      </c>
      <c r="AD34" s="204">
        <f ca="1">IF(AD4='2. Erfassung Einzahlungen'!$L$32,'2. Erfassung Einzahlungen'!$N$32,0)</f>
        <v>0</v>
      </c>
      <c r="AE34" s="204">
        <f ca="1">IF(AE4='2. Erfassung Einzahlungen'!$L$32,'2. Erfassung Einzahlungen'!$N$32,0)</f>
        <v>0</v>
      </c>
      <c r="AF34" s="204">
        <f ca="1">IF(AF4='2. Erfassung Einzahlungen'!$L$32,'2. Erfassung Einzahlungen'!$N$32,0)</f>
        <v>0</v>
      </c>
      <c r="AG34" s="204">
        <f ca="1">IF(AG4='2. Erfassung Einzahlungen'!$L$32,'2. Erfassung Einzahlungen'!$N$32,0)</f>
        <v>0</v>
      </c>
      <c r="AH34" s="204">
        <f ca="1">IF(AH4='2. Erfassung Einzahlungen'!$L$32,'2. Erfassung Einzahlungen'!$N$32,0)</f>
        <v>0</v>
      </c>
      <c r="AI34" s="770"/>
    </row>
    <row r="35" spans="1:35" x14ac:dyDescent="0.25">
      <c r="A35" s="130">
        <f>'2. Erfassung Einzahlungen'!A33</f>
        <v>0</v>
      </c>
      <c r="B35" s="204">
        <f ca="1">IF(B4='2. Erfassung Einzahlungen'!$L$33,'2. Erfassung Einzahlungen'!$N$33,0)</f>
        <v>0</v>
      </c>
      <c r="C35" s="204">
        <f ca="1">IF(C4='2. Erfassung Einzahlungen'!$L$33,'2. Erfassung Einzahlungen'!$N$33,0)</f>
        <v>0</v>
      </c>
      <c r="D35" s="204">
        <f ca="1">IF(D4='2. Erfassung Einzahlungen'!$L$33,'2. Erfassung Einzahlungen'!$N$33,0)</f>
        <v>0</v>
      </c>
      <c r="E35" s="204">
        <f ca="1">IF(E4='2. Erfassung Einzahlungen'!$L$33,'2. Erfassung Einzahlungen'!$N$33,0)</f>
        <v>0</v>
      </c>
      <c r="F35" s="204">
        <f ca="1">IF(F4='2. Erfassung Einzahlungen'!$L$33,'2. Erfassung Einzahlungen'!$N$33,0)</f>
        <v>0</v>
      </c>
      <c r="G35" s="204">
        <f ca="1">IF(G4='2. Erfassung Einzahlungen'!$L$33,'2. Erfassung Einzahlungen'!$N$33,0)</f>
        <v>0</v>
      </c>
      <c r="H35" s="204">
        <f ca="1">IF(H4='2. Erfassung Einzahlungen'!$L$33,'2. Erfassung Einzahlungen'!$N$33,0)</f>
        <v>0</v>
      </c>
      <c r="I35" s="204">
        <f ca="1">IF(I4='2. Erfassung Einzahlungen'!$L$33,'2. Erfassung Einzahlungen'!$N$33,0)</f>
        <v>0</v>
      </c>
      <c r="J35" s="204">
        <f ca="1">IF(J4='2. Erfassung Einzahlungen'!$L$33,'2. Erfassung Einzahlungen'!$N$33,0)</f>
        <v>0</v>
      </c>
      <c r="K35" s="204">
        <f ca="1">IF(K4='2. Erfassung Einzahlungen'!$L$33,'2. Erfassung Einzahlungen'!$N$33,0)</f>
        <v>0</v>
      </c>
      <c r="L35" s="204">
        <f ca="1">IF(L4='2. Erfassung Einzahlungen'!$L$33,'2. Erfassung Einzahlungen'!$N$33,0)</f>
        <v>0</v>
      </c>
      <c r="M35" s="204">
        <f ca="1">IF(M4='2. Erfassung Einzahlungen'!$L$33,'2. Erfassung Einzahlungen'!$N$33,0)</f>
        <v>0</v>
      </c>
      <c r="N35" s="204">
        <f ca="1">IF(N4='2. Erfassung Einzahlungen'!$L$33,'2. Erfassung Einzahlungen'!$N$33,0)</f>
        <v>0</v>
      </c>
      <c r="O35" s="204">
        <f ca="1">IF(O4='2. Erfassung Einzahlungen'!$L$33,'2. Erfassung Einzahlungen'!$N$33,0)</f>
        <v>0</v>
      </c>
      <c r="P35" s="204">
        <f ca="1">IF(P4='2. Erfassung Einzahlungen'!$L$33,'2. Erfassung Einzahlungen'!$N$33,0)</f>
        <v>0</v>
      </c>
      <c r="Q35" s="204">
        <f ca="1">IF(Q4='2. Erfassung Einzahlungen'!$L$33,'2. Erfassung Einzahlungen'!$N$33,0)</f>
        <v>0</v>
      </c>
      <c r="R35" s="204">
        <f ca="1">IF(R4='2. Erfassung Einzahlungen'!$L$33,'2. Erfassung Einzahlungen'!$N$33,0)</f>
        <v>0</v>
      </c>
      <c r="S35" s="204">
        <f ca="1">IF(S4='2. Erfassung Einzahlungen'!$L$33,'2. Erfassung Einzahlungen'!$N$33,0)</f>
        <v>0</v>
      </c>
      <c r="T35" s="204">
        <f ca="1">IF(T4='2. Erfassung Einzahlungen'!$L$33,'2. Erfassung Einzahlungen'!$N$33,0)</f>
        <v>0</v>
      </c>
      <c r="U35" s="204">
        <f ca="1">IF(U4='2. Erfassung Einzahlungen'!$L$33,'2. Erfassung Einzahlungen'!$N$33,0)</f>
        <v>0</v>
      </c>
      <c r="V35" s="204">
        <f ca="1">IF(V4='2. Erfassung Einzahlungen'!$L$33,'2. Erfassung Einzahlungen'!$N$33,0)</f>
        <v>0</v>
      </c>
      <c r="W35" s="204">
        <f ca="1">IF(W4='2. Erfassung Einzahlungen'!$L$33,'2. Erfassung Einzahlungen'!$N$33,0)</f>
        <v>0</v>
      </c>
      <c r="X35" s="204">
        <f ca="1">IF(X4='2. Erfassung Einzahlungen'!$L$33,'2. Erfassung Einzahlungen'!$N$33,0)</f>
        <v>0</v>
      </c>
      <c r="Y35" s="204">
        <f ca="1">IF(Y4='2. Erfassung Einzahlungen'!$L$33,'2. Erfassung Einzahlungen'!$N$33,0)</f>
        <v>0</v>
      </c>
      <c r="Z35" s="204">
        <f ca="1">IF(Z4='2. Erfassung Einzahlungen'!$L$33,'2. Erfassung Einzahlungen'!$N$33,0)</f>
        <v>0</v>
      </c>
      <c r="AA35" s="204">
        <f ca="1">IF(AA4='2. Erfassung Einzahlungen'!$L$33,'2. Erfassung Einzahlungen'!$N$33,0)</f>
        <v>0</v>
      </c>
      <c r="AB35" s="204">
        <f ca="1">IF(AB4='2. Erfassung Einzahlungen'!$L$33,'2. Erfassung Einzahlungen'!$N$33,0)</f>
        <v>0</v>
      </c>
      <c r="AC35" s="204">
        <f ca="1">IF(AC4='2. Erfassung Einzahlungen'!$L$33,'2. Erfassung Einzahlungen'!$N$33,0)</f>
        <v>0</v>
      </c>
      <c r="AD35" s="204">
        <f ca="1">IF(AD4='2. Erfassung Einzahlungen'!$L$33,'2. Erfassung Einzahlungen'!$N$33,0)</f>
        <v>0</v>
      </c>
      <c r="AE35" s="204">
        <f ca="1">IF(AE4='2. Erfassung Einzahlungen'!$L$33,'2. Erfassung Einzahlungen'!$N$33,0)</f>
        <v>0</v>
      </c>
      <c r="AF35" s="204">
        <f ca="1">IF(AF4='2. Erfassung Einzahlungen'!$L$33,'2. Erfassung Einzahlungen'!$N$33,0)</f>
        <v>0</v>
      </c>
      <c r="AG35" s="204">
        <f ca="1">IF(AG4='2. Erfassung Einzahlungen'!$L$33,'2. Erfassung Einzahlungen'!$N$33,0)</f>
        <v>0</v>
      </c>
      <c r="AH35" s="204">
        <f ca="1">IF(AH4='2. Erfassung Einzahlungen'!$L$33,'2. Erfassung Einzahlungen'!$N$33,0)</f>
        <v>0</v>
      </c>
      <c r="AI35" s="770"/>
    </row>
    <row r="36" spans="1:35" x14ac:dyDescent="0.25">
      <c r="A36" s="130">
        <f>'2. Erfassung Einzahlungen'!A34</f>
        <v>0</v>
      </c>
      <c r="B36" s="204">
        <f ca="1">IF(B4='2. Erfassung Einzahlungen'!$L$34,'2. Erfassung Einzahlungen'!$N$34,0)</f>
        <v>0</v>
      </c>
      <c r="C36" s="204">
        <f ca="1">IF(C4='2. Erfassung Einzahlungen'!$L$34,'2. Erfassung Einzahlungen'!$N$34,0)</f>
        <v>0</v>
      </c>
      <c r="D36" s="204">
        <f ca="1">IF(D4='2. Erfassung Einzahlungen'!$L$34,'2. Erfassung Einzahlungen'!$N$34,0)</f>
        <v>0</v>
      </c>
      <c r="E36" s="204">
        <f ca="1">IF(E4='2. Erfassung Einzahlungen'!$L$34,'2. Erfassung Einzahlungen'!$N$34,0)</f>
        <v>0</v>
      </c>
      <c r="F36" s="204">
        <f ca="1">IF(F4='2. Erfassung Einzahlungen'!$L$34,'2. Erfassung Einzahlungen'!$N$34,0)</f>
        <v>0</v>
      </c>
      <c r="G36" s="204">
        <f ca="1">IF(G4='2. Erfassung Einzahlungen'!$L$34,'2. Erfassung Einzahlungen'!$N$34,0)</f>
        <v>0</v>
      </c>
      <c r="H36" s="204">
        <f ca="1">IF(H4='2. Erfassung Einzahlungen'!$L$34,'2. Erfassung Einzahlungen'!$N$34,0)</f>
        <v>0</v>
      </c>
      <c r="I36" s="204">
        <f ca="1">IF(I4='2. Erfassung Einzahlungen'!$L$34,'2. Erfassung Einzahlungen'!$N$34,0)</f>
        <v>0</v>
      </c>
      <c r="J36" s="204">
        <f ca="1">IF(J4='2. Erfassung Einzahlungen'!$L$34,'2. Erfassung Einzahlungen'!$N$34,0)</f>
        <v>0</v>
      </c>
      <c r="K36" s="204">
        <f ca="1">IF(K4='2. Erfassung Einzahlungen'!$L$34,'2. Erfassung Einzahlungen'!$N$34,0)</f>
        <v>0</v>
      </c>
      <c r="L36" s="204">
        <f ca="1">IF(L4='2. Erfassung Einzahlungen'!$L$34,'2. Erfassung Einzahlungen'!$N$34,0)</f>
        <v>0</v>
      </c>
      <c r="M36" s="204">
        <f ca="1">IF(M4='2. Erfassung Einzahlungen'!$L$34,'2. Erfassung Einzahlungen'!$N$34,0)</f>
        <v>0</v>
      </c>
      <c r="N36" s="204">
        <f ca="1">IF(N4='2. Erfassung Einzahlungen'!$L$34,'2. Erfassung Einzahlungen'!$N$34,0)</f>
        <v>0</v>
      </c>
      <c r="O36" s="204">
        <f ca="1">IF(O4='2. Erfassung Einzahlungen'!$L$34,'2. Erfassung Einzahlungen'!$N$34,0)</f>
        <v>0</v>
      </c>
      <c r="P36" s="204">
        <f ca="1">IF(P4='2. Erfassung Einzahlungen'!$L$34,'2. Erfassung Einzahlungen'!$N$34,0)</f>
        <v>0</v>
      </c>
      <c r="Q36" s="204">
        <f ca="1">IF(Q4='2. Erfassung Einzahlungen'!$L$34,'2. Erfassung Einzahlungen'!$N$34,0)</f>
        <v>0</v>
      </c>
      <c r="R36" s="204">
        <f ca="1">IF(R4='2. Erfassung Einzahlungen'!$L$34,'2. Erfassung Einzahlungen'!$N$34,0)</f>
        <v>0</v>
      </c>
      <c r="S36" s="204">
        <f ca="1">IF(S4='2. Erfassung Einzahlungen'!$L$34,'2. Erfassung Einzahlungen'!$N$34,0)</f>
        <v>0</v>
      </c>
      <c r="T36" s="204">
        <f ca="1">IF(T4='2. Erfassung Einzahlungen'!$L$34,'2. Erfassung Einzahlungen'!$N$34,0)</f>
        <v>0</v>
      </c>
      <c r="U36" s="204">
        <f ca="1">IF(U4='2. Erfassung Einzahlungen'!$L$34,'2. Erfassung Einzahlungen'!$N$34,0)</f>
        <v>0</v>
      </c>
      <c r="V36" s="204">
        <f ca="1">IF(V4='2. Erfassung Einzahlungen'!$L$34,'2. Erfassung Einzahlungen'!$N$34,0)</f>
        <v>0</v>
      </c>
      <c r="W36" s="204">
        <f ca="1">IF(W4='2. Erfassung Einzahlungen'!$L$34,'2. Erfassung Einzahlungen'!$N$34,0)</f>
        <v>0</v>
      </c>
      <c r="X36" s="204">
        <f ca="1">IF(X4='2. Erfassung Einzahlungen'!$L$34,'2. Erfassung Einzahlungen'!$N$34,0)</f>
        <v>0</v>
      </c>
      <c r="Y36" s="204">
        <f ca="1">IF(Y4='2. Erfassung Einzahlungen'!$L$34,'2. Erfassung Einzahlungen'!$N$34,0)</f>
        <v>0</v>
      </c>
      <c r="Z36" s="204">
        <f ca="1">IF(Z4='2. Erfassung Einzahlungen'!$L$34,'2. Erfassung Einzahlungen'!$N$34,0)</f>
        <v>0</v>
      </c>
      <c r="AA36" s="204">
        <f ca="1">IF(AA4='2. Erfassung Einzahlungen'!$L$34,'2. Erfassung Einzahlungen'!$N$34,0)</f>
        <v>0</v>
      </c>
      <c r="AB36" s="204">
        <f ca="1">IF(AB4='2. Erfassung Einzahlungen'!$L$34,'2. Erfassung Einzahlungen'!$N$34,0)</f>
        <v>0</v>
      </c>
      <c r="AC36" s="204">
        <f ca="1">IF(AC4='2. Erfassung Einzahlungen'!$L$34,'2. Erfassung Einzahlungen'!$N$34,0)</f>
        <v>0</v>
      </c>
      <c r="AD36" s="204">
        <f ca="1">IF(AD4='2. Erfassung Einzahlungen'!$L$34,'2. Erfassung Einzahlungen'!$N$34,0)</f>
        <v>0</v>
      </c>
      <c r="AE36" s="204">
        <f ca="1">IF(AE4='2. Erfassung Einzahlungen'!$L$34,'2. Erfassung Einzahlungen'!$N$34,0)</f>
        <v>0</v>
      </c>
      <c r="AF36" s="204">
        <f ca="1">IF(AF4='2. Erfassung Einzahlungen'!$L$34,'2. Erfassung Einzahlungen'!$N$34,0)</f>
        <v>0</v>
      </c>
      <c r="AG36" s="204">
        <f ca="1">IF(AG4='2. Erfassung Einzahlungen'!$L$34,'2. Erfassung Einzahlungen'!$N$34,0)</f>
        <v>0</v>
      </c>
      <c r="AH36" s="204">
        <f ca="1">IF(AH4='2. Erfassung Einzahlungen'!$L$34,'2. Erfassung Einzahlungen'!$N$34,0)</f>
        <v>0</v>
      </c>
      <c r="AI36" s="770"/>
    </row>
    <row r="37" spans="1:35" x14ac:dyDescent="0.25">
      <c r="A37" s="130">
        <f>'2. Erfassung Einzahlungen'!A35</f>
        <v>0</v>
      </c>
      <c r="B37" s="204">
        <f ca="1">IF(B4='2. Erfassung Einzahlungen'!$L$35,'2. Erfassung Einzahlungen'!$N$35,0)</f>
        <v>0</v>
      </c>
      <c r="C37" s="204">
        <f ca="1">IF(C4='2. Erfassung Einzahlungen'!$L$35,'2. Erfassung Einzahlungen'!$N$35,0)</f>
        <v>0</v>
      </c>
      <c r="D37" s="204">
        <f ca="1">IF(D4='2. Erfassung Einzahlungen'!$L$35,'2. Erfassung Einzahlungen'!$N$35,0)</f>
        <v>0</v>
      </c>
      <c r="E37" s="204">
        <f ca="1">IF(E4='2. Erfassung Einzahlungen'!$L$35,'2. Erfassung Einzahlungen'!$N$35,0)</f>
        <v>0</v>
      </c>
      <c r="F37" s="204">
        <f ca="1">IF(F4='2. Erfassung Einzahlungen'!$L$35,'2. Erfassung Einzahlungen'!$N$35,0)</f>
        <v>0</v>
      </c>
      <c r="G37" s="204">
        <f ca="1">IF(G4='2. Erfassung Einzahlungen'!$L$35,'2. Erfassung Einzahlungen'!$N$35,0)</f>
        <v>0</v>
      </c>
      <c r="H37" s="204">
        <f ca="1">IF(H4='2. Erfassung Einzahlungen'!$L$35,'2. Erfassung Einzahlungen'!$N$35,0)</f>
        <v>0</v>
      </c>
      <c r="I37" s="204">
        <f ca="1">IF(I4='2. Erfassung Einzahlungen'!$L$35,'2. Erfassung Einzahlungen'!$N$35,0)</f>
        <v>0</v>
      </c>
      <c r="J37" s="204">
        <f ca="1">IF(J4='2. Erfassung Einzahlungen'!$L$35,'2. Erfassung Einzahlungen'!$N$35,0)</f>
        <v>0</v>
      </c>
      <c r="K37" s="204">
        <f ca="1">IF(K4='2. Erfassung Einzahlungen'!$L$35,'2. Erfassung Einzahlungen'!$N$35,0)</f>
        <v>0</v>
      </c>
      <c r="L37" s="204">
        <f ca="1">IF(L4='2. Erfassung Einzahlungen'!$L$35,'2. Erfassung Einzahlungen'!$N$35,0)</f>
        <v>0</v>
      </c>
      <c r="M37" s="204">
        <f ca="1">IF(M4='2. Erfassung Einzahlungen'!$L$35,'2. Erfassung Einzahlungen'!$N$35,0)</f>
        <v>0</v>
      </c>
      <c r="N37" s="204">
        <f ca="1">IF(N4='2. Erfassung Einzahlungen'!$L$35,'2. Erfassung Einzahlungen'!$N$35,0)</f>
        <v>0</v>
      </c>
      <c r="O37" s="204">
        <f ca="1">IF(O4='2. Erfassung Einzahlungen'!$L$35,'2. Erfassung Einzahlungen'!$N$35,0)</f>
        <v>0</v>
      </c>
      <c r="P37" s="204">
        <f ca="1">IF(P4='2. Erfassung Einzahlungen'!$L$35,'2. Erfassung Einzahlungen'!$N$35,0)</f>
        <v>0</v>
      </c>
      <c r="Q37" s="204">
        <f ca="1">IF(Q4='2. Erfassung Einzahlungen'!$L$35,'2. Erfassung Einzahlungen'!$N$35,0)</f>
        <v>0</v>
      </c>
      <c r="R37" s="204">
        <f ca="1">IF(R4='2. Erfassung Einzahlungen'!$L$35,'2. Erfassung Einzahlungen'!$N$35,0)</f>
        <v>0</v>
      </c>
      <c r="S37" s="204">
        <f ca="1">IF(S4='2. Erfassung Einzahlungen'!$L$35,'2. Erfassung Einzahlungen'!$N$35,0)</f>
        <v>0</v>
      </c>
      <c r="T37" s="204">
        <f ca="1">IF(T4='2. Erfassung Einzahlungen'!$L$35,'2. Erfassung Einzahlungen'!$N$35,0)</f>
        <v>0</v>
      </c>
      <c r="U37" s="204">
        <f ca="1">IF(U4='2. Erfassung Einzahlungen'!$L$35,'2. Erfassung Einzahlungen'!$N$35,0)</f>
        <v>0</v>
      </c>
      <c r="V37" s="204">
        <f ca="1">IF(V4='2. Erfassung Einzahlungen'!$L$35,'2. Erfassung Einzahlungen'!$N$35,0)</f>
        <v>0</v>
      </c>
      <c r="W37" s="204">
        <f ca="1">IF(W4='2. Erfassung Einzahlungen'!$L$35,'2. Erfassung Einzahlungen'!$N$35,0)</f>
        <v>0</v>
      </c>
      <c r="X37" s="204">
        <f ca="1">IF(X4='2. Erfassung Einzahlungen'!$L$35,'2. Erfassung Einzahlungen'!$N$35,0)</f>
        <v>0</v>
      </c>
      <c r="Y37" s="204">
        <f ca="1">IF(Y4='2. Erfassung Einzahlungen'!$L$35,'2. Erfassung Einzahlungen'!$N$35,0)</f>
        <v>0</v>
      </c>
      <c r="Z37" s="204">
        <f ca="1">IF(Z4='2. Erfassung Einzahlungen'!$L$35,'2. Erfassung Einzahlungen'!$N$35,0)</f>
        <v>0</v>
      </c>
      <c r="AA37" s="204">
        <f ca="1">IF(AA4='2. Erfassung Einzahlungen'!$L$35,'2. Erfassung Einzahlungen'!$N$35,0)</f>
        <v>0</v>
      </c>
      <c r="AB37" s="204">
        <f ca="1">IF(AB4='2. Erfassung Einzahlungen'!$L$35,'2. Erfassung Einzahlungen'!$N$35,0)</f>
        <v>0</v>
      </c>
      <c r="AC37" s="204">
        <f ca="1">IF(AC4='2. Erfassung Einzahlungen'!$L$35,'2. Erfassung Einzahlungen'!$N$35,0)</f>
        <v>0</v>
      </c>
      <c r="AD37" s="204">
        <f ca="1">IF(AD4='2. Erfassung Einzahlungen'!$L$35,'2. Erfassung Einzahlungen'!$N$35,0)</f>
        <v>0</v>
      </c>
      <c r="AE37" s="204">
        <f ca="1">IF(AE4='2. Erfassung Einzahlungen'!$L$35,'2. Erfassung Einzahlungen'!$N$35,0)</f>
        <v>0</v>
      </c>
      <c r="AF37" s="204">
        <f ca="1">IF(AF4='2. Erfassung Einzahlungen'!$L$35,'2. Erfassung Einzahlungen'!$N$35,0)</f>
        <v>0</v>
      </c>
      <c r="AG37" s="204">
        <f ca="1">IF(AG4='2. Erfassung Einzahlungen'!$L$35,'2. Erfassung Einzahlungen'!$N$35,0)</f>
        <v>0</v>
      </c>
      <c r="AH37" s="204">
        <f ca="1">IF(AH4='2. Erfassung Einzahlungen'!$L$35,'2. Erfassung Einzahlungen'!$N$35,0)</f>
        <v>0</v>
      </c>
      <c r="AI37" s="770"/>
    </row>
    <row r="38" spans="1:35" x14ac:dyDescent="0.25">
      <c r="A38" s="130">
        <f>'2. Erfassung Einzahlungen'!A36</f>
        <v>0</v>
      </c>
      <c r="B38" s="204">
        <f ca="1">IF(B4='2. Erfassung Einzahlungen'!$L$36,'2. Erfassung Einzahlungen'!$N$36,0)</f>
        <v>0</v>
      </c>
      <c r="C38" s="204">
        <f ca="1">IF(C4='2. Erfassung Einzahlungen'!$L$36,'2. Erfassung Einzahlungen'!$N$36,0)</f>
        <v>0</v>
      </c>
      <c r="D38" s="204">
        <f ca="1">IF(D4='2. Erfassung Einzahlungen'!$L$36,'2. Erfassung Einzahlungen'!$N$36,0)</f>
        <v>0</v>
      </c>
      <c r="E38" s="204">
        <f ca="1">IF(E4='2. Erfassung Einzahlungen'!$L$36,'2. Erfassung Einzahlungen'!$N$36,0)</f>
        <v>0</v>
      </c>
      <c r="F38" s="204">
        <f ca="1">IF(F4='2. Erfassung Einzahlungen'!$L$36,'2. Erfassung Einzahlungen'!$N$36,0)</f>
        <v>0</v>
      </c>
      <c r="G38" s="204">
        <f ca="1">IF(G4='2. Erfassung Einzahlungen'!$L$36,'2. Erfassung Einzahlungen'!$N$36,0)</f>
        <v>0</v>
      </c>
      <c r="H38" s="204">
        <f ca="1">IF(H4='2. Erfassung Einzahlungen'!$L$36,'2. Erfassung Einzahlungen'!$N$36,0)</f>
        <v>0</v>
      </c>
      <c r="I38" s="204">
        <f ca="1">IF(I4='2. Erfassung Einzahlungen'!$L$36,'2. Erfassung Einzahlungen'!$N$36,0)</f>
        <v>0</v>
      </c>
      <c r="J38" s="204">
        <f ca="1">IF(J4='2. Erfassung Einzahlungen'!$L$36,'2. Erfassung Einzahlungen'!$N$36,0)</f>
        <v>0</v>
      </c>
      <c r="K38" s="204">
        <f ca="1">IF(K4='2. Erfassung Einzahlungen'!$L$36,'2. Erfassung Einzahlungen'!$N$36,0)</f>
        <v>0</v>
      </c>
      <c r="L38" s="204">
        <f ca="1">IF(L4='2. Erfassung Einzahlungen'!$L$36,'2. Erfassung Einzahlungen'!$N$36,0)</f>
        <v>0</v>
      </c>
      <c r="M38" s="204">
        <f ca="1">IF(M4='2. Erfassung Einzahlungen'!$L$36,'2. Erfassung Einzahlungen'!$N$36,0)</f>
        <v>0</v>
      </c>
      <c r="N38" s="204">
        <f ca="1">IF(N4='2. Erfassung Einzahlungen'!$L$36,'2. Erfassung Einzahlungen'!$N$36,0)</f>
        <v>0</v>
      </c>
      <c r="O38" s="204">
        <f ca="1">IF(O4='2. Erfassung Einzahlungen'!$L$36,'2. Erfassung Einzahlungen'!$N$36,0)</f>
        <v>0</v>
      </c>
      <c r="P38" s="204">
        <f ca="1">IF(P4='2. Erfassung Einzahlungen'!$L$36,'2. Erfassung Einzahlungen'!$N$36,0)</f>
        <v>0</v>
      </c>
      <c r="Q38" s="204">
        <f ca="1">IF(Q4='2. Erfassung Einzahlungen'!$L$36,'2. Erfassung Einzahlungen'!$N$36,0)</f>
        <v>0</v>
      </c>
      <c r="R38" s="204">
        <f ca="1">IF(R4='2. Erfassung Einzahlungen'!$L$36,'2. Erfassung Einzahlungen'!$N$36,0)</f>
        <v>0</v>
      </c>
      <c r="S38" s="204">
        <f ca="1">IF(S4='2. Erfassung Einzahlungen'!$L$36,'2. Erfassung Einzahlungen'!$N$36,0)</f>
        <v>0</v>
      </c>
      <c r="T38" s="204">
        <f ca="1">IF(T4='2. Erfassung Einzahlungen'!$L$36,'2. Erfassung Einzahlungen'!$N$36,0)</f>
        <v>0</v>
      </c>
      <c r="U38" s="204">
        <f ca="1">IF(U4='2. Erfassung Einzahlungen'!$L$36,'2. Erfassung Einzahlungen'!$N$36,0)</f>
        <v>0</v>
      </c>
      <c r="V38" s="204">
        <f ca="1">IF(V4='2. Erfassung Einzahlungen'!$L$36,'2. Erfassung Einzahlungen'!$N$36,0)</f>
        <v>0</v>
      </c>
      <c r="W38" s="204">
        <f ca="1">IF(W4='2. Erfassung Einzahlungen'!$L$36,'2. Erfassung Einzahlungen'!$N$36,0)</f>
        <v>0</v>
      </c>
      <c r="X38" s="204">
        <f ca="1">IF(X4='2. Erfassung Einzahlungen'!$L$36,'2. Erfassung Einzahlungen'!$N$36,0)</f>
        <v>0</v>
      </c>
      <c r="Y38" s="204">
        <f ca="1">IF(Y4='2. Erfassung Einzahlungen'!$L$36,'2. Erfassung Einzahlungen'!$N$36,0)</f>
        <v>0</v>
      </c>
      <c r="Z38" s="204">
        <f ca="1">IF(Z4='2. Erfassung Einzahlungen'!$L$36,'2. Erfassung Einzahlungen'!$N$36,0)</f>
        <v>0</v>
      </c>
      <c r="AA38" s="204">
        <f ca="1">IF(AA4='2. Erfassung Einzahlungen'!$L$36,'2. Erfassung Einzahlungen'!$N$36,0)</f>
        <v>0</v>
      </c>
      <c r="AB38" s="204">
        <f ca="1">IF(AB4='2. Erfassung Einzahlungen'!$L$36,'2. Erfassung Einzahlungen'!$N$36,0)</f>
        <v>0</v>
      </c>
      <c r="AC38" s="204">
        <f ca="1">IF(AC4='2. Erfassung Einzahlungen'!$L$36,'2. Erfassung Einzahlungen'!$N$36,0)</f>
        <v>0</v>
      </c>
      <c r="AD38" s="204">
        <f ca="1">IF(AD4='2. Erfassung Einzahlungen'!$L$36,'2. Erfassung Einzahlungen'!$N$36,0)</f>
        <v>0</v>
      </c>
      <c r="AE38" s="204">
        <f ca="1">IF(AE4='2. Erfassung Einzahlungen'!$L$36,'2. Erfassung Einzahlungen'!$N$36,0)</f>
        <v>0</v>
      </c>
      <c r="AF38" s="204">
        <f ca="1">IF(AF4='2. Erfassung Einzahlungen'!$L$36,'2. Erfassung Einzahlungen'!$N$36,0)</f>
        <v>0</v>
      </c>
      <c r="AG38" s="204">
        <f ca="1">IF(AG4='2. Erfassung Einzahlungen'!$L$36,'2. Erfassung Einzahlungen'!$N$36,0)</f>
        <v>0</v>
      </c>
      <c r="AH38" s="204">
        <f ca="1">IF(AH4='2. Erfassung Einzahlungen'!$L$36,'2. Erfassung Einzahlungen'!$N$36,0)</f>
        <v>0</v>
      </c>
      <c r="AI38" s="770"/>
    </row>
    <row r="39" spans="1:35" x14ac:dyDescent="0.25">
      <c r="A39" s="130">
        <f>'2. Erfassung Einzahlungen'!A37</f>
        <v>0</v>
      </c>
      <c r="B39" s="204">
        <f ca="1">IF(B4='2. Erfassung Einzahlungen'!$L$37,'2. Erfassung Einzahlungen'!$N$37,0)</f>
        <v>0</v>
      </c>
      <c r="C39" s="204">
        <f ca="1">IF(C4='2. Erfassung Einzahlungen'!$L$37,'2. Erfassung Einzahlungen'!$N$37,0)</f>
        <v>0</v>
      </c>
      <c r="D39" s="204">
        <f ca="1">IF(D4='2. Erfassung Einzahlungen'!$L$37,'2. Erfassung Einzahlungen'!$N$37,0)</f>
        <v>0</v>
      </c>
      <c r="E39" s="204">
        <f ca="1">IF(E4='2. Erfassung Einzahlungen'!$L$37,'2. Erfassung Einzahlungen'!$N$37,0)</f>
        <v>0</v>
      </c>
      <c r="F39" s="204">
        <f ca="1">IF(F4='2. Erfassung Einzahlungen'!$L$37,'2. Erfassung Einzahlungen'!$N$37,0)</f>
        <v>0</v>
      </c>
      <c r="G39" s="204">
        <f ca="1">IF(G4='2. Erfassung Einzahlungen'!$L$37,'2. Erfassung Einzahlungen'!$N$37,0)</f>
        <v>0</v>
      </c>
      <c r="H39" s="204">
        <f ca="1">IF(H4='2. Erfassung Einzahlungen'!$L$37,'2. Erfassung Einzahlungen'!$N$37,0)</f>
        <v>0</v>
      </c>
      <c r="I39" s="204">
        <f ca="1">IF(I4='2. Erfassung Einzahlungen'!$L$37,'2. Erfassung Einzahlungen'!$N$37,0)</f>
        <v>0</v>
      </c>
      <c r="J39" s="204">
        <f ca="1">IF(J4='2. Erfassung Einzahlungen'!$L$37,'2. Erfassung Einzahlungen'!$N$37,0)</f>
        <v>0</v>
      </c>
      <c r="K39" s="204">
        <f ca="1">IF(K4='2. Erfassung Einzahlungen'!$L$37,'2. Erfassung Einzahlungen'!$N$37,0)</f>
        <v>0</v>
      </c>
      <c r="L39" s="204">
        <f ca="1">IF(L4='2. Erfassung Einzahlungen'!$L$37,'2. Erfassung Einzahlungen'!$N$37,0)</f>
        <v>0</v>
      </c>
      <c r="M39" s="204">
        <f ca="1">IF(M4='2. Erfassung Einzahlungen'!$L$37,'2. Erfassung Einzahlungen'!$N$37,0)</f>
        <v>0</v>
      </c>
      <c r="N39" s="204">
        <f ca="1">IF(N4='2. Erfassung Einzahlungen'!$L$37,'2. Erfassung Einzahlungen'!$N$37,0)</f>
        <v>0</v>
      </c>
      <c r="O39" s="204">
        <f ca="1">IF(O4='2. Erfassung Einzahlungen'!$L$37,'2. Erfassung Einzahlungen'!$N$37,0)</f>
        <v>0</v>
      </c>
      <c r="P39" s="204">
        <f ca="1">IF(P4='2. Erfassung Einzahlungen'!$L$37,'2. Erfassung Einzahlungen'!$N$37,0)</f>
        <v>0</v>
      </c>
      <c r="Q39" s="204">
        <f ca="1">IF(Q4='2. Erfassung Einzahlungen'!$L$37,'2. Erfassung Einzahlungen'!$N$37,0)</f>
        <v>0</v>
      </c>
      <c r="R39" s="204">
        <f ca="1">IF(R4='2. Erfassung Einzahlungen'!$L$37,'2. Erfassung Einzahlungen'!$N$37,0)</f>
        <v>0</v>
      </c>
      <c r="S39" s="204">
        <f ca="1">IF(S4='2. Erfassung Einzahlungen'!$L$37,'2. Erfassung Einzahlungen'!$N$37,0)</f>
        <v>0</v>
      </c>
      <c r="T39" s="204">
        <f ca="1">IF(T4='2. Erfassung Einzahlungen'!$L$37,'2. Erfassung Einzahlungen'!$N$37,0)</f>
        <v>0</v>
      </c>
      <c r="U39" s="204">
        <f ca="1">IF(U4='2. Erfassung Einzahlungen'!$L$37,'2. Erfassung Einzahlungen'!$N$37,0)</f>
        <v>0</v>
      </c>
      <c r="V39" s="204">
        <f ca="1">IF(V4='2. Erfassung Einzahlungen'!$L$37,'2. Erfassung Einzahlungen'!$N$37,0)</f>
        <v>0</v>
      </c>
      <c r="W39" s="204">
        <f ca="1">IF(W4='2. Erfassung Einzahlungen'!$L$37,'2. Erfassung Einzahlungen'!$N$37,0)</f>
        <v>0</v>
      </c>
      <c r="X39" s="204">
        <f ca="1">IF(X4='2. Erfassung Einzahlungen'!$L$37,'2. Erfassung Einzahlungen'!$N$37,0)</f>
        <v>0</v>
      </c>
      <c r="Y39" s="204">
        <f ca="1">IF(Y4='2. Erfassung Einzahlungen'!$L$37,'2. Erfassung Einzahlungen'!$N$37,0)</f>
        <v>0</v>
      </c>
      <c r="Z39" s="204">
        <f ca="1">IF(Z4='2. Erfassung Einzahlungen'!$L$37,'2. Erfassung Einzahlungen'!$N$37,0)</f>
        <v>0</v>
      </c>
      <c r="AA39" s="204">
        <f ca="1">IF(AA4='2. Erfassung Einzahlungen'!$L$37,'2. Erfassung Einzahlungen'!$N$37,0)</f>
        <v>0</v>
      </c>
      <c r="AB39" s="204">
        <f ca="1">IF(AB4='2. Erfassung Einzahlungen'!$L$37,'2. Erfassung Einzahlungen'!$N$37,0)</f>
        <v>0</v>
      </c>
      <c r="AC39" s="204">
        <f ca="1">IF(AC4='2. Erfassung Einzahlungen'!$L$37,'2. Erfassung Einzahlungen'!$N$37,0)</f>
        <v>0</v>
      </c>
      <c r="AD39" s="204">
        <f ca="1">IF(AD4='2. Erfassung Einzahlungen'!$L$37,'2. Erfassung Einzahlungen'!$N$37,0)</f>
        <v>0</v>
      </c>
      <c r="AE39" s="204">
        <f ca="1">IF(AE4='2. Erfassung Einzahlungen'!$L$37,'2. Erfassung Einzahlungen'!$N$37,0)</f>
        <v>0</v>
      </c>
      <c r="AF39" s="204">
        <f ca="1">IF(AF4='2. Erfassung Einzahlungen'!$L$37,'2. Erfassung Einzahlungen'!$N$37,0)</f>
        <v>0</v>
      </c>
      <c r="AG39" s="204">
        <f ca="1">IF(AG4='2. Erfassung Einzahlungen'!$L$37,'2. Erfassung Einzahlungen'!$N$37,0)</f>
        <v>0</v>
      </c>
      <c r="AH39" s="204">
        <f ca="1">IF(AH4='2. Erfassung Einzahlungen'!$L$37,'2. Erfassung Einzahlungen'!$N$37,0)</f>
        <v>0</v>
      </c>
      <c r="AI39" s="770"/>
    </row>
    <row r="40" spans="1:35" x14ac:dyDescent="0.25">
      <c r="A40" s="130">
        <f>'2. Erfassung Einzahlungen'!A38</f>
        <v>0</v>
      </c>
      <c r="B40" s="204">
        <f ca="1">IF(B4='2. Erfassung Einzahlungen'!$L$38,'2. Erfassung Einzahlungen'!$N$38,0)</f>
        <v>0</v>
      </c>
      <c r="C40" s="204">
        <f ca="1">IF(C4='2. Erfassung Einzahlungen'!$L$38,'2. Erfassung Einzahlungen'!$N$38,0)</f>
        <v>0</v>
      </c>
      <c r="D40" s="204">
        <f ca="1">IF(D4='2. Erfassung Einzahlungen'!$L$38,'2. Erfassung Einzahlungen'!$N$38,0)</f>
        <v>0</v>
      </c>
      <c r="E40" s="204">
        <f ca="1">IF(E4='2. Erfassung Einzahlungen'!$L$38,'2. Erfassung Einzahlungen'!$N$38,0)</f>
        <v>0</v>
      </c>
      <c r="F40" s="204">
        <f ca="1">IF(F4='2. Erfassung Einzahlungen'!$L$38,'2. Erfassung Einzahlungen'!$N$38,0)</f>
        <v>0</v>
      </c>
      <c r="G40" s="204">
        <f ca="1">IF(G4='2. Erfassung Einzahlungen'!$L$38,'2. Erfassung Einzahlungen'!$N$38,0)</f>
        <v>0</v>
      </c>
      <c r="H40" s="204">
        <f ca="1">IF(H4='2. Erfassung Einzahlungen'!$L$38,'2. Erfassung Einzahlungen'!$N$38,0)</f>
        <v>0</v>
      </c>
      <c r="I40" s="204">
        <f ca="1">IF(I4='2. Erfassung Einzahlungen'!$L$38,'2. Erfassung Einzahlungen'!$N$38,0)</f>
        <v>0</v>
      </c>
      <c r="J40" s="204">
        <f ca="1">IF(J4='2. Erfassung Einzahlungen'!$L$38,'2. Erfassung Einzahlungen'!$N$38,0)</f>
        <v>0</v>
      </c>
      <c r="K40" s="204">
        <f ca="1">IF(K4='2. Erfassung Einzahlungen'!$L$38,'2. Erfassung Einzahlungen'!$N$38,0)</f>
        <v>0</v>
      </c>
      <c r="L40" s="204">
        <f ca="1">IF(L4='2. Erfassung Einzahlungen'!$L$38,'2. Erfassung Einzahlungen'!$N$38,0)</f>
        <v>0</v>
      </c>
      <c r="M40" s="204">
        <f ca="1">IF(M4='2. Erfassung Einzahlungen'!$L$38,'2. Erfassung Einzahlungen'!$N$38,0)</f>
        <v>0</v>
      </c>
      <c r="N40" s="204">
        <f ca="1">IF(N4='2. Erfassung Einzahlungen'!$L$38,'2. Erfassung Einzahlungen'!$N$38,0)</f>
        <v>0</v>
      </c>
      <c r="O40" s="204">
        <f ca="1">IF(O4='2. Erfassung Einzahlungen'!$L$38,'2. Erfassung Einzahlungen'!$N$38,0)</f>
        <v>0</v>
      </c>
      <c r="P40" s="204">
        <f ca="1">IF(P4='2. Erfassung Einzahlungen'!$L$38,'2. Erfassung Einzahlungen'!$N$38,0)</f>
        <v>0</v>
      </c>
      <c r="Q40" s="204">
        <f ca="1">IF(Q4='2. Erfassung Einzahlungen'!$L$38,'2. Erfassung Einzahlungen'!$N$38,0)</f>
        <v>0</v>
      </c>
      <c r="R40" s="204">
        <f ca="1">IF(R4='2. Erfassung Einzahlungen'!$L$38,'2. Erfassung Einzahlungen'!$N$38,0)</f>
        <v>0</v>
      </c>
      <c r="S40" s="204">
        <f ca="1">IF(S4='2. Erfassung Einzahlungen'!$L$38,'2. Erfassung Einzahlungen'!$N$38,0)</f>
        <v>0</v>
      </c>
      <c r="T40" s="204">
        <f ca="1">IF(T4='2. Erfassung Einzahlungen'!$L$38,'2. Erfassung Einzahlungen'!$N$38,0)</f>
        <v>0</v>
      </c>
      <c r="U40" s="204">
        <f ca="1">IF(U4='2. Erfassung Einzahlungen'!$L$38,'2. Erfassung Einzahlungen'!$N$38,0)</f>
        <v>0</v>
      </c>
      <c r="V40" s="204">
        <f ca="1">IF(V4='2. Erfassung Einzahlungen'!$L$38,'2. Erfassung Einzahlungen'!$N$38,0)</f>
        <v>0</v>
      </c>
      <c r="W40" s="204">
        <f ca="1">IF(W4='2. Erfassung Einzahlungen'!$L$38,'2. Erfassung Einzahlungen'!$N$38,0)</f>
        <v>0</v>
      </c>
      <c r="X40" s="204">
        <f ca="1">IF(X4='2. Erfassung Einzahlungen'!$L$38,'2. Erfassung Einzahlungen'!$N$38,0)</f>
        <v>0</v>
      </c>
      <c r="Y40" s="204">
        <f ca="1">IF(Y4='2. Erfassung Einzahlungen'!$L$38,'2. Erfassung Einzahlungen'!$N$38,0)</f>
        <v>0</v>
      </c>
      <c r="Z40" s="204">
        <f ca="1">IF(Z4='2. Erfassung Einzahlungen'!$L$38,'2. Erfassung Einzahlungen'!$N$38,0)</f>
        <v>0</v>
      </c>
      <c r="AA40" s="204">
        <f ca="1">IF(AA4='2. Erfassung Einzahlungen'!$L$38,'2. Erfassung Einzahlungen'!$N$38,0)</f>
        <v>0</v>
      </c>
      <c r="AB40" s="204">
        <f ca="1">IF(AB4='2. Erfassung Einzahlungen'!$L$38,'2. Erfassung Einzahlungen'!$N$38,0)</f>
        <v>0</v>
      </c>
      <c r="AC40" s="204">
        <f ca="1">IF(AC4='2. Erfassung Einzahlungen'!$L$38,'2. Erfassung Einzahlungen'!$N$38,0)</f>
        <v>0</v>
      </c>
      <c r="AD40" s="204">
        <f ca="1">IF(AD4='2. Erfassung Einzahlungen'!$L$38,'2. Erfassung Einzahlungen'!$N$38,0)</f>
        <v>0</v>
      </c>
      <c r="AE40" s="204">
        <f ca="1">IF(AE4='2. Erfassung Einzahlungen'!$L$38,'2. Erfassung Einzahlungen'!$N$38,0)</f>
        <v>0</v>
      </c>
      <c r="AF40" s="204">
        <f ca="1">IF(AF4='2. Erfassung Einzahlungen'!$L$38,'2. Erfassung Einzahlungen'!$N$38,0)</f>
        <v>0</v>
      </c>
      <c r="AG40" s="204">
        <f ca="1">IF(AG4='2. Erfassung Einzahlungen'!$L$38,'2. Erfassung Einzahlungen'!$N$38,0)</f>
        <v>0</v>
      </c>
      <c r="AH40" s="204">
        <f ca="1">IF(AH4='2. Erfassung Einzahlungen'!$L$38,'2. Erfassung Einzahlungen'!$N$38,0)</f>
        <v>0</v>
      </c>
      <c r="AI40" s="770"/>
    </row>
    <row r="41" spans="1:35" x14ac:dyDescent="0.25">
      <c r="A41" s="130">
        <f>'2. Erfassung Einzahlungen'!A39</f>
        <v>0</v>
      </c>
      <c r="B41" s="204">
        <f ca="1">IF(B4='2. Erfassung Einzahlungen'!$L$39,'2. Erfassung Einzahlungen'!$N$39,0)</f>
        <v>0</v>
      </c>
      <c r="C41" s="204">
        <f ca="1">IF(C4='2. Erfassung Einzahlungen'!$L$39,'2. Erfassung Einzahlungen'!$N$39,0)</f>
        <v>0</v>
      </c>
      <c r="D41" s="204">
        <f ca="1">IF(D4='2. Erfassung Einzahlungen'!$L$39,'2. Erfassung Einzahlungen'!$N$39,0)</f>
        <v>0</v>
      </c>
      <c r="E41" s="204">
        <f ca="1">IF(E4='2. Erfassung Einzahlungen'!$L$39,'2. Erfassung Einzahlungen'!$N$39,0)</f>
        <v>0</v>
      </c>
      <c r="F41" s="204">
        <f ca="1">IF(F4='2. Erfassung Einzahlungen'!$L$39,'2. Erfassung Einzahlungen'!$N$39,0)</f>
        <v>0</v>
      </c>
      <c r="G41" s="204">
        <f ca="1">IF(G4='2. Erfassung Einzahlungen'!$L$39,'2. Erfassung Einzahlungen'!$N$39,0)</f>
        <v>0</v>
      </c>
      <c r="H41" s="204">
        <f ca="1">IF(H4='2. Erfassung Einzahlungen'!$L$39,'2. Erfassung Einzahlungen'!$N$39,0)</f>
        <v>0</v>
      </c>
      <c r="I41" s="204">
        <f ca="1">IF(I4='2. Erfassung Einzahlungen'!$L$39,'2. Erfassung Einzahlungen'!$N$39,0)</f>
        <v>0</v>
      </c>
      <c r="J41" s="204">
        <f ca="1">IF(J4='2. Erfassung Einzahlungen'!$L$39,'2. Erfassung Einzahlungen'!$N$39,0)</f>
        <v>0</v>
      </c>
      <c r="K41" s="204">
        <f ca="1">IF(K4='2. Erfassung Einzahlungen'!$L$39,'2. Erfassung Einzahlungen'!$N$39,0)</f>
        <v>0</v>
      </c>
      <c r="L41" s="204">
        <f ca="1">IF(L4='2. Erfassung Einzahlungen'!$L$39,'2. Erfassung Einzahlungen'!$N$39,0)</f>
        <v>0</v>
      </c>
      <c r="M41" s="204">
        <f ca="1">IF(M4='2. Erfassung Einzahlungen'!$L$39,'2. Erfassung Einzahlungen'!$N$39,0)</f>
        <v>0</v>
      </c>
      <c r="N41" s="204">
        <f ca="1">IF(N4='2. Erfassung Einzahlungen'!$L$39,'2. Erfassung Einzahlungen'!$N$39,0)</f>
        <v>0</v>
      </c>
      <c r="O41" s="204">
        <f ca="1">IF(O4='2. Erfassung Einzahlungen'!$L$39,'2. Erfassung Einzahlungen'!$N$39,0)</f>
        <v>0</v>
      </c>
      <c r="P41" s="204">
        <f ca="1">IF(P4='2. Erfassung Einzahlungen'!$L$39,'2. Erfassung Einzahlungen'!$N$39,0)</f>
        <v>0</v>
      </c>
      <c r="Q41" s="204">
        <f ca="1">IF(Q4='2. Erfassung Einzahlungen'!$L$39,'2. Erfassung Einzahlungen'!$N$39,0)</f>
        <v>0</v>
      </c>
      <c r="R41" s="204">
        <f ca="1">IF(R4='2. Erfassung Einzahlungen'!$L$39,'2. Erfassung Einzahlungen'!$N$39,0)</f>
        <v>0</v>
      </c>
      <c r="S41" s="204">
        <f ca="1">IF(S4='2. Erfassung Einzahlungen'!$L$39,'2. Erfassung Einzahlungen'!$N$39,0)</f>
        <v>0</v>
      </c>
      <c r="T41" s="204">
        <f ca="1">IF(T4='2. Erfassung Einzahlungen'!$L$39,'2. Erfassung Einzahlungen'!$N$39,0)</f>
        <v>0</v>
      </c>
      <c r="U41" s="204">
        <f ca="1">IF(U4='2. Erfassung Einzahlungen'!$L$39,'2. Erfassung Einzahlungen'!$N$39,0)</f>
        <v>0</v>
      </c>
      <c r="V41" s="204">
        <f ca="1">IF(V4='2. Erfassung Einzahlungen'!$L$39,'2. Erfassung Einzahlungen'!$N$39,0)</f>
        <v>0</v>
      </c>
      <c r="W41" s="204">
        <f ca="1">IF(W4='2. Erfassung Einzahlungen'!$L$39,'2. Erfassung Einzahlungen'!$N$39,0)</f>
        <v>0</v>
      </c>
      <c r="X41" s="204">
        <f ca="1">IF(X4='2. Erfassung Einzahlungen'!$L$39,'2. Erfassung Einzahlungen'!$N$39,0)</f>
        <v>0</v>
      </c>
      <c r="Y41" s="204">
        <f ca="1">IF(Y4='2. Erfassung Einzahlungen'!$L$39,'2. Erfassung Einzahlungen'!$N$39,0)</f>
        <v>0</v>
      </c>
      <c r="Z41" s="204">
        <f ca="1">IF(Z4='2. Erfassung Einzahlungen'!$L$39,'2. Erfassung Einzahlungen'!$N$39,0)</f>
        <v>0</v>
      </c>
      <c r="AA41" s="204">
        <f ca="1">IF(AA4='2. Erfassung Einzahlungen'!$L$39,'2. Erfassung Einzahlungen'!$N$39,0)</f>
        <v>0</v>
      </c>
      <c r="AB41" s="204">
        <f ca="1">IF(AB4='2. Erfassung Einzahlungen'!$L$39,'2. Erfassung Einzahlungen'!$N$39,0)</f>
        <v>0</v>
      </c>
      <c r="AC41" s="204">
        <f ca="1">IF(AC4='2. Erfassung Einzahlungen'!$L$39,'2. Erfassung Einzahlungen'!$N$39,0)</f>
        <v>0</v>
      </c>
      <c r="AD41" s="204">
        <f ca="1">IF(AD4='2. Erfassung Einzahlungen'!$L$39,'2. Erfassung Einzahlungen'!$N$39,0)</f>
        <v>0</v>
      </c>
      <c r="AE41" s="204">
        <f ca="1">IF(AE4='2. Erfassung Einzahlungen'!$L$39,'2. Erfassung Einzahlungen'!$N$39,0)</f>
        <v>0</v>
      </c>
      <c r="AF41" s="204">
        <f ca="1">IF(AF4='2. Erfassung Einzahlungen'!$L$39,'2. Erfassung Einzahlungen'!$N$39,0)</f>
        <v>0</v>
      </c>
      <c r="AG41" s="204">
        <f ca="1">IF(AG4='2. Erfassung Einzahlungen'!$L$39,'2. Erfassung Einzahlungen'!$N$39,0)</f>
        <v>0</v>
      </c>
      <c r="AH41" s="204">
        <f ca="1">IF(AH4='2. Erfassung Einzahlungen'!$L$39,'2. Erfassung Einzahlungen'!$N$39,0)</f>
        <v>0</v>
      </c>
      <c r="AI41" s="770"/>
    </row>
    <row r="42" spans="1:35" x14ac:dyDescent="0.25">
      <c r="A42" s="130">
        <f>'2. Erfassung Einzahlungen'!A40</f>
        <v>0</v>
      </c>
      <c r="B42" s="204">
        <f ca="1">IF(B4='2. Erfassung Einzahlungen'!$L$40,'2. Erfassung Einzahlungen'!$N$40,0)</f>
        <v>0</v>
      </c>
      <c r="C42" s="204">
        <f ca="1">IF(C4='2. Erfassung Einzahlungen'!$L$40,'2. Erfassung Einzahlungen'!$N$40,0)</f>
        <v>0</v>
      </c>
      <c r="D42" s="204">
        <f ca="1">IF(D4='2. Erfassung Einzahlungen'!$L$40,'2. Erfassung Einzahlungen'!$N$40,0)</f>
        <v>0</v>
      </c>
      <c r="E42" s="204">
        <f ca="1">IF(E4='2. Erfassung Einzahlungen'!$L$40,'2. Erfassung Einzahlungen'!$N$40,0)</f>
        <v>0</v>
      </c>
      <c r="F42" s="204">
        <f ca="1">IF(F4='2. Erfassung Einzahlungen'!$L$40,'2. Erfassung Einzahlungen'!$N$40,0)</f>
        <v>0</v>
      </c>
      <c r="G42" s="204">
        <f ca="1">IF(G4='2. Erfassung Einzahlungen'!$L$40,'2. Erfassung Einzahlungen'!$N$40,0)</f>
        <v>0</v>
      </c>
      <c r="H42" s="204">
        <f ca="1">IF(H4='2. Erfassung Einzahlungen'!$L$40,'2. Erfassung Einzahlungen'!$N$40,0)</f>
        <v>0</v>
      </c>
      <c r="I42" s="204">
        <f ca="1">IF(I4='2. Erfassung Einzahlungen'!$L$40,'2. Erfassung Einzahlungen'!$N$40,0)</f>
        <v>0</v>
      </c>
      <c r="J42" s="204">
        <f ca="1">IF(J4='2. Erfassung Einzahlungen'!$L$40,'2. Erfassung Einzahlungen'!$N$40,0)</f>
        <v>0</v>
      </c>
      <c r="K42" s="204">
        <f ca="1">IF(K4='2. Erfassung Einzahlungen'!$L$40,'2. Erfassung Einzahlungen'!$N$40,0)</f>
        <v>0</v>
      </c>
      <c r="L42" s="204">
        <f ca="1">IF(L4='2. Erfassung Einzahlungen'!$L$40,'2. Erfassung Einzahlungen'!$N$40,0)</f>
        <v>0</v>
      </c>
      <c r="M42" s="204">
        <f ca="1">IF(M4='2. Erfassung Einzahlungen'!$L$40,'2. Erfassung Einzahlungen'!$N$40,0)</f>
        <v>0</v>
      </c>
      <c r="N42" s="204">
        <f ca="1">IF(N4='2. Erfassung Einzahlungen'!$L$40,'2. Erfassung Einzahlungen'!$N$40,0)</f>
        <v>0</v>
      </c>
      <c r="O42" s="204">
        <f ca="1">IF(O4='2. Erfassung Einzahlungen'!$L$40,'2. Erfassung Einzahlungen'!$N$40,0)</f>
        <v>0</v>
      </c>
      <c r="P42" s="204">
        <f ca="1">IF(P4='2. Erfassung Einzahlungen'!$L$40,'2. Erfassung Einzahlungen'!$N$40,0)</f>
        <v>0</v>
      </c>
      <c r="Q42" s="204">
        <f ca="1">IF(Q4='2. Erfassung Einzahlungen'!$L$40,'2. Erfassung Einzahlungen'!$N$40,0)</f>
        <v>0</v>
      </c>
      <c r="R42" s="204">
        <f ca="1">IF(R4='2. Erfassung Einzahlungen'!$L$40,'2. Erfassung Einzahlungen'!$N$40,0)</f>
        <v>0</v>
      </c>
      <c r="S42" s="204">
        <f ca="1">IF(S4='2. Erfassung Einzahlungen'!$L$40,'2. Erfassung Einzahlungen'!$N$40,0)</f>
        <v>0</v>
      </c>
      <c r="T42" s="204">
        <f ca="1">IF(T4='2. Erfassung Einzahlungen'!$L$40,'2. Erfassung Einzahlungen'!$N$40,0)</f>
        <v>0</v>
      </c>
      <c r="U42" s="204">
        <f ca="1">IF(U4='2. Erfassung Einzahlungen'!$L$40,'2. Erfassung Einzahlungen'!$N$40,0)</f>
        <v>0</v>
      </c>
      <c r="V42" s="204">
        <f ca="1">IF(V4='2. Erfassung Einzahlungen'!$L$40,'2. Erfassung Einzahlungen'!$N$40,0)</f>
        <v>0</v>
      </c>
      <c r="W42" s="204">
        <f ca="1">IF(W4='2. Erfassung Einzahlungen'!$L$40,'2. Erfassung Einzahlungen'!$N$40,0)</f>
        <v>0</v>
      </c>
      <c r="X42" s="204">
        <f ca="1">IF(X4='2. Erfassung Einzahlungen'!$L$40,'2. Erfassung Einzahlungen'!$N$40,0)</f>
        <v>0</v>
      </c>
      <c r="Y42" s="204">
        <f ca="1">IF(Y4='2. Erfassung Einzahlungen'!$L$40,'2. Erfassung Einzahlungen'!$N$40,0)</f>
        <v>0</v>
      </c>
      <c r="Z42" s="204">
        <f ca="1">IF(Z4='2. Erfassung Einzahlungen'!$L$40,'2. Erfassung Einzahlungen'!$N$40,0)</f>
        <v>0</v>
      </c>
      <c r="AA42" s="204">
        <f ca="1">IF(AA4='2. Erfassung Einzahlungen'!$L$40,'2. Erfassung Einzahlungen'!$N$40,0)</f>
        <v>0</v>
      </c>
      <c r="AB42" s="204">
        <f ca="1">IF(AB4='2. Erfassung Einzahlungen'!$L$40,'2. Erfassung Einzahlungen'!$N$40,0)</f>
        <v>0</v>
      </c>
      <c r="AC42" s="204">
        <f ca="1">IF(AC4='2. Erfassung Einzahlungen'!$L$40,'2. Erfassung Einzahlungen'!$N$40,0)</f>
        <v>0</v>
      </c>
      <c r="AD42" s="204">
        <f ca="1">IF(AD4='2. Erfassung Einzahlungen'!$L$40,'2. Erfassung Einzahlungen'!$N$40,0)</f>
        <v>0</v>
      </c>
      <c r="AE42" s="204">
        <f ca="1">IF(AE4='2. Erfassung Einzahlungen'!$L$40,'2. Erfassung Einzahlungen'!$N$40,0)</f>
        <v>0</v>
      </c>
      <c r="AF42" s="204">
        <f ca="1">IF(AF4='2. Erfassung Einzahlungen'!$L$40,'2. Erfassung Einzahlungen'!$N$40,0)</f>
        <v>0</v>
      </c>
      <c r="AG42" s="204">
        <f ca="1">IF(AG4='2. Erfassung Einzahlungen'!$L$40,'2. Erfassung Einzahlungen'!$N$40,0)</f>
        <v>0</v>
      </c>
      <c r="AH42" s="204">
        <f ca="1">IF(AH4='2. Erfassung Einzahlungen'!$L$40,'2. Erfassung Einzahlungen'!$N$40,0)</f>
        <v>0</v>
      </c>
      <c r="AI42" s="770"/>
    </row>
    <row r="43" spans="1:35" x14ac:dyDescent="0.25">
      <c r="A43" s="130">
        <f>'2. Erfassung Einzahlungen'!A41</f>
        <v>0</v>
      </c>
      <c r="B43" s="204">
        <f ca="1">IF(B4='2. Erfassung Einzahlungen'!$L$41,'2. Erfassung Einzahlungen'!$N$41,0)</f>
        <v>0</v>
      </c>
      <c r="C43" s="204">
        <f ca="1">IF(C4='2. Erfassung Einzahlungen'!$L$41,'2. Erfassung Einzahlungen'!$N$41,0)</f>
        <v>0</v>
      </c>
      <c r="D43" s="204">
        <f ca="1">IF(D4='2. Erfassung Einzahlungen'!$L$41,'2. Erfassung Einzahlungen'!$N$41,0)</f>
        <v>0</v>
      </c>
      <c r="E43" s="204">
        <f ca="1">IF(E4='2. Erfassung Einzahlungen'!$L$41,'2. Erfassung Einzahlungen'!$N$41,0)</f>
        <v>0</v>
      </c>
      <c r="F43" s="204">
        <f ca="1">IF(F4='2. Erfassung Einzahlungen'!$L$41,'2. Erfassung Einzahlungen'!$N$41,0)</f>
        <v>0</v>
      </c>
      <c r="G43" s="204">
        <f ca="1">IF(G4='2. Erfassung Einzahlungen'!$L$41,'2. Erfassung Einzahlungen'!$N$41,0)</f>
        <v>0</v>
      </c>
      <c r="H43" s="204">
        <f ca="1">IF(H4='2. Erfassung Einzahlungen'!$L$41,'2. Erfassung Einzahlungen'!$N$41,0)</f>
        <v>0</v>
      </c>
      <c r="I43" s="204">
        <f ca="1">IF(I4='2. Erfassung Einzahlungen'!$L$41,'2. Erfassung Einzahlungen'!$N$41,0)</f>
        <v>0</v>
      </c>
      <c r="J43" s="204">
        <f ca="1">IF(J4='2. Erfassung Einzahlungen'!$L$41,'2. Erfassung Einzahlungen'!$N$41,0)</f>
        <v>0</v>
      </c>
      <c r="K43" s="204">
        <f ca="1">IF(K4='2. Erfassung Einzahlungen'!$L$41,'2. Erfassung Einzahlungen'!$N$41,0)</f>
        <v>0</v>
      </c>
      <c r="L43" s="204">
        <f ca="1">IF(L4='2. Erfassung Einzahlungen'!$L$41,'2. Erfassung Einzahlungen'!$N$41,0)</f>
        <v>0</v>
      </c>
      <c r="M43" s="204">
        <f ca="1">IF(M4='2. Erfassung Einzahlungen'!$L$41,'2. Erfassung Einzahlungen'!$N$41,0)</f>
        <v>0</v>
      </c>
      <c r="N43" s="204">
        <f ca="1">IF(N4='2. Erfassung Einzahlungen'!$L$41,'2. Erfassung Einzahlungen'!$N$41,0)</f>
        <v>0</v>
      </c>
      <c r="O43" s="204">
        <f ca="1">IF(O4='2. Erfassung Einzahlungen'!$L$41,'2. Erfassung Einzahlungen'!$N$41,0)</f>
        <v>0</v>
      </c>
      <c r="P43" s="204">
        <f ca="1">IF(P4='2. Erfassung Einzahlungen'!$L$41,'2. Erfassung Einzahlungen'!$N$41,0)</f>
        <v>0</v>
      </c>
      <c r="Q43" s="204">
        <f ca="1">IF(Q4='2. Erfassung Einzahlungen'!$L$41,'2. Erfassung Einzahlungen'!$N$41,0)</f>
        <v>0</v>
      </c>
      <c r="R43" s="204">
        <f ca="1">IF(R4='2. Erfassung Einzahlungen'!$L$41,'2. Erfassung Einzahlungen'!$N$41,0)</f>
        <v>0</v>
      </c>
      <c r="S43" s="204">
        <f ca="1">IF(S4='2. Erfassung Einzahlungen'!$L$41,'2. Erfassung Einzahlungen'!$N$41,0)</f>
        <v>0</v>
      </c>
      <c r="T43" s="204">
        <f ca="1">IF(T4='2. Erfassung Einzahlungen'!$L$41,'2. Erfassung Einzahlungen'!$N$41,0)</f>
        <v>0</v>
      </c>
      <c r="U43" s="204">
        <f ca="1">IF(U4='2. Erfassung Einzahlungen'!$L$41,'2. Erfassung Einzahlungen'!$N$41,0)</f>
        <v>0</v>
      </c>
      <c r="V43" s="204">
        <f ca="1">IF(V4='2. Erfassung Einzahlungen'!$L$41,'2. Erfassung Einzahlungen'!$N$41,0)</f>
        <v>0</v>
      </c>
      <c r="W43" s="204">
        <f ca="1">IF(W4='2. Erfassung Einzahlungen'!$L$41,'2. Erfassung Einzahlungen'!$N$41,0)</f>
        <v>0</v>
      </c>
      <c r="X43" s="204">
        <f ca="1">IF(X4='2. Erfassung Einzahlungen'!$L$41,'2. Erfassung Einzahlungen'!$N$41,0)</f>
        <v>0</v>
      </c>
      <c r="Y43" s="204">
        <f ca="1">IF(Y4='2. Erfassung Einzahlungen'!$L$41,'2. Erfassung Einzahlungen'!$N$41,0)</f>
        <v>0</v>
      </c>
      <c r="Z43" s="204">
        <f ca="1">IF(Z4='2. Erfassung Einzahlungen'!$L$41,'2. Erfassung Einzahlungen'!$N$41,0)</f>
        <v>0</v>
      </c>
      <c r="AA43" s="204">
        <f ca="1">IF(AA4='2. Erfassung Einzahlungen'!$L$41,'2. Erfassung Einzahlungen'!$N$41,0)</f>
        <v>0</v>
      </c>
      <c r="AB43" s="204">
        <f ca="1">IF(AB4='2. Erfassung Einzahlungen'!$L$41,'2. Erfassung Einzahlungen'!$N$41,0)</f>
        <v>0</v>
      </c>
      <c r="AC43" s="204">
        <f ca="1">IF(AC4='2. Erfassung Einzahlungen'!$L$41,'2. Erfassung Einzahlungen'!$N$41,0)</f>
        <v>0</v>
      </c>
      <c r="AD43" s="204">
        <f ca="1">IF(AD4='2. Erfassung Einzahlungen'!$L$41,'2. Erfassung Einzahlungen'!$N$41,0)</f>
        <v>0</v>
      </c>
      <c r="AE43" s="204">
        <f ca="1">IF(AE4='2. Erfassung Einzahlungen'!$L$41,'2. Erfassung Einzahlungen'!$N$41,0)</f>
        <v>0</v>
      </c>
      <c r="AF43" s="204">
        <f ca="1">IF(AF4='2. Erfassung Einzahlungen'!$L$41,'2. Erfassung Einzahlungen'!$N$41,0)</f>
        <v>0</v>
      </c>
      <c r="AG43" s="204">
        <f ca="1">IF(AG4='2. Erfassung Einzahlungen'!$L$41,'2. Erfassung Einzahlungen'!$N$41,0)</f>
        <v>0</v>
      </c>
      <c r="AH43" s="204">
        <f ca="1">IF(AH4='2. Erfassung Einzahlungen'!$L$41,'2. Erfassung Einzahlungen'!$N$41,0)</f>
        <v>0</v>
      </c>
      <c r="AI43" s="770"/>
    </row>
    <row r="44" spans="1:35" x14ac:dyDescent="0.25">
      <c r="A44" s="130">
        <f>'2. Erfassung Einzahlungen'!A42</f>
        <v>0</v>
      </c>
      <c r="B44" s="204">
        <f ca="1">IF(B4='2. Erfassung Einzahlungen'!$L$42,'2. Erfassung Einzahlungen'!$N$42,0)</f>
        <v>0</v>
      </c>
      <c r="C44" s="204">
        <f ca="1">IF(C4='2. Erfassung Einzahlungen'!$L$42,'2. Erfassung Einzahlungen'!$N$42,0)</f>
        <v>0</v>
      </c>
      <c r="D44" s="204">
        <f ca="1">IF(D4='2. Erfassung Einzahlungen'!$L$42,'2. Erfassung Einzahlungen'!$N$42,0)</f>
        <v>0</v>
      </c>
      <c r="E44" s="204">
        <f ca="1">IF(E4='2. Erfassung Einzahlungen'!$L$42,'2. Erfassung Einzahlungen'!$N$42,0)</f>
        <v>0</v>
      </c>
      <c r="F44" s="204">
        <f ca="1">IF(F4='2. Erfassung Einzahlungen'!$L$42,'2. Erfassung Einzahlungen'!$N$42,0)</f>
        <v>0</v>
      </c>
      <c r="G44" s="204">
        <f ca="1">IF(G4='2. Erfassung Einzahlungen'!$L$42,'2. Erfassung Einzahlungen'!$N$42,0)</f>
        <v>0</v>
      </c>
      <c r="H44" s="204">
        <f ca="1">IF(H4='2. Erfassung Einzahlungen'!$L$42,'2. Erfassung Einzahlungen'!$N$42,0)</f>
        <v>0</v>
      </c>
      <c r="I44" s="204">
        <f ca="1">IF(I4='2. Erfassung Einzahlungen'!$L$42,'2. Erfassung Einzahlungen'!$N$42,0)</f>
        <v>0</v>
      </c>
      <c r="J44" s="204">
        <f ca="1">IF(J4='2. Erfassung Einzahlungen'!$L$42,'2. Erfassung Einzahlungen'!$N$42,0)</f>
        <v>0</v>
      </c>
      <c r="K44" s="204">
        <f ca="1">IF(K4='2. Erfassung Einzahlungen'!$L$42,'2. Erfassung Einzahlungen'!$N$42,0)</f>
        <v>0</v>
      </c>
      <c r="L44" s="204">
        <f ca="1">IF(L4='2. Erfassung Einzahlungen'!$L$42,'2. Erfassung Einzahlungen'!$N$42,0)</f>
        <v>0</v>
      </c>
      <c r="M44" s="204">
        <f ca="1">IF(M4='2. Erfassung Einzahlungen'!$L$42,'2. Erfassung Einzahlungen'!$N$42,0)</f>
        <v>0</v>
      </c>
      <c r="N44" s="204">
        <f ca="1">IF(N4='2. Erfassung Einzahlungen'!$L$42,'2. Erfassung Einzahlungen'!$N$42,0)</f>
        <v>0</v>
      </c>
      <c r="O44" s="204">
        <f ca="1">IF(O4='2. Erfassung Einzahlungen'!$L$42,'2. Erfassung Einzahlungen'!$N$42,0)</f>
        <v>0</v>
      </c>
      <c r="P44" s="204">
        <f ca="1">IF(P4='2. Erfassung Einzahlungen'!$L$42,'2. Erfassung Einzahlungen'!$N$42,0)</f>
        <v>0</v>
      </c>
      <c r="Q44" s="204">
        <f ca="1">IF(Q4='2. Erfassung Einzahlungen'!$L$42,'2. Erfassung Einzahlungen'!$N$42,0)</f>
        <v>0</v>
      </c>
      <c r="R44" s="204">
        <f ca="1">IF(R4='2. Erfassung Einzahlungen'!$L$42,'2. Erfassung Einzahlungen'!$N$42,0)</f>
        <v>0</v>
      </c>
      <c r="S44" s="204">
        <f ca="1">IF(S4='2. Erfassung Einzahlungen'!$L$42,'2. Erfassung Einzahlungen'!$N$42,0)</f>
        <v>0</v>
      </c>
      <c r="T44" s="204">
        <f ca="1">IF(T4='2. Erfassung Einzahlungen'!$L$42,'2. Erfassung Einzahlungen'!$N$42,0)</f>
        <v>0</v>
      </c>
      <c r="U44" s="204">
        <f ca="1">IF(U4='2. Erfassung Einzahlungen'!$L$42,'2. Erfassung Einzahlungen'!$N$42,0)</f>
        <v>0</v>
      </c>
      <c r="V44" s="204">
        <f ca="1">IF(V4='2. Erfassung Einzahlungen'!$L$42,'2. Erfassung Einzahlungen'!$N$42,0)</f>
        <v>0</v>
      </c>
      <c r="W44" s="204">
        <f ca="1">IF(W4='2. Erfassung Einzahlungen'!$L$42,'2. Erfassung Einzahlungen'!$N$42,0)</f>
        <v>0</v>
      </c>
      <c r="X44" s="204">
        <f ca="1">IF(X4='2. Erfassung Einzahlungen'!$L$42,'2. Erfassung Einzahlungen'!$N$42,0)</f>
        <v>0</v>
      </c>
      <c r="Y44" s="204">
        <f ca="1">IF(Y4='2. Erfassung Einzahlungen'!$L$42,'2. Erfassung Einzahlungen'!$N$42,0)</f>
        <v>0</v>
      </c>
      <c r="Z44" s="204">
        <f ca="1">IF(Z4='2. Erfassung Einzahlungen'!$L$42,'2. Erfassung Einzahlungen'!$N$42,0)</f>
        <v>0</v>
      </c>
      <c r="AA44" s="204">
        <f ca="1">IF(AA4='2. Erfassung Einzahlungen'!$L$42,'2. Erfassung Einzahlungen'!$N$42,0)</f>
        <v>0</v>
      </c>
      <c r="AB44" s="204">
        <f ca="1">IF(AB4='2. Erfassung Einzahlungen'!$L$42,'2. Erfassung Einzahlungen'!$N$42,0)</f>
        <v>0</v>
      </c>
      <c r="AC44" s="204">
        <f ca="1">IF(AC4='2. Erfassung Einzahlungen'!$L$42,'2. Erfassung Einzahlungen'!$N$42,0)</f>
        <v>0</v>
      </c>
      <c r="AD44" s="204">
        <f ca="1">IF(AD4='2. Erfassung Einzahlungen'!$L$42,'2. Erfassung Einzahlungen'!$N$42,0)</f>
        <v>0</v>
      </c>
      <c r="AE44" s="204">
        <f ca="1">IF(AE4='2. Erfassung Einzahlungen'!$L$42,'2. Erfassung Einzahlungen'!$N$42,0)</f>
        <v>0</v>
      </c>
      <c r="AF44" s="204">
        <f ca="1">IF(AF4='2. Erfassung Einzahlungen'!$L$42,'2. Erfassung Einzahlungen'!$N$42,0)</f>
        <v>0</v>
      </c>
      <c r="AG44" s="204">
        <f ca="1">IF(AG4='2. Erfassung Einzahlungen'!$L$42,'2. Erfassung Einzahlungen'!$N$42,0)</f>
        <v>0</v>
      </c>
      <c r="AH44" s="204">
        <f ca="1">IF(AH4='2. Erfassung Einzahlungen'!$L$42,'2. Erfassung Einzahlungen'!$N$42,0)</f>
        <v>0</v>
      </c>
      <c r="AI44" s="770"/>
    </row>
    <row r="45" spans="1:35" x14ac:dyDescent="0.25">
      <c r="A45" s="130">
        <f>'2. Erfassung Einzahlungen'!A43</f>
        <v>0</v>
      </c>
      <c r="B45" s="204">
        <f ca="1">IF(B4='2. Erfassung Einzahlungen'!$L$43,'2. Erfassung Einzahlungen'!$N$43,0)</f>
        <v>0</v>
      </c>
      <c r="C45" s="204">
        <f ca="1">IF(C4='2. Erfassung Einzahlungen'!$L$43,'2. Erfassung Einzahlungen'!$N$43,0)</f>
        <v>0</v>
      </c>
      <c r="D45" s="204">
        <f ca="1">IF(D4='2. Erfassung Einzahlungen'!$L$43,'2. Erfassung Einzahlungen'!$N$43,0)</f>
        <v>0</v>
      </c>
      <c r="E45" s="204">
        <f ca="1">IF(E4='2. Erfassung Einzahlungen'!$L$43,'2. Erfassung Einzahlungen'!$N$43,0)</f>
        <v>0</v>
      </c>
      <c r="F45" s="204">
        <f ca="1">IF(F4='2. Erfassung Einzahlungen'!$L$43,'2. Erfassung Einzahlungen'!$N$43,0)</f>
        <v>0</v>
      </c>
      <c r="G45" s="204">
        <f ca="1">IF(G4='2. Erfassung Einzahlungen'!$L$43,'2. Erfassung Einzahlungen'!$N$43,0)</f>
        <v>0</v>
      </c>
      <c r="H45" s="204">
        <f ca="1">IF(H4='2. Erfassung Einzahlungen'!$L$43,'2. Erfassung Einzahlungen'!$N$43,0)</f>
        <v>0</v>
      </c>
      <c r="I45" s="204">
        <f ca="1">IF(I4='2. Erfassung Einzahlungen'!$L$43,'2. Erfassung Einzahlungen'!$N$43,0)</f>
        <v>0</v>
      </c>
      <c r="J45" s="204">
        <f ca="1">IF(J4='2. Erfassung Einzahlungen'!$L$43,'2. Erfassung Einzahlungen'!$N$43,0)</f>
        <v>0</v>
      </c>
      <c r="K45" s="204">
        <f ca="1">IF(K4='2. Erfassung Einzahlungen'!$L$43,'2. Erfassung Einzahlungen'!$N$43,0)</f>
        <v>0</v>
      </c>
      <c r="L45" s="204">
        <f ca="1">IF(L4='2. Erfassung Einzahlungen'!$L$43,'2. Erfassung Einzahlungen'!$N$43,0)</f>
        <v>0</v>
      </c>
      <c r="M45" s="204">
        <f ca="1">IF(M4='2. Erfassung Einzahlungen'!$L$43,'2. Erfassung Einzahlungen'!$N$43,0)</f>
        <v>0</v>
      </c>
      <c r="N45" s="204">
        <f ca="1">IF(N4='2. Erfassung Einzahlungen'!$L$43,'2. Erfassung Einzahlungen'!$N$43,0)</f>
        <v>0</v>
      </c>
      <c r="O45" s="204">
        <f ca="1">IF(O4='2. Erfassung Einzahlungen'!$L$43,'2. Erfassung Einzahlungen'!$N$43,0)</f>
        <v>0</v>
      </c>
      <c r="P45" s="204">
        <f ca="1">IF(P4='2. Erfassung Einzahlungen'!$L$43,'2. Erfassung Einzahlungen'!$N$43,0)</f>
        <v>0</v>
      </c>
      <c r="Q45" s="204">
        <f ca="1">IF(Q4='2. Erfassung Einzahlungen'!$L$43,'2. Erfassung Einzahlungen'!$N$43,0)</f>
        <v>0</v>
      </c>
      <c r="R45" s="204">
        <f ca="1">IF(R4='2. Erfassung Einzahlungen'!$L$43,'2. Erfassung Einzahlungen'!$N$43,0)</f>
        <v>0</v>
      </c>
      <c r="S45" s="204">
        <f ca="1">IF(S4='2. Erfassung Einzahlungen'!$L$43,'2. Erfassung Einzahlungen'!$N$43,0)</f>
        <v>0</v>
      </c>
      <c r="T45" s="204">
        <f ca="1">IF(T4='2. Erfassung Einzahlungen'!$L$43,'2. Erfassung Einzahlungen'!$N$43,0)</f>
        <v>0</v>
      </c>
      <c r="U45" s="204">
        <f ca="1">IF(U4='2. Erfassung Einzahlungen'!$L$43,'2. Erfassung Einzahlungen'!$N$43,0)</f>
        <v>0</v>
      </c>
      <c r="V45" s="204">
        <f ca="1">IF(V4='2. Erfassung Einzahlungen'!$L$43,'2. Erfassung Einzahlungen'!$N$43,0)</f>
        <v>0</v>
      </c>
      <c r="W45" s="204">
        <f ca="1">IF(W4='2. Erfassung Einzahlungen'!$L$43,'2. Erfassung Einzahlungen'!$N$43,0)</f>
        <v>0</v>
      </c>
      <c r="X45" s="204">
        <f ca="1">IF(X4='2. Erfassung Einzahlungen'!$L$43,'2. Erfassung Einzahlungen'!$N$43,0)</f>
        <v>0</v>
      </c>
      <c r="Y45" s="204">
        <f ca="1">IF(Y4='2. Erfassung Einzahlungen'!$L$43,'2. Erfassung Einzahlungen'!$N$43,0)</f>
        <v>0</v>
      </c>
      <c r="Z45" s="204">
        <f ca="1">IF(Z4='2. Erfassung Einzahlungen'!$L$43,'2. Erfassung Einzahlungen'!$N$43,0)</f>
        <v>0</v>
      </c>
      <c r="AA45" s="204">
        <f ca="1">IF(AA4='2. Erfassung Einzahlungen'!$L$43,'2. Erfassung Einzahlungen'!$N$43,0)</f>
        <v>0</v>
      </c>
      <c r="AB45" s="204">
        <f ca="1">IF(AB4='2. Erfassung Einzahlungen'!$L$43,'2. Erfassung Einzahlungen'!$N$43,0)</f>
        <v>0</v>
      </c>
      <c r="AC45" s="204">
        <f ca="1">IF(AC4='2. Erfassung Einzahlungen'!$L$43,'2. Erfassung Einzahlungen'!$N$43,0)</f>
        <v>0</v>
      </c>
      <c r="AD45" s="204">
        <f ca="1">IF(AD4='2. Erfassung Einzahlungen'!$L$43,'2. Erfassung Einzahlungen'!$N$43,0)</f>
        <v>0</v>
      </c>
      <c r="AE45" s="204">
        <f ca="1">IF(AE4='2. Erfassung Einzahlungen'!$L$43,'2. Erfassung Einzahlungen'!$N$43,0)</f>
        <v>0</v>
      </c>
      <c r="AF45" s="204">
        <f ca="1">IF(AF4='2. Erfassung Einzahlungen'!$L$43,'2. Erfassung Einzahlungen'!$N$43,0)</f>
        <v>0</v>
      </c>
      <c r="AG45" s="204">
        <f ca="1">IF(AG4='2. Erfassung Einzahlungen'!$L$43,'2. Erfassung Einzahlungen'!$N$43,0)</f>
        <v>0</v>
      </c>
      <c r="AH45" s="204">
        <f ca="1">IF(AH4='2. Erfassung Einzahlungen'!$L$43,'2. Erfassung Einzahlungen'!$N$43,0)</f>
        <v>0</v>
      </c>
      <c r="AI45" s="770"/>
    </row>
    <row r="46" spans="1:35" x14ac:dyDescent="0.25">
      <c r="A46" s="130">
        <f>'2. Erfassung Einzahlungen'!A44</f>
        <v>0</v>
      </c>
      <c r="B46" s="204">
        <f ca="1">IF(B4='2. Erfassung Einzahlungen'!$L$44,'2. Erfassung Einzahlungen'!$N$44,0)</f>
        <v>0</v>
      </c>
      <c r="C46" s="204">
        <f ca="1">IF(C4='2. Erfassung Einzahlungen'!$L$44,'2. Erfassung Einzahlungen'!$N$44,0)</f>
        <v>0</v>
      </c>
      <c r="D46" s="204">
        <f ca="1">IF(D4='2. Erfassung Einzahlungen'!$L$44,'2. Erfassung Einzahlungen'!$N$44,0)</f>
        <v>0</v>
      </c>
      <c r="E46" s="204">
        <f ca="1">IF(E4='2. Erfassung Einzahlungen'!$L$44,'2. Erfassung Einzahlungen'!$N$44,0)</f>
        <v>0</v>
      </c>
      <c r="F46" s="204">
        <f ca="1">IF(F4='2. Erfassung Einzahlungen'!$L$44,'2. Erfassung Einzahlungen'!$N$44,0)</f>
        <v>0</v>
      </c>
      <c r="G46" s="204">
        <f ca="1">IF(G4='2. Erfassung Einzahlungen'!$L$44,'2. Erfassung Einzahlungen'!$N$44,0)</f>
        <v>0</v>
      </c>
      <c r="H46" s="204">
        <f ca="1">IF(H4='2. Erfassung Einzahlungen'!$L$44,'2. Erfassung Einzahlungen'!$N$44,0)</f>
        <v>0</v>
      </c>
      <c r="I46" s="204">
        <f ca="1">IF(I4='2. Erfassung Einzahlungen'!$L$44,'2. Erfassung Einzahlungen'!$N$44,0)</f>
        <v>0</v>
      </c>
      <c r="J46" s="204">
        <f ca="1">IF(J4='2. Erfassung Einzahlungen'!$L$44,'2. Erfassung Einzahlungen'!$N$44,0)</f>
        <v>0</v>
      </c>
      <c r="K46" s="204">
        <f ca="1">IF(K4='2. Erfassung Einzahlungen'!$L$44,'2. Erfassung Einzahlungen'!$N$44,0)</f>
        <v>0</v>
      </c>
      <c r="L46" s="204">
        <f ca="1">IF(L4='2. Erfassung Einzahlungen'!$L$44,'2. Erfassung Einzahlungen'!$N$44,0)</f>
        <v>0</v>
      </c>
      <c r="M46" s="204">
        <f ca="1">IF(M4='2. Erfassung Einzahlungen'!$L$44,'2. Erfassung Einzahlungen'!$N$44,0)</f>
        <v>0</v>
      </c>
      <c r="N46" s="204">
        <f ca="1">IF(N4='2. Erfassung Einzahlungen'!$L$44,'2. Erfassung Einzahlungen'!$N$44,0)</f>
        <v>0</v>
      </c>
      <c r="O46" s="204">
        <f ca="1">IF(O4='2. Erfassung Einzahlungen'!$L$44,'2. Erfassung Einzahlungen'!$N$44,0)</f>
        <v>0</v>
      </c>
      <c r="P46" s="204">
        <f ca="1">IF(P4='2. Erfassung Einzahlungen'!$L$44,'2. Erfassung Einzahlungen'!$N$44,0)</f>
        <v>0</v>
      </c>
      <c r="Q46" s="204">
        <f ca="1">IF(Q4='2. Erfassung Einzahlungen'!$L$44,'2. Erfassung Einzahlungen'!$N$44,0)</f>
        <v>0</v>
      </c>
      <c r="R46" s="204">
        <f ca="1">IF(R4='2. Erfassung Einzahlungen'!$L$44,'2. Erfassung Einzahlungen'!$N$44,0)</f>
        <v>0</v>
      </c>
      <c r="S46" s="204">
        <f ca="1">IF(S4='2. Erfassung Einzahlungen'!$L$44,'2. Erfassung Einzahlungen'!$N$44,0)</f>
        <v>0</v>
      </c>
      <c r="T46" s="204">
        <f ca="1">IF(T4='2. Erfassung Einzahlungen'!$L$44,'2. Erfassung Einzahlungen'!$N$44,0)</f>
        <v>0</v>
      </c>
      <c r="U46" s="204">
        <f ca="1">IF(U4='2. Erfassung Einzahlungen'!$L$44,'2. Erfassung Einzahlungen'!$N$44,0)</f>
        <v>0</v>
      </c>
      <c r="V46" s="204">
        <f ca="1">IF(V4='2. Erfassung Einzahlungen'!$L$44,'2. Erfassung Einzahlungen'!$N$44,0)</f>
        <v>0</v>
      </c>
      <c r="W46" s="204">
        <f ca="1">IF(W4='2. Erfassung Einzahlungen'!$L$44,'2. Erfassung Einzahlungen'!$N$44,0)</f>
        <v>0</v>
      </c>
      <c r="X46" s="204">
        <f ca="1">IF(X4='2. Erfassung Einzahlungen'!$L$44,'2. Erfassung Einzahlungen'!$N$44,0)</f>
        <v>0</v>
      </c>
      <c r="Y46" s="204">
        <f ca="1">IF(Y4='2. Erfassung Einzahlungen'!$L$44,'2. Erfassung Einzahlungen'!$N$44,0)</f>
        <v>0</v>
      </c>
      <c r="Z46" s="204">
        <f ca="1">IF(Z4='2. Erfassung Einzahlungen'!$L$44,'2. Erfassung Einzahlungen'!$N$44,0)</f>
        <v>0</v>
      </c>
      <c r="AA46" s="204">
        <f ca="1">IF(AA4='2. Erfassung Einzahlungen'!$L$44,'2. Erfassung Einzahlungen'!$N$44,0)</f>
        <v>0</v>
      </c>
      <c r="AB46" s="204">
        <f ca="1">IF(AB4='2. Erfassung Einzahlungen'!$L$44,'2. Erfassung Einzahlungen'!$N$44,0)</f>
        <v>0</v>
      </c>
      <c r="AC46" s="204">
        <f ca="1">IF(AC4='2. Erfassung Einzahlungen'!$L$44,'2. Erfassung Einzahlungen'!$N$44,0)</f>
        <v>0</v>
      </c>
      <c r="AD46" s="204">
        <f ca="1">IF(AD4='2. Erfassung Einzahlungen'!$L$44,'2. Erfassung Einzahlungen'!$N$44,0)</f>
        <v>0</v>
      </c>
      <c r="AE46" s="204">
        <f ca="1">IF(AE4='2. Erfassung Einzahlungen'!$L$44,'2. Erfassung Einzahlungen'!$N$44,0)</f>
        <v>0</v>
      </c>
      <c r="AF46" s="204">
        <f ca="1">IF(AF4='2. Erfassung Einzahlungen'!$L$44,'2. Erfassung Einzahlungen'!$N$44,0)</f>
        <v>0</v>
      </c>
      <c r="AG46" s="204">
        <f ca="1">IF(AG4='2. Erfassung Einzahlungen'!$L$44,'2. Erfassung Einzahlungen'!$N$44,0)</f>
        <v>0</v>
      </c>
      <c r="AH46" s="204">
        <f ca="1">IF(AH4='2. Erfassung Einzahlungen'!$L$44,'2. Erfassung Einzahlungen'!$N$44,0)</f>
        <v>0</v>
      </c>
      <c r="AI46" s="770"/>
    </row>
    <row r="47" spans="1:35" x14ac:dyDescent="0.25">
      <c r="A47" s="130">
        <f>'2. Erfassung Einzahlungen'!A45</f>
        <v>0</v>
      </c>
      <c r="B47" s="204">
        <f ca="1">IF(B4='2. Erfassung Einzahlungen'!$L$45,'2. Erfassung Einzahlungen'!$N$45,0)</f>
        <v>0</v>
      </c>
      <c r="C47" s="204">
        <f ca="1">IF(C4='2. Erfassung Einzahlungen'!$L$45,'2. Erfassung Einzahlungen'!$N$45,0)</f>
        <v>0</v>
      </c>
      <c r="D47" s="204">
        <f ca="1">IF(D4='2. Erfassung Einzahlungen'!$L$45,'2. Erfassung Einzahlungen'!$N$45,0)</f>
        <v>0</v>
      </c>
      <c r="E47" s="204">
        <f ca="1">IF(E4='2. Erfassung Einzahlungen'!$L$45,'2. Erfassung Einzahlungen'!$N$45,0)</f>
        <v>0</v>
      </c>
      <c r="F47" s="204">
        <f ca="1">IF(F4='2. Erfassung Einzahlungen'!$L$45,'2. Erfassung Einzahlungen'!$N$45,0)</f>
        <v>0</v>
      </c>
      <c r="G47" s="204">
        <f ca="1">IF(G4='2. Erfassung Einzahlungen'!$L$45,'2. Erfassung Einzahlungen'!$N$45,0)</f>
        <v>0</v>
      </c>
      <c r="H47" s="204">
        <f ca="1">IF(H4='2. Erfassung Einzahlungen'!$L$45,'2. Erfassung Einzahlungen'!$N$45,0)</f>
        <v>0</v>
      </c>
      <c r="I47" s="204">
        <f ca="1">IF(I4='2. Erfassung Einzahlungen'!$L$45,'2. Erfassung Einzahlungen'!$N$45,0)</f>
        <v>0</v>
      </c>
      <c r="J47" s="204">
        <f ca="1">IF(J4='2. Erfassung Einzahlungen'!$L$45,'2. Erfassung Einzahlungen'!$N$45,0)</f>
        <v>0</v>
      </c>
      <c r="K47" s="204">
        <f ca="1">IF(K4='2. Erfassung Einzahlungen'!$L$45,'2. Erfassung Einzahlungen'!$N$45,0)</f>
        <v>0</v>
      </c>
      <c r="L47" s="204">
        <f ca="1">IF(L4='2. Erfassung Einzahlungen'!$L$45,'2. Erfassung Einzahlungen'!$N$45,0)</f>
        <v>0</v>
      </c>
      <c r="M47" s="204">
        <f ca="1">IF(M4='2. Erfassung Einzahlungen'!$L$45,'2. Erfassung Einzahlungen'!$N$45,0)</f>
        <v>0</v>
      </c>
      <c r="N47" s="204">
        <f ca="1">IF(N4='2. Erfassung Einzahlungen'!$L$45,'2. Erfassung Einzahlungen'!$N$45,0)</f>
        <v>0</v>
      </c>
      <c r="O47" s="204">
        <f ca="1">IF(O4='2. Erfassung Einzahlungen'!$L$45,'2. Erfassung Einzahlungen'!$N$45,0)</f>
        <v>0</v>
      </c>
      <c r="P47" s="204">
        <f ca="1">IF(P4='2. Erfassung Einzahlungen'!$L$45,'2. Erfassung Einzahlungen'!$N$45,0)</f>
        <v>0</v>
      </c>
      <c r="Q47" s="204">
        <f ca="1">IF(Q4='2. Erfassung Einzahlungen'!$L$45,'2. Erfassung Einzahlungen'!$N$45,0)</f>
        <v>0</v>
      </c>
      <c r="R47" s="204">
        <f ca="1">IF(R4='2. Erfassung Einzahlungen'!$L$45,'2. Erfassung Einzahlungen'!$N$45,0)</f>
        <v>0</v>
      </c>
      <c r="S47" s="204">
        <f ca="1">IF(S4='2. Erfassung Einzahlungen'!$L$45,'2. Erfassung Einzahlungen'!$N$45,0)</f>
        <v>0</v>
      </c>
      <c r="T47" s="204">
        <f ca="1">IF(T4='2. Erfassung Einzahlungen'!$L$45,'2. Erfassung Einzahlungen'!$N$45,0)</f>
        <v>0</v>
      </c>
      <c r="U47" s="204">
        <f ca="1">IF(U4='2. Erfassung Einzahlungen'!$L$45,'2. Erfassung Einzahlungen'!$N$45,0)</f>
        <v>0</v>
      </c>
      <c r="V47" s="204">
        <f ca="1">IF(V4='2. Erfassung Einzahlungen'!$L$45,'2. Erfassung Einzahlungen'!$N$45,0)</f>
        <v>0</v>
      </c>
      <c r="W47" s="204">
        <f ca="1">IF(W4='2. Erfassung Einzahlungen'!$L$45,'2. Erfassung Einzahlungen'!$N$45,0)</f>
        <v>0</v>
      </c>
      <c r="X47" s="204">
        <f ca="1">IF(X4='2. Erfassung Einzahlungen'!$L$45,'2. Erfassung Einzahlungen'!$N$45,0)</f>
        <v>0</v>
      </c>
      <c r="Y47" s="204">
        <f ca="1">IF(Y4='2. Erfassung Einzahlungen'!$L$45,'2. Erfassung Einzahlungen'!$N$45,0)</f>
        <v>0</v>
      </c>
      <c r="Z47" s="204">
        <f ca="1">IF(Z4='2. Erfassung Einzahlungen'!$L$45,'2. Erfassung Einzahlungen'!$N$45,0)</f>
        <v>0</v>
      </c>
      <c r="AA47" s="204">
        <f ca="1">IF(AA4='2. Erfassung Einzahlungen'!$L$45,'2. Erfassung Einzahlungen'!$N$45,0)</f>
        <v>0</v>
      </c>
      <c r="AB47" s="204">
        <f ca="1">IF(AB4='2. Erfassung Einzahlungen'!$L$45,'2. Erfassung Einzahlungen'!$N$45,0)</f>
        <v>0</v>
      </c>
      <c r="AC47" s="204">
        <f ca="1">IF(AC4='2. Erfassung Einzahlungen'!$L$45,'2. Erfassung Einzahlungen'!$N$45,0)</f>
        <v>0</v>
      </c>
      <c r="AD47" s="204">
        <f ca="1">IF(AD4='2. Erfassung Einzahlungen'!$L$45,'2. Erfassung Einzahlungen'!$N$45,0)</f>
        <v>0</v>
      </c>
      <c r="AE47" s="204">
        <f ca="1">IF(AE4='2. Erfassung Einzahlungen'!$L$45,'2. Erfassung Einzahlungen'!$N$45,0)</f>
        <v>0</v>
      </c>
      <c r="AF47" s="204">
        <f ca="1">IF(AF4='2. Erfassung Einzahlungen'!$L$45,'2. Erfassung Einzahlungen'!$N$45,0)</f>
        <v>0</v>
      </c>
      <c r="AG47" s="204">
        <f ca="1">IF(AG4='2. Erfassung Einzahlungen'!$L$45,'2. Erfassung Einzahlungen'!$N$45,0)</f>
        <v>0</v>
      </c>
      <c r="AH47" s="204">
        <f ca="1">IF(AH4='2. Erfassung Einzahlungen'!$L$45,'2. Erfassung Einzahlungen'!$N$45,0)</f>
        <v>0</v>
      </c>
      <c r="AI47" s="770"/>
    </row>
    <row r="48" spans="1:35" x14ac:dyDescent="0.25">
      <c r="A48" s="130">
        <f>'2. Erfassung Einzahlungen'!A46</f>
        <v>0</v>
      </c>
      <c r="B48" s="204">
        <f ca="1">IF(B4='2. Erfassung Einzahlungen'!$L$46,'2. Erfassung Einzahlungen'!$N$46,0)</f>
        <v>0</v>
      </c>
      <c r="C48" s="204">
        <f ca="1">IF(C4='2. Erfassung Einzahlungen'!$L$46,'2. Erfassung Einzahlungen'!$N$46,0)</f>
        <v>0</v>
      </c>
      <c r="D48" s="204">
        <f ca="1">IF(D4='2. Erfassung Einzahlungen'!$L$46,'2. Erfassung Einzahlungen'!$N$46,0)</f>
        <v>0</v>
      </c>
      <c r="E48" s="204">
        <f ca="1">IF(E4='2. Erfassung Einzahlungen'!$L$46,'2. Erfassung Einzahlungen'!$N$46,0)</f>
        <v>0</v>
      </c>
      <c r="F48" s="204">
        <f ca="1">IF(F4='2. Erfassung Einzahlungen'!$L$46,'2. Erfassung Einzahlungen'!$N$46,0)</f>
        <v>0</v>
      </c>
      <c r="G48" s="204">
        <f ca="1">IF(G4='2. Erfassung Einzahlungen'!$L$46,'2. Erfassung Einzahlungen'!$N$46,0)</f>
        <v>0</v>
      </c>
      <c r="H48" s="204">
        <f ca="1">IF(H4='2. Erfassung Einzahlungen'!$L$46,'2. Erfassung Einzahlungen'!$N$46,0)</f>
        <v>0</v>
      </c>
      <c r="I48" s="204">
        <f ca="1">IF(I4='2. Erfassung Einzahlungen'!$L$46,'2. Erfassung Einzahlungen'!$N$46,0)</f>
        <v>0</v>
      </c>
      <c r="J48" s="204">
        <f ca="1">IF(J4='2. Erfassung Einzahlungen'!$L$46,'2. Erfassung Einzahlungen'!$N$46,0)</f>
        <v>0</v>
      </c>
      <c r="K48" s="204">
        <f ca="1">IF(K4='2. Erfassung Einzahlungen'!$L$46,'2. Erfassung Einzahlungen'!$N$46,0)</f>
        <v>0</v>
      </c>
      <c r="L48" s="204">
        <f ca="1">IF(L4='2. Erfassung Einzahlungen'!$L$46,'2. Erfassung Einzahlungen'!$N$46,0)</f>
        <v>0</v>
      </c>
      <c r="M48" s="204">
        <f ca="1">IF(M4='2. Erfassung Einzahlungen'!$L$46,'2. Erfassung Einzahlungen'!$N$46,0)</f>
        <v>0</v>
      </c>
      <c r="N48" s="204">
        <f ca="1">IF(N4='2. Erfassung Einzahlungen'!$L$46,'2. Erfassung Einzahlungen'!$N$46,0)</f>
        <v>0</v>
      </c>
      <c r="O48" s="204">
        <f ca="1">IF(O4='2. Erfassung Einzahlungen'!$L$46,'2. Erfassung Einzahlungen'!$N$46,0)</f>
        <v>0</v>
      </c>
      <c r="P48" s="204">
        <f ca="1">IF(P4='2. Erfassung Einzahlungen'!$L$46,'2. Erfassung Einzahlungen'!$N$46,0)</f>
        <v>0</v>
      </c>
      <c r="Q48" s="204">
        <f ca="1">IF(Q4='2. Erfassung Einzahlungen'!$L$46,'2. Erfassung Einzahlungen'!$N$46,0)</f>
        <v>0</v>
      </c>
      <c r="R48" s="204">
        <f ca="1">IF(R4='2. Erfassung Einzahlungen'!$L$46,'2. Erfassung Einzahlungen'!$N$46,0)</f>
        <v>0</v>
      </c>
      <c r="S48" s="204">
        <f ca="1">IF(S4='2. Erfassung Einzahlungen'!$L$46,'2. Erfassung Einzahlungen'!$N$46,0)</f>
        <v>0</v>
      </c>
      <c r="T48" s="204">
        <f ca="1">IF(T4='2. Erfassung Einzahlungen'!$L$46,'2. Erfassung Einzahlungen'!$N$46,0)</f>
        <v>0</v>
      </c>
      <c r="U48" s="204">
        <f ca="1">IF(U4='2. Erfassung Einzahlungen'!$L$46,'2. Erfassung Einzahlungen'!$N$46,0)</f>
        <v>0</v>
      </c>
      <c r="V48" s="204">
        <f ca="1">IF(V4='2. Erfassung Einzahlungen'!$L$46,'2. Erfassung Einzahlungen'!$N$46,0)</f>
        <v>0</v>
      </c>
      <c r="W48" s="204">
        <f ca="1">IF(W4='2. Erfassung Einzahlungen'!$L$46,'2. Erfassung Einzahlungen'!$N$46,0)</f>
        <v>0</v>
      </c>
      <c r="X48" s="204">
        <f ca="1">IF(X4='2. Erfassung Einzahlungen'!$L$46,'2. Erfassung Einzahlungen'!$N$46,0)</f>
        <v>0</v>
      </c>
      <c r="Y48" s="204">
        <f ca="1">IF(Y4='2. Erfassung Einzahlungen'!$L$46,'2. Erfassung Einzahlungen'!$N$46,0)</f>
        <v>0</v>
      </c>
      <c r="Z48" s="204">
        <f ca="1">IF(Z4='2. Erfassung Einzahlungen'!$L$46,'2. Erfassung Einzahlungen'!$N$46,0)</f>
        <v>0</v>
      </c>
      <c r="AA48" s="204">
        <f ca="1">IF(AA4='2. Erfassung Einzahlungen'!$L$46,'2. Erfassung Einzahlungen'!$N$46,0)</f>
        <v>0</v>
      </c>
      <c r="AB48" s="204">
        <f ca="1">IF(AB4='2. Erfassung Einzahlungen'!$L$46,'2. Erfassung Einzahlungen'!$N$46,0)</f>
        <v>0</v>
      </c>
      <c r="AC48" s="204">
        <f ca="1">IF(AC4='2. Erfassung Einzahlungen'!$L$46,'2. Erfassung Einzahlungen'!$N$46,0)</f>
        <v>0</v>
      </c>
      <c r="AD48" s="204">
        <f ca="1">IF(AD4='2. Erfassung Einzahlungen'!$L$46,'2. Erfassung Einzahlungen'!$N$46,0)</f>
        <v>0</v>
      </c>
      <c r="AE48" s="204">
        <f ca="1">IF(AE4='2. Erfassung Einzahlungen'!$L$46,'2. Erfassung Einzahlungen'!$N$46,0)</f>
        <v>0</v>
      </c>
      <c r="AF48" s="204">
        <f ca="1">IF(AF4='2. Erfassung Einzahlungen'!$L$46,'2. Erfassung Einzahlungen'!$N$46,0)</f>
        <v>0</v>
      </c>
      <c r="AG48" s="204">
        <f ca="1">IF(AG4='2. Erfassung Einzahlungen'!$L$46,'2. Erfassung Einzahlungen'!$N$46,0)</f>
        <v>0</v>
      </c>
      <c r="AH48" s="204">
        <f ca="1">IF(AH4='2. Erfassung Einzahlungen'!$L$46,'2. Erfassung Einzahlungen'!$N$46,0)</f>
        <v>0</v>
      </c>
      <c r="AI48" s="770"/>
    </row>
    <row r="49" spans="1:35" x14ac:dyDescent="0.25">
      <c r="A49" s="130">
        <f>'2. Erfassung Einzahlungen'!A47</f>
        <v>0</v>
      </c>
      <c r="B49" s="204">
        <f ca="1">IF(B4='2. Erfassung Einzahlungen'!$L$47,'2. Erfassung Einzahlungen'!$N$47,0)</f>
        <v>0</v>
      </c>
      <c r="C49" s="204">
        <f ca="1">IF(C4='2. Erfassung Einzahlungen'!$L$47,'2. Erfassung Einzahlungen'!$N$47,0)</f>
        <v>0</v>
      </c>
      <c r="D49" s="204">
        <f ca="1">IF(D4='2. Erfassung Einzahlungen'!$L$47,'2. Erfassung Einzahlungen'!$N$47,0)</f>
        <v>0</v>
      </c>
      <c r="E49" s="204">
        <f ca="1">IF(E4='2. Erfassung Einzahlungen'!$L$47,'2. Erfassung Einzahlungen'!$N$47,0)</f>
        <v>0</v>
      </c>
      <c r="F49" s="204">
        <f ca="1">IF(F4='2. Erfassung Einzahlungen'!$L$47,'2. Erfassung Einzahlungen'!$N$47,0)</f>
        <v>0</v>
      </c>
      <c r="G49" s="204">
        <f ca="1">IF(G4='2. Erfassung Einzahlungen'!$L$47,'2. Erfassung Einzahlungen'!$N$47,0)</f>
        <v>0</v>
      </c>
      <c r="H49" s="204">
        <f ca="1">IF(H4='2. Erfassung Einzahlungen'!$L$47,'2. Erfassung Einzahlungen'!$N$47,0)</f>
        <v>0</v>
      </c>
      <c r="I49" s="204">
        <f ca="1">IF(I4='2. Erfassung Einzahlungen'!$L$47,'2. Erfassung Einzahlungen'!$N$47,0)</f>
        <v>0</v>
      </c>
      <c r="J49" s="204">
        <f ca="1">IF(J4='2. Erfassung Einzahlungen'!$L$47,'2. Erfassung Einzahlungen'!$N$47,0)</f>
        <v>0</v>
      </c>
      <c r="K49" s="204">
        <f ca="1">IF(K4='2. Erfassung Einzahlungen'!$L$47,'2. Erfassung Einzahlungen'!$N$47,0)</f>
        <v>0</v>
      </c>
      <c r="L49" s="204">
        <f ca="1">IF(L4='2. Erfassung Einzahlungen'!$L$47,'2. Erfassung Einzahlungen'!$N$47,0)</f>
        <v>0</v>
      </c>
      <c r="M49" s="204">
        <f ca="1">IF(M4='2. Erfassung Einzahlungen'!$L$47,'2. Erfassung Einzahlungen'!$N$47,0)</f>
        <v>0</v>
      </c>
      <c r="N49" s="204">
        <f ca="1">IF(N4='2. Erfassung Einzahlungen'!$L$47,'2. Erfassung Einzahlungen'!$N$47,0)</f>
        <v>0</v>
      </c>
      <c r="O49" s="204">
        <f ca="1">IF(O4='2. Erfassung Einzahlungen'!$L$47,'2. Erfassung Einzahlungen'!$N$47,0)</f>
        <v>0</v>
      </c>
      <c r="P49" s="204">
        <f ca="1">IF(P4='2. Erfassung Einzahlungen'!$L$47,'2. Erfassung Einzahlungen'!$N$47,0)</f>
        <v>0</v>
      </c>
      <c r="Q49" s="204">
        <f ca="1">IF(Q4='2. Erfassung Einzahlungen'!$L$47,'2. Erfassung Einzahlungen'!$N$47,0)</f>
        <v>0</v>
      </c>
      <c r="R49" s="204">
        <f ca="1">IF(R4='2. Erfassung Einzahlungen'!$L$47,'2. Erfassung Einzahlungen'!$N$47,0)</f>
        <v>0</v>
      </c>
      <c r="S49" s="204">
        <f ca="1">IF(S4='2. Erfassung Einzahlungen'!$L$47,'2. Erfassung Einzahlungen'!$N$47,0)</f>
        <v>0</v>
      </c>
      <c r="T49" s="204">
        <f ca="1">IF(T4='2. Erfassung Einzahlungen'!$L$47,'2. Erfassung Einzahlungen'!$N$47,0)</f>
        <v>0</v>
      </c>
      <c r="U49" s="204">
        <f ca="1">IF(U4='2. Erfassung Einzahlungen'!$L$47,'2. Erfassung Einzahlungen'!$N$47,0)</f>
        <v>0</v>
      </c>
      <c r="V49" s="204">
        <f ca="1">IF(V4='2. Erfassung Einzahlungen'!$L$47,'2. Erfassung Einzahlungen'!$N$47,0)</f>
        <v>0</v>
      </c>
      <c r="W49" s="204">
        <f ca="1">IF(W4='2. Erfassung Einzahlungen'!$L$47,'2. Erfassung Einzahlungen'!$N$47,0)</f>
        <v>0</v>
      </c>
      <c r="X49" s="204">
        <f ca="1">IF(X4='2. Erfassung Einzahlungen'!$L$47,'2. Erfassung Einzahlungen'!$N$47,0)</f>
        <v>0</v>
      </c>
      <c r="Y49" s="204">
        <f ca="1">IF(Y4='2. Erfassung Einzahlungen'!$L$47,'2. Erfassung Einzahlungen'!$N$47,0)</f>
        <v>0</v>
      </c>
      <c r="Z49" s="204">
        <f ca="1">IF(Z4='2. Erfassung Einzahlungen'!$L$47,'2. Erfassung Einzahlungen'!$N$47,0)</f>
        <v>0</v>
      </c>
      <c r="AA49" s="204">
        <f ca="1">IF(AA4='2. Erfassung Einzahlungen'!$L$47,'2. Erfassung Einzahlungen'!$N$47,0)</f>
        <v>0</v>
      </c>
      <c r="AB49" s="204">
        <f ca="1">IF(AB4='2. Erfassung Einzahlungen'!$L$47,'2. Erfassung Einzahlungen'!$N$47,0)</f>
        <v>0</v>
      </c>
      <c r="AC49" s="204">
        <f ca="1">IF(AC4='2. Erfassung Einzahlungen'!$L$47,'2. Erfassung Einzahlungen'!$N$47,0)</f>
        <v>0</v>
      </c>
      <c r="AD49" s="204">
        <f ca="1">IF(AD4='2. Erfassung Einzahlungen'!$L$47,'2. Erfassung Einzahlungen'!$N$47,0)</f>
        <v>0</v>
      </c>
      <c r="AE49" s="204">
        <f ca="1">IF(AE4='2. Erfassung Einzahlungen'!$L$47,'2. Erfassung Einzahlungen'!$N$47,0)</f>
        <v>0</v>
      </c>
      <c r="AF49" s="204">
        <f ca="1">IF(AF4='2. Erfassung Einzahlungen'!$L$47,'2. Erfassung Einzahlungen'!$N$47,0)</f>
        <v>0</v>
      </c>
      <c r="AG49" s="204">
        <f ca="1">IF(AG4='2. Erfassung Einzahlungen'!$L$47,'2. Erfassung Einzahlungen'!$N$47,0)</f>
        <v>0</v>
      </c>
      <c r="AH49" s="204">
        <f ca="1">IF(AH4='2. Erfassung Einzahlungen'!$L$47,'2. Erfassung Einzahlungen'!$N$47,0)</f>
        <v>0</v>
      </c>
      <c r="AI49" s="770"/>
    </row>
    <row r="50" spans="1:35" x14ac:dyDescent="0.25">
      <c r="A50" s="130">
        <f>'2. Erfassung Einzahlungen'!A48</f>
        <v>0</v>
      </c>
      <c r="B50" s="204">
        <f ca="1">IF(B4='2. Erfassung Einzahlungen'!$L$48,'2. Erfassung Einzahlungen'!$N$48,0)</f>
        <v>0</v>
      </c>
      <c r="C50" s="204">
        <f ca="1">IF(C4='2. Erfassung Einzahlungen'!$L$48,'2. Erfassung Einzahlungen'!$N$48,0)</f>
        <v>0</v>
      </c>
      <c r="D50" s="204">
        <f ca="1">IF(D4='2. Erfassung Einzahlungen'!$L$48,'2. Erfassung Einzahlungen'!$N$48,0)</f>
        <v>0</v>
      </c>
      <c r="E50" s="204">
        <f ca="1">IF(E4='2. Erfassung Einzahlungen'!$L$48,'2. Erfassung Einzahlungen'!$N$48,0)</f>
        <v>0</v>
      </c>
      <c r="F50" s="204">
        <f ca="1">IF(F4='2. Erfassung Einzahlungen'!$L$48,'2. Erfassung Einzahlungen'!$N$48,0)</f>
        <v>0</v>
      </c>
      <c r="G50" s="204">
        <f ca="1">IF(G4='2. Erfassung Einzahlungen'!$L$48,'2. Erfassung Einzahlungen'!$N$48,0)</f>
        <v>0</v>
      </c>
      <c r="H50" s="204">
        <f ca="1">IF(H4='2. Erfassung Einzahlungen'!$L$48,'2. Erfassung Einzahlungen'!$N$48,0)</f>
        <v>0</v>
      </c>
      <c r="I50" s="204">
        <f ca="1">IF(I4='2. Erfassung Einzahlungen'!$L$48,'2. Erfassung Einzahlungen'!$N$48,0)</f>
        <v>0</v>
      </c>
      <c r="J50" s="204">
        <f ca="1">IF(J4='2. Erfassung Einzahlungen'!$L$48,'2. Erfassung Einzahlungen'!$N$48,0)</f>
        <v>0</v>
      </c>
      <c r="K50" s="204">
        <f ca="1">IF(K4='2. Erfassung Einzahlungen'!$L$48,'2. Erfassung Einzahlungen'!$N$48,0)</f>
        <v>0</v>
      </c>
      <c r="L50" s="204">
        <f ca="1">IF(L4='2. Erfassung Einzahlungen'!$L$48,'2. Erfassung Einzahlungen'!$N$48,0)</f>
        <v>0</v>
      </c>
      <c r="M50" s="204">
        <f ca="1">IF(M4='2. Erfassung Einzahlungen'!$L$48,'2. Erfassung Einzahlungen'!$N$48,0)</f>
        <v>0</v>
      </c>
      <c r="N50" s="204">
        <f ca="1">IF(N4='2. Erfassung Einzahlungen'!$L$48,'2. Erfassung Einzahlungen'!$N$48,0)</f>
        <v>0</v>
      </c>
      <c r="O50" s="204">
        <f ca="1">IF(O4='2. Erfassung Einzahlungen'!$L$48,'2. Erfassung Einzahlungen'!$N$48,0)</f>
        <v>0</v>
      </c>
      <c r="P50" s="204">
        <f ca="1">IF(P4='2. Erfassung Einzahlungen'!$L$48,'2. Erfassung Einzahlungen'!$N$48,0)</f>
        <v>0</v>
      </c>
      <c r="Q50" s="204">
        <f ca="1">IF(Q4='2. Erfassung Einzahlungen'!$L$48,'2. Erfassung Einzahlungen'!$N$48,0)</f>
        <v>0</v>
      </c>
      <c r="R50" s="204">
        <f ca="1">IF(R4='2. Erfassung Einzahlungen'!$L$48,'2. Erfassung Einzahlungen'!$N$48,0)</f>
        <v>0</v>
      </c>
      <c r="S50" s="204">
        <f ca="1">IF(S4='2. Erfassung Einzahlungen'!$L$48,'2. Erfassung Einzahlungen'!$N$48,0)</f>
        <v>0</v>
      </c>
      <c r="T50" s="204">
        <f ca="1">IF(T4='2. Erfassung Einzahlungen'!$L$48,'2. Erfassung Einzahlungen'!$N$48,0)</f>
        <v>0</v>
      </c>
      <c r="U50" s="204">
        <f ca="1">IF(U4='2. Erfassung Einzahlungen'!$L$48,'2. Erfassung Einzahlungen'!$N$48,0)</f>
        <v>0</v>
      </c>
      <c r="V50" s="204">
        <f ca="1">IF(V4='2. Erfassung Einzahlungen'!$L$48,'2. Erfassung Einzahlungen'!$N$48,0)</f>
        <v>0</v>
      </c>
      <c r="W50" s="204">
        <f ca="1">IF(W4='2. Erfassung Einzahlungen'!$L$48,'2. Erfassung Einzahlungen'!$N$48,0)</f>
        <v>0</v>
      </c>
      <c r="X50" s="204">
        <f ca="1">IF(X4='2. Erfassung Einzahlungen'!$L$48,'2. Erfassung Einzahlungen'!$N$48,0)</f>
        <v>0</v>
      </c>
      <c r="Y50" s="204">
        <f ca="1">IF(Y4='2. Erfassung Einzahlungen'!$L$48,'2. Erfassung Einzahlungen'!$N$48,0)</f>
        <v>0</v>
      </c>
      <c r="Z50" s="204">
        <f ca="1">IF(Z4='2. Erfassung Einzahlungen'!$L$48,'2. Erfassung Einzahlungen'!$N$48,0)</f>
        <v>0</v>
      </c>
      <c r="AA50" s="204">
        <f ca="1">IF(AA4='2. Erfassung Einzahlungen'!$L$48,'2. Erfassung Einzahlungen'!$N$48,0)</f>
        <v>0</v>
      </c>
      <c r="AB50" s="204">
        <f ca="1">IF(AB4='2. Erfassung Einzahlungen'!$L$48,'2. Erfassung Einzahlungen'!$N$48,0)</f>
        <v>0</v>
      </c>
      <c r="AC50" s="204">
        <f ca="1">IF(AC4='2. Erfassung Einzahlungen'!$L$48,'2. Erfassung Einzahlungen'!$N$48,0)</f>
        <v>0</v>
      </c>
      <c r="AD50" s="204">
        <f ca="1">IF(AD4='2. Erfassung Einzahlungen'!$L$48,'2. Erfassung Einzahlungen'!$N$48,0)</f>
        <v>0</v>
      </c>
      <c r="AE50" s="204">
        <f ca="1">IF(AE4='2. Erfassung Einzahlungen'!$L$48,'2. Erfassung Einzahlungen'!$N$48,0)</f>
        <v>0</v>
      </c>
      <c r="AF50" s="204">
        <f ca="1">IF(AF4='2. Erfassung Einzahlungen'!$L$48,'2. Erfassung Einzahlungen'!$N$48,0)</f>
        <v>0</v>
      </c>
      <c r="AG50" s="204">
        <f ca="1">IF(AG4='2. Erfassung Einzahlungen'!$L$48,'2. Erfassung Einzahlungen'!$N$48,0)</f>
        <v>0</v>
      </c>
      <c r="AH50" s="204">
        <f ca="1">IF(AH4='2. Erfassung Einzahlungen'!$L$48,'2. Erfassung Einzahlungen'!$N$48,0)</f>
        <v>0</v>
      </c>
      <c r="AI50" s="770"/>
    </row>
    <row r="51" spans="1:35" ht="50.1" customHeight="1" x14ac:dyDescent="0.3">
      <c r="A51" s="126" t="str">
        <f>'2. Erfassung Einzahlungen'!A49</f>
        <v>Summe unregelmäßige Einzahlungen</v>
      </c>
      <c r="B51" s="127">
        <f ca="1">SUM(B27:B50)</f>
        <v>0</v>
      </c>
      <c r="C51" s="127">
        <f t="shared" ref="C51:AH51" ca="1" si="3">SUM(C27:C50)</f>
        <v>0</v>
      </c>
      <c r="D51" s="127">
        <f t="shared" ca="1" si="3"/>
        <v>0</v>
      </c>
      <c r="E51" s="127">
        <f t="shared" ca="1" si="3"/>
        <v>0</v>
      </c>
      <c r="F51" s="127">
        <f t="shared" ca="1" si="3"/>
        <v>0</v>
      </c>
      <c r="G51" s="127">
        <f t="shared" ca="1" si="3"/>
        <v>0</v>
      </c>
      <c r="H51" s="127">
        <f t="shared" ca="1" si="3"/>
        <v>0</v>
      </c>
      <c r="I51" s="127">
        <f t="shared" ca="1" si="3"/>
        <v>0</v>
      </c>
      <c r="J51" s="127">
        <f t="shared" ca="1" si="3"/>
        <v>0</v>
      </c>
      <c r="K51" s="127">
        <f t="shared" ca="1" si="3"/>
        <v>0</v>
      </c>
      <c r="L51" s="127">
        <f t="shared" ca="1" si="3"/>
        <v>0</v>
      </c>
      <c r="M51" s="127">
        <f t="shared" ca="1" si="3"/>
        <v>0</v>
      </c>
      <c r="N51" s="127">
        <f t="shared" ca="1" si="3"/>
        <v>0</v>
      </c>
      <c r="O51" s="127">
        <f t="shared" ca="1" si="3"/>
        <v>0</v>
      </c>
      <c r="P51" s="127">
        <f t="shared" ca="1" si="3"/>
        <v>0</v>
      </c>
      <c r="Q51" s="127">
        <f t="shared" ca="1" si="3"/>
        <v>0</v>
      </c>
      <c r="R51" s="127">
        <f t="shared" ca="1" si="3"/>
        <v>0</v>
      </c>
      <c r="S51" s="127">
        <f t="shared" ca="1" si="3"/>
        <v>0</v>
      </c>
      <c r="T51" s="127">
        <f t="shared" ca="1" si="3"/>
        <v>0</v>
      </c>
      <c r="U51" s="127">
        <f t="shared" ca="1" si="3"/>
        <v>0</v>
      </c>
      <c r="V51" s="127">
        <f t="shared" ca="1" si="3"/>
        <v>0</v>
      </c>
      <c r="W51" s="127">
        <f t="shared" ca="1" si="3"/>
        <v>0</v>
      </c>
      <c r="X51" s="127">
        <f t="shared" ca="1" si="3"/>
        <v>0</v>
      </c>
      <c r="Y51" s="127">
        <f t="shared" ca="1" si="3"/>
        <v>0</v>
      </c>
      <c r="Z51" s="127">
        <f t="shared" ca="1" si="3"/>
        <v>0</v>
      </c>
      <c r="AA51" s="127">
        <f t="shared" ca="1" si="3"/>
        <v>0</v>
      </c>
      <c r="AB51" s="127">
        <f t="shared" ca="1" si="3"/>
        <v>0</v>
      </c>
      <c r="AC51" s="127">
        <f t="shared" ca="1" si="3"/>
        <v>0</v>
      </c>
      <c r="AD51" s="127">
        <f t="shared" ca="1" si="3"/>
        <v>0</v>
      </c>
      <c r="AE51" s="127">
        <f t="shared" ca="1" si="3"/>
        <v>0</v>
      </c>
      <c r="AF51" s="127">
        <f t="shared" ca="1" si="3"/>
        <v>0</v>
      </c>
      <c r="AG51" s="127">
        <f t="shared" ca="1" si="3"/>
        <v>0</v>
      </c>
      <c r="AH51" s="127">
        <f t="shared" ca="1" si="3"/>
        <v>0</v>
      </c>
      <c r="AI51" s="770"/>
    </row>
    <row r="52" spans="1:35" s="12" customFormat="1" ht="50.1" customHeight="1" x14ac:dyDescent="0.3">
      <c r="A52" s="110" t="str">
        <f>'2. Erfassung Einzahlungen'!A50</f>
        <v>Gesamtsumme Einzahlungen</v>
      </c>
      <c r="B52" s="128">
        <f ca="1">B51+B25</f>
        <v>0</v>
      </c>
      <c r="C52" s="128">
        <f t="shared" ref="C52:AC52" ca="1" si="4">C51+C25</f>
        <v>0</v>
      </c>
      <c r="D52" s="128">
        <f ca="1">D51+D25</f>
        <v>0</v>
      </c>
      <c r="E52" s="128">
        <f t="shared" ca="1" si="4"/>
        <v>1212.25</v>
      </c>
      <c r="F52" s="128">
        <f t="shared" ca="1" si="4"/>
        <v>0</v>
      </c>
      <c r="G52" s="128">
        <f t="shared" ca="1" si="4"/>
        <v>0</v>
      </c>
      <c r="H52" s="128">
        <f t="shared" ca="1" si="4"/>
        <v>0</v>
      </c>
      <c r="I52" s="128">
        <f t="shared" ca="1" si="4"/>
        <v>0</v>
      </c>
      <c r="J52" s="128">
        <f t="shared" ca="1" si="4"/>
        <v>0</v>
      </c>
      <c r="K52" s="128">
        <f t="shared" ca="1" si="4"/>
        <v>0</v>
      </c>
      <c r="L52" s="128">
        <f t="shared" ca="1" si="4"/>
        <v>0</v>
      </c>
      <c r="M52" s="128">
        <f t="shared" ca="1" si="4"/>
        <v>0</v>
      </c>
      <c r="N52" s="128">
        <f t="shared" ca="1" si="4"/>
        <v>0</v>
      </c>
      <c r="O52" s="128">
        <f t="shared" ca="1" si="4"/>
        <v>0</v>
      </c>
      <c r="P52" s="128">
        <f t="shared" ca="1" si="4"/>
        <v>0</v>
      </c>
      <c r="Q52" s="128">
        <f t="shared" ca="1" si="4"/>
        <v>0</v>
      </c>
      <c r="R52" s="128">
        <f t="shared" ca="1" si="4"/>
        <v>0</v>
      </c>
      <c r="S52" s="128">
        <f t="shared" ca="1" si="4"/>
        <v>0</v>
      </c>
      <c r="T52" s="128">
        <f t="shared" ca="1" si="4"/>
        <v>0</v>
      </c>
      <c r="U52" s="128">
        <f t="shared" ca="1" si="4"/>
        <v>0</v>
      </c>
      <c r="V52" s="128">
        <f t="shared" ca="1" si="4"/>
        <v>0</v>
      </c>
      <c r="W52" s="128">
        <f t="shared" ca="1" si="4"/>
        <v>0</v>
      </c>
      <c r="X52" s="128">
        <f t="shared" ca="1" si="4"/>
        <v>0</v>
      </c>
      <c r="Y52" s="128">
        <f t="shared" ca="1" si="4"/>
        <v>0</v>
      </c>
      <c r="Z52" s="128">
        <f t="shared" ca="1" si="4"/>
        <v>0</v>
      </c>
      <c r="AA52" s="128">
        <f t="shared" ca="1" si="4"/>
        <v>0</v>
      </c>
      <c r="AB52" s="128">
        <f t="shared" ca="1" si="4"/>
        <v>0</v>
      </c>
      <c r="AC52" s="128">
        <f t="shared" ca="1" si="4"/>
        <v>0</v>
      </c>
      <c r="AD52" s="128">
        <f ca="1">AD51+AD25</f>
        <v>0</v>
      </c>
      <c r="AE52" s="128">
        <f ca="1">AE51+AE25</f>
        <v>0</v>
      </c>
      <c r="AF52" s="128">
        <f ca="1">AF51+AF25</f>
        <v>0</v>
      </c>
      <c r="AG52" s="128">
        <f ca="1">AG51+AG25</f>
        <v>0</v>
      </c>
      <c r="AH52" s="128">
        <f ca="1">AH51+AH25</f>
        <v>0</v>
      </c>
      <c r="AI52" s="770"/>
    </row>
    <row r="53" spans="1:35" s="3" customFormat="1" ht="18.75" x14ac:dyDescent="0.3">
      <c r="A53" s="11" t="s">
        <v>158</v>
      </c>
      <c r="B53" s="348">
        <f ca="1">B4</f>
        <v>45747</v>
      </c>
      <c r="C53" s="348">
        <f t="shared" ref="C53:AH53" ca="1" si="5">C4</f>
        <v>45748</v>
      </c>
      <c r="D53" s="348">
        <f t="shared" ca="1" si="5"/>
        <v>45749</v>
      </c>
      <c r="E53" s="348">
        <f t="shared" ca="1" si="5"/>
        <v>45750</v>
      </c>
      <c r="F53" s="348">
        <f t="shared" ca="1" si="5"/>
        <v>45751</v>
      </c>
      <c r="G53" s="348">
        <f t="shared" ca="1" si="5"/>
        <v>45752</v>
      </c>
      <c r="H53" s="348">
        <f t="shared" ca="1" si="5"/>
        <v>45753</v>
      </c>
      <c r="I53" s="348">
        <f t="shared" ca="1" si="5"/>
        <v>45754</v>
      </c>
      <c r="J53" s="348">
        <f t="shared" ca="1" si="5"/>
        <v>45755</v>
      </c>
      <c r="K53" s="348">
        <f t="shared" ca="1" si="5"/>
        <v>45756</v>
      </c>
      <c r="L53" s="348">
        <f t="shared" ca="1" si="5"/>
        <v>45757</v>
      </c>
      <c r="M53" s="348">
        <f t="shared" ca="1" si="5"/>
        <v>45758</v>
      </c>
      <c r="N53" s="348">
        <f t="shared" ca="1" si="5"/>
        <v>45759</v>
      </c>
      <c r="O53" s="348">
        <f t="shared" ca="1" si="5"/>
        <v>45760</v>
      </c>
      <c r="P53" s="348">
        <f t="shared" ca="1" si="5"/>
        <v>45761</v>
      </c>
      <c r="Q53" s="348">
        <f t="shared" ca="1" si="5"/>
        <v>45762</v>
      </c>
      <c r="R53" s="348">
        <f t="shared" ca="1" si="5"/>
        <v>45763</v>
      </c>
      <c r="S53" s="348">
        <f t="shared" ca="1" si="5"/>
        <v>45764</v>
      </c>
      <c r="T53" s="348">
        <f t="shared" ca="1" si="5"/>
        <v>45765</v>
      </c>
      <c r="U53" s="348">
        <f t="shared" ca="1" si="5"/>
        <v>45766</v>
      </c>
      <c r="V53" s="348">
        <f t="shared" ca="1" si="5"/>
        <v>45767</v>
      </c>
      <c r="W53" s="348">
        <f t="shared" ca="1" si="5"/>
        <v>45768</v>
      </c>
      <c r="X53" s="348">
        <f t="shared" ca="1" si="5"/>
        <v>45769</v>
      </c>
      <c r="Y53" s="348">
        <f t="shared" ca="1" si="5"/>
        <v>45770</v>
      </c>
      <c r="Z53" s="348">
        <f t="shared" ca="1" si="5"/>
        <v>45771</v>
      </c>
      <c r="AA53" s="348">
        <f t="shared" ca="1" si="5"/>
        <v>45772</v>
      </c>
      <c r="AB53" s="348">
        <f t="shared" ca="1" si="5"/>
        <v>45773</v>
      </c>
      <c r="AC53" s="348">
        <f t="shared" ca="1" si="5"/>
        <v>45774</v>
      </c>
      <c r="AD53" s="348">
        <f t="shared" ca="1" si="5"/>
        <v>45775</v>
      </c>
      <c r="AE53" s="348">
        <f t="shared" ca="1" si="5"/>
        <v>45776</v>
      </c>
      <c r="AF53" s="348">
        <f t="shared" ca="1" si="5"/>
        <v>45777</v>
      </c>
      <c r="AG53" s="348">
        <f t="shared" ca="1" si="5"/>
        <v>45778</v>
      </c>
      <c r="AH53" s="348">
        <f t="shared" ca="1" si="5"/>
        <v>45779</v>
      </c>
      <c r="AI53" s="760"/>
    </row>
    <row r="54" spans="1:35" x14ac:dyDescent="0.25">
      <c r="A54" s="17" t="str">
        <f>'3. Erfassung Auszahlungen'!A2</f>
        <v>Darlehensrate inkl. Zinsen DHH 
Am Sauerwinkel</v>
      </c>
      <c r="B54" s="204">
        <f ca="1">IF($B$4='3. Erfassung Auszahlungen'!$L$2,'3. Erfassung Auszahlungen'!N2,0)</f>
        <v>0</v>
      </c>
      <c r="C54" s="204">
        <f ca="1">IF(C4='3. Erfassung Auszahlungen'!$L$2,'3. Erfassung Auszahlungen'!$N$2,0)</f>
        <v>0</v>
      </c>
      <c r="D54" s="204">
        <f ca="1">IF(D4='3. Erfassung Auszahlungen'!$L$2,'3. Erfassung Auszahlungen'!$N$2,0)</f>
        <v>0</v>
      </c>
      <c r="E54" s="204">
        <f ca="1">IF(E4='3. Erfassung Auszahlungen'!$L$2,'3. Erfassung Auszahlungen'!$N$2,0)</f>
        <v>0</v>
      </c>
      <c r="F54" s="204">
        <f ca="1">IF(F4='3. Erfassung Auszahlungen'!$L$2,'3. Erfassung Auszahlungen'!$N$2,0)</f>
        <v>0</v>
      </c>
      <c r="G54" s="204">
        <f ca="1">IF(G4='3. Erfassung Auszahlungen'!$L$2,'3. Erfassung Auszahlungen'!$N$2,0)</f>
        <v>0</v>
      </c>
      <c r="H54" s="204">
        <f ca="1">IF(H4='3. Erfassung Auszahlungen'!$L$2,'3. Erfassung Auszahlungen'!$N$2,0)</f>
        <v>0</v>
      </c>
      <c r="I54" s="204">
        <f ca="1">IF(I4='3. Erfassung Auszahlungen'!$L$2,'3. Erfassung Auszahlungen'!$N$2,0)</f>
        <v>0</v>
      </c>
      <c r="J54" s="204">
        <f ca="1">IF(J4='3. Erfassung Auszahlungen'!$L$2,'3. Erfassung Auszahlungen'!$N$2,0)</f>
        <v>0</v>
      </c>
      <c r="K54" s="204">
        <f ca="1">IF(K4='3. Erfassung Auszahlungen'!$L$2,'3. Erfassung Auszahlungen'!$N$2,0)</f>
        <v>0</v>
      </c>
      <c r="L54" s="204">
        <f ca="1">IF(L4='3. Erfassung Auszahlungen'!$L$2,'3. Erfassung Auszahlungen'!$N$2,0)</f>
        <v>0</v>
      </c>
      <c r="M54" s="204">
        <f ca="1">IF(M4='3. Erfassung Auszahlungen'!$L$2,'3. Erfassung Auszahlungen'!$N$2,0)</f>
        <v>0</v>
      </c>
      <c r="N54" s="204">
        <f ca="1">IF(N4='3. Erfassung Auszahlungen'!$L$2,'3. Erfassung Auszahlungen'!$N$2,0)</f>
        <v>0</v>
      </c>
      <c r="O54" s="204">
        <f ca="1">IF(O4='3. Erfassung Auszahlungen'!$L$2,'3. Erfassung Auszahlungen'!$N$2,0)</f>
        <v>0</v>
      </c>
      <c r="P54" s="204">
        <f ca="1">IF(P4='3. Erfassung Auszahlungen'!$L$2,'3. Erfassung Auszahlungen'!$N$2,0)</f>
        <v>0</v>
      </c>
      <c r="Q54" s="204">
        <f ca="1">IF(Q4='3. Erfassung Auszahlungen'!$L$2,'3. Erfassung Auszahlungen'!$N$2,0)</f>
        <v>0</v>
      </c>
      <c r="R54" s="204">
        <f ca="1">IF(R4='3. Erfassung Auszahlungen'!$L$2,'3. Erfassung Auszahlungen'!$N$2,0)</f>
        <v>0</v>
      </c>
      <c r="S54" s="204">
        <f ca="1">IF(S4='3. Erfassung Auszahlungen'!$L$2,'3. Erfassung Auszahlungen'!$N$2,0)</f>
        <v>0</v>
      </c>
      <c r="T54" s="204">
        <f ca="1">IF(T4='3. Erfassung Auszahlungen'!$L$2,'3. Erfassung Auszahlungen'!$N$2,0)</f>
        <v>0</v>
      </c>
      <c r="U54" s="204">
        <f ca="1">IF(U4='3. Erfassung Auszahlungen'!$L$2,'3. Erfassung Auszahlungen'!$N$2,0)</f>
        <v>0</v>
      </c>
      <c r="V54" s="204">
        <f ca="1">IF(V4='3. Erfassung Auszahlungen'!$L$2,'3. Erfassung Auszahlungen'!$N$2,0)</f>
        <v>0</v>
      </c>
      <c r="W54" s="204">
        <f ca="1">IF(W4='3. Erfassung Auszahlungen'!$L$2,'3. Erfassung Auszahlungen'!$N$2,0)</f>
        <v>0</v>
      </c>
      <c r="X54" s="204">
        <f ca="1">IF(X4='3. Erfassung Auszahlungen'!$L$2,'3. Erfassung Auszahlungen'!$N$2,0)</f>
        <v>0</v>
      </c>
      <c r="Y54" s="204">
        <f ca="1">IF(Y4='3. Erfassung Auszahlungen'!$L$2,'3. Erfassung Auszahlungen'!$N$2,0)</f>
        <v>0</v>
      </c>
      <c r="Z54" s="204">
        <f ca="1">IF(Z4='3. Erfassung Auszahlungen'!$L$2,'3. Erfassung Auszahlungen'!$N$2,0)</f>
        <v>0</v>
      </c>
      <c r="AA54" s="204">
        <f ca="1">IF(AA4='3. Erfassung Auszahlungen'!$L$2,'3. Erfassung Auszahlungen'!$N$2,0)</f>
        <v>0</v>
      </c>
      <c r="AB54" s="204">
        <f ca="1">IF(AB4='3. Erfassung Auszahlungen'!$L$2,'3. Erfassung Auszahlungen'!$N$2,0)</f>
        <v>0</v>
      </c>
      <c r="AC54" s="204">
        <f ca="1">IF(AC4='3. Erfassung Auszahlungen'!$L$2,'3. Erfassung Auszahlungen'!$N$2,0)</f>
        <v>0</v>
      </c>
      <c r="AD54" s="204">
        <f ca="1">IF(AD4='3. Erfassung Auszahlungen'!$L$2,'3. Erfassung Auszahlungen'!$N$2,0)</f>
        <v>858.17</v>
      </c>
      <c r="AE54" s="204">
        <f ca="1">IF(AE4='3. Erfassung Auszahlungen'!$L$2,'3. Erfassung Auszahlungen'!$N$2,0)</f>
        <v>0</v>
      </c>
      <c r="AF54" s="204">
        <f ca="1">IF(AF4='3. Erfassung Auszahlungen'!$L$2,'3. Erfassung Auszahlungen'!$N$2,0)</f>
        <v>0</v>
      </c>
      <c r="AG54" s="204">
        <f ca="1">IF(AG4='3. Erfassung Auszahlungen'!$L$2,'3. Erfassung Auszahlungen'!$N$2,0)</f>
        <v>0</v>
      </c>
      <c r="AH54" s="204">
        <f ca="1">IF(AH4='3. Erfassung Auszahlungen'!$L$2,'3. Erfassung Auszahlungen'!$N$2,0)</f>
        <v>0</v>
      </c>
      <c r="AI54" s="761"/>
    </row>
    <row r="55" spans="1:35" x14ac:dyDescent="0.25">
      <c r="A55" s="18" t="str">
        <f>'3. Erfassung Auszahlungen'!A3</f>
        <v>Grundsteuer + NK DHH Am Sauerwinkel</v>
      </c>
      <c r="B55" s="204">
        <f ca="1">IF(B4='3. Erfassung Auszahlungen'!$L$3,'3. Erfassung Auszahlungen'!$N$3,0)</f>
        <v>0</v>
      </c>
      <c r="C55" s="204">
        <f ca="1">IF(C4='3. Erfassung Auszahlungen'!$L$3,'3. Erfassung Auszahlungen'!$N$3,0)</f>
        <v>0</v>
      </c>
      <c r="D55" s="204">
        <f ca="1">IF(D4='3. Erfassung Auszahlungen'!$L$3,'3. Erfassung Auszahlungen'!$N$3,0)</f>
        <v>0</v>
      </c>
      <c r="E55" s="204">
        <f ca="1">IF(E4='3. Erfassung Auszahlungen'!$L$3,'3. Erfassung Auszahlungen'!$N$3,0)</f>
        <v>267</v>
      </c>
      <c r="F55" s="204">
        <f ca="1">IF(F4='3. Erfassung Auszahlungen'!$L$3,'3. Erfassung Auszahlungen'!$N$3,0)</f>
        <v>0</v>
      </c>
      <c r="G55" s="204">
        <f ca="1">IF(G4='3. Erfassung Auszahlungen'!$L$3,'3. Erfassung Auszahlungen'!$N$3,0)</f>
        <v>0</v>
      </c>
      <c r="H55" s="204">
        <f ca="1">IF(H4='3. Erfassung Auszahlungen'!$L$3,'3. Erfassung Auszahlungen'!$N$3,0)</f>
        <v>0</v>
      </c>
      <c r="I55" s="204">
        <f ca="1">IF(I4='3. Erfassung Auszahlungen'!$L$3,'3. Erfassung Auszahlungen'!$N$3,0)</f>
        <v>0</v>
      </c>
      <c r="J55" s="204">
        <f ca="1">IF(J4='3. Erfassung Auszahlungen'!$L$3,'3. Erfassung Auszahlungen'!$N$3,0)</f>
        <v>0</v>
      </c>
      <c r="K55" s="204">
        <f ca="1">IF(K4='3. Erfassung Auszahlungen'!$L$3,'3. Erfassung Auszahlungen'!$N$3,0)</f>
        <v>0</v>
      </c>
      <c r="L55" s="204">
        <f ca="1">IF(L4='3. Erfassung Auszahlungen'!$L$3,'3. Erfassung Auszahlungen'!$N$3,0)</f>
        <v>0</v>
      </c>
      <c r="M55" s="204">
        <f ca="1">IF(M4='3. Erfassung Auszahlungen'!$L$3,'3. Erfassung Auszahlungen'!$N$3,0)</f>
        <v>0</v>
      </c>
      <c r="N55" s="204">
        <f ca="1">IF(N4='3. Erfassung Auszahlungen'!$L$3,'3. Erfassung Auszahlungen'!$N$3,0)</f>
        <v>0</v>
      </c>
      <c r="O55" s="204">
        <f ca="1">IF(O4='3. Erfassung Auszahlungen'!$L$3,'3. Erfassung Auszahlungen'!$N$3,0)</f>
        <v>0</v>
      </c>
      <c r="P55" s="204">
        <f ca="1">IF(P4='3. Erfassung Auszahlungen'!$L$3,'3. Erfassung Auszahlungen'!$N$3,0)</f>
        <v>0</v>
      </c>
      <c r="Q55" s="204">
        <f ca="1">IF(Q4='3. Erfassung Auszahlungen'!$L$3,'3. Erfassung Auszahlungen'!$N$3,0)</f>
        <v>0</v>
      </c>
      <c r="R55" s="204">
        <f ca="1">IF(R4='3. Erfassung Auszahlungen'!$L$3,'3. Erfassung Auszahlungen'!$N$3,0)</f>
        <v>0</v>
      </c>
      <c r="S55" s="204">
        <f ca="1">IF(S4='3. Erfassung Auszahlungen'!$L$3,'3. Erfassung Auszahlungen'!$N$3,0)</f>
        <v>0</v>
      </c>
      <c r="T55" s="204">
        <f ca="1">IF(T4='3. Erfassung Auszahlungen'!$L$3,'3. Erfassung Auszahlungen'!$N$3,0)</f>
        <v>0</v>
      </c>
      <c r="U55" s="204">
        <f ca="1">IF(U4='3. Erfassung Auszahlungen'!$L$3,'3. Erfassung Auszahlungen'!$N$3,0)</f>
        <v>0</v>
      </c>
      <c r="V55" s="204">
        <f ca="1">IF(V4='3. Erfassung Auszahlungen'!$L$3,'3. Erfassung Auszahlungen'!$N$3,0)</f>
        <v>0</v>
      </c>
      <c r="W55" s="204">
        <f ca="1">IF(W4='3. Erfassung Auszahlungen'!$L$3,'3. Erfassung Auszahlungen'!$N$3,0)</f>
        <v>0</v>
      </c>
      <c r="X55" s="204">
        <f ca="1">IF(X4='3. Erfassung Auszahlungen'!$L$3,'3. Erfassung Auszahlungen'!$N$3,0)</f>
        <v>0</v>
      </c>
      <c r="Y55" s="204">
        <f ca="1">IF(Y4='3. Erfassung Auszahlungen'!$L$3,'3. Erfassung Auszahlungen'!$N$3,0)</f>
        <v>0</v>
      </c>
      <c r="Z55" s="204">
        <f ca="1">IF(Z4='3. Erfassung Auszahlungen'!$L$3,'3. Erfassung Auszahlungen'!$N$3,0)</f>
        <v>0</v>
      </c>
      <c r="AA55" s="204">
        <f ca="1">IF(AA4='3. Erfassung Auszahlungen'!$L$3,'3. Erfassung Auszahlungen'!$N$3,0)</f>
        <v>0</v>
      </c>
      <c r="AB55" s="204">
        <f ca="1">IF(AB4='3. Erfassung Auszahlungen'!$L$3,'3. Erfassung Auszahlungen'!$N$3,0)</f>
        <v>0</v>
      </c>
      <c r="AC55" s="204">
        <f ca="1">IF(AC4='3. Erfassung Auszahlungen'!$L$3,'3. Erfassung Auszahlungen'!$N$3,0)</f>
        <v>0</v>
      </c>
      <c r="AD55" s="204">
        <f ca="1">IF(AD4='3. Erfassung Auszahlungen'!$L$3,'3. Erfassung Auszahlungen'!$N$3,0)</f>
        <v>0</v>
      </c>
      <c r="AE55" s="204">
        <f ca="1">IF(AE4='3. Erfassung Auszahlungen'!$L$3,'3. Erfassung Auszahlungen'!$N$3,0)</f>
        <v>0</v>
      </c>
      <c r="AF55" s="204">
        <f ca="1">IF(AF4='3. Erfassung Auszahlungen'!$L$3,'3. Erfassung Auszahlungen'!$N$3,0)</f>
        <v>0</v>
      </c>
      <c r="AG55" s="204">
        <f ca="1">IF(AG4='3. Erfassung Auszahlungen'!$L$3,'3. Erfassung Auszahlungen'!$N$3,0)</f>
        <v>0</v>
      </c>
      <c r="AH55" s="204">
        <f ca="1">IF(AH4='3. Erfassung Auszahlungen'!$L$3,'3. Erfassung Auszahlungen'!$N$3,0)</f>
        <v>0</v>
      </c>
      <c r="AI55" s="761"/>
    </row>
    <row r="56" spans="1:35" x14ac:dyDescent="0.25">
      <c r="A56" s="18">
        <f>'3. Erfassung Auszahlungen'!A4</f>
        <v>0</v>
      </c>
      <c r="B56" s="204">
        <f ca="1">IF(B4='3. Erfassung Auszahlungen'!$L$4,'3. Erfassung Auszahlungen'!$N$4,0)</f>
        <v>0</v>
      </c>
      <c r="C56" s="204">
        <f ca="1">IF(C4='3. Erfassung Auszahlungen'!$L$4,'3. Erfassung Auszahlungen'!$N$4,0)</f>
        <v>0</v>
      </c>
      <c r="D56" s="204">
        <f ca="1">IF(D4='3. Erfassung Auszahlungen'!$L$4,'3. Erfassung Auszahlungen'!$N$4,0)</f>
        <v>0</v>
      </c>
      <c r="E56" s="204">
        <f ca="1">IF(E4='3. Erfassung Auszahlungen'!$L$4,'3. Erfassung Auszahlungen'!$N$4,0)</f>
        <v>0</v>
      </c>
      <c r="F56" s="204">
        <f ca="1">IF(F4='3. Erfassung Auszahlungen'!$L$4,'3. Erfassung Auszahlungen'!$N$4,0)</f>
        <v>0</v>
      </c>
      <c r="G56" s="204">
        <f ca="1">IF(G4='3. Erfassung Auszahlungen'!$L$4,'3. Erfassung Auszahlungen'!$N$4,0)</f>
        <v>0</v>
      </c>
      <c r="H56" s="204">
        <f ca="1">IF(H4='3. Erfassung Auszahlungen'!$L$4,'3. Erfassung Auszahlungen'!$N$4,0)</f>
        <v>0</v>
      </c>
      <c r="I56" s="204">
        <f ca="1">IF(I4='3. Erfassung Auszahlungen'!$L$4,'3. Erfassung Auszahlungen'!$N$4,0)</f>
        <v>0</v>
      </c>
      <c r="J56" s="204">
        <f ca="1">IF(J4='3. Erfassung Auszahlungen'!$L$4,'3. Erfassung Auszahlungen'!$N$4,0)</f>
        <v>0</v>
      </c>
      <c r="K56" s="204">
        <f ca="1">IF(K4='3. Erfassung Auszahlungen'!$L$4,'3. Erfassung Auszahlungen'!$N$4,0)</f>
        <v>0</v>
      </c>
      <c r="L56" s="204">
        <f ca="1">IF(L4='3. Erfassung Auszahlungen'!$L$4,'3. Erfassung Auszahlungen'!$N$4,0)</f>
        <v>0</v>
      </c>
      <c r="M56" s="204">
        <f ca="1">IF(M4='3. Erfassung Auszahlungen'!$L$4,'3. Erfassung Auszahlungen'!$N$4,0)</f>
        <v>0</v>
      </c>
      <c r="N56" s="204">
        <f ca="1">IF(N4='3. Erfassung Auszahlungen'!$L$4,'3. Erfassung Auszahlungen'!$N$4,0)</f>
        <v>0</v>
      </c>
      <c r="O56" s="204">
        <f ca="1">IF(O4='3. Erfassung Auszahlungen'!$L$4,'3. Erfassung Auszahlungen'!$N$4,0)</f>
        <v>0</v>
      </c>
      <c r="P56" s="204">
        <f ca="1">IF(P4='3. Erfassung Auszahlungen'!$L$4,'3. Erfassung Auszahlungen'!$N$4,0)</f>
        <v>0</v>
      </c>
      <c r="Q56" s="204">
        <f ca="1">IF(Q4='3. Erfassung Auszahlungen'!$L$4,'3. Erfassung Auszahlungen'!$N$4,0)</f>
        <v>0</v>
      </c>
      <c r="R56" s="204">
        <f ca="1">IF(R4='3. Erfassung Auszahlungen'!$L$4,'3. Erfassung Auszahlungen'!$N$4,0)</f>
        <v>0</v>
      </c>
      <c r="S56" s="204">
        <f ca="1">IF(S4='3. Erfassung Auszahlungen'!$L$4,'3. Erfassung Auszahlungen'!$N$4,0)</f>
        <v>0</v>
      </c>
      <c r="T56" s="204">
        <f ca="1">IF(T4='3. Erfassung Auszahlungen'!$L$4,'3. Erfassung Auszahlungen'!$N$4,0)</f>
        <v>0</v>
      </c>
      <c r="U56" s="204">
        <f ca="1">IF(U4='3. Erfassung Auszahlungen'!$L$4,'3. Erfassung Auszahlungen'!$N$4,0)</f>
        <v>0</v>
      </c>
      <c r="V56" s="204">
        <f ca="1">IF(V4='3. Erfassung Auszahlungen'!$L$4,'3. Erfassung Auszahlungen'!$N$4,0)</f>
        <v>0</v>
      </c>
      <c r="W56" s="204">
        <f ca="1">IF(W4='3. Erfassung Auszahlungen'!$L$4,'3. Erfassung Auszahlungen'!$N$4,0)</f>
        <v>0</v>
      </c>
      <c r="X56" s="204">
        <f ca="1">IF(X4='3. Erfassung Auszahlungen'!$L$4,'3. Erfassung Auszahlungen'!$N$4,0)</f>
        <v>0</v>
      </c>
      <c r="Y56" s="204">
        <f ca="1">IF(Y4='3. Erfassung Auszahlungen'!$L$4,'3. Erfassung Auszahlungen'!$N$4,0)</f>
        <v>0</v>
      </c>
      <c r="Z56" s="204">
        <f ca="1">IF(Z4='3. Erfassung Auszahlungen'!$L$4,'3. Erfassung Auszahlungen'!$N$4,0)</f>
        <v>0</v>
      </c>
      <c r="AA56" s="204">
        <f ca="1">IF(AA4='3. Erfassung Auszahlungen'!$L$4,'3. Erfassung Auszahlungen'!$N$4,0)</f>
        <v>0</v>
      </c>
      <c r="AB56" s="204">
        <f ca="1">IF(AB4='3. Erfassung Auszahlungen'!$L$4,'3. Erfassung Auszahlungen'!$N$4,0)</f>
        <v>0</v>
      </c>
      <c r="AC56" s="204">
        <f ca="1">IF(AC4='3. Erfassung Auszahlungen'!$L$4,'3. Erfassung Auszahlungen'!$N$4,0)</f>
        <v>0</v>
      </c>
      <c r="AD56" s="204">
        <f ca="1">IF(AD4='3. Erfassung Auszahlungen'!$L$4,'3. Erfassung Auszahlungen'!$N$4,0)</f>
        <v>0</v>
      </c>
      <c r="AE56" s="204">
        <f ca="1">IF(AE4='3. Erfassung Auszahlungen'!$L$4,'3. Erfassung Auszahlungen'!$N$4,0)</f>
        <v>0</v>
      </c>
      <c r="AF56" s="204">
        <f ca="1">IF(AF4='3. Erfassung Auszahlungen'!$L$4,'3. Erfassung Auszahlungen'!$N$4,0)</f>
        <v>0</v>
      </c>
      <c r="AG56" s="204">
        <f ca="1">IF(AG4='3. Erfassung Auszahlungen'!$L$4,'3. Erfassung Auszahlungen'!$N$4,0)</f>
        <v>0</v>
      </c>
      <c r="AH56" s="204">
        <f ca="1">IF(AH4='3. Erfassung Auszahlungen'!$L$4,'3. Erfassung Auszahlungen'!$N$4,0)</f>
        <v>0</v>
      </c>
      <c r="AI56" s="761"/>
    </row>
    <row r="57" spans="1:35" x14ac:dyDescent="0.25">
      <c r="A57" s="18">
        <f>'3. Erfassung Auszahlungen'!A5</f>
        <v>0</v>
      </c>
      <c r="B57" s="204">
        <f ca="1">IF(B4='3. Erfassung Auszahlungen'!$L$5,'3. Erfassung Auszahlungen'!$N$5,0)</f>
        <v>0</v>
      </c>
      <c r="C57" s="204">
        <f ca="1">IF(C4='3. Erfassung Auszahlungen'!$L$5,'3. Erfassung Auszahlungen'!$N$5,0)</f>
        <v>0</v>
      </c>
      <c r="D57" s="204">
        <f ca="1">IF(D4='3. Erfassung Auszahlungen'!$L$5,'3. Erfassung Auszahlungen'!$N$5,0)</f>
        <v>0</v>
      </c>
      <c r="E57" s="204">
        <f ca="1">IF(E4='3. Erfassung Auszahlungen'!$L$5,'3. Erfassung Auszahlungen'!$N$5,0)</f>
        <v>0</v>
      </c>
      <c r="F57" s="204">
        <f ca="1">IF(F4='3. Erfassung Auszahlungen'!$L$5,'3. Erfassung Auszahlungen'!$N$5,0)</f>
        <v>0</v>
      </c>
      <c r="G57" s="204">
        <f ca="1">IF(G4='3. Erfassung Auszahlungen'!$L$5,'3. Erfassung Auszahlungen'!$N$5,0)</f>
        <v>0</v>
      </c>
      <c r="H57" s="204">
        <f ca="1">IF(H4='3. Erfassung Auszahlungen'!$L$5,'3. Erfassung Auszahlungen'!$N$5,0)</f>
        <v>0</v>
      </c>
      <c r="I57" s="204">
        <f ca="1">IF(I4='3. Erfassung Auszahlungen'!$L$5,'3. Erfassung Auszahlungen'!$N$5,0)</f>
        <v>0</v>
      </c>
      <c r="J57" s="204">
        <f ca="1">IF(J4='3. Erfassung Auszahlungen'!$L$5,'3. Erfassung Auszahlungen'!$N$5,0)</f>
        <v>0</v>
      </c>
      <c r="K57" s="204">
        <f ca="1">IF(K4='3. Erfassung Auszahlungen'!$L$5,'3. Erfassung Auszahlungen'!$N$5,0)</f>
        <v>0</v>
      </c>
      <c r="L57" s="204">
        <f ca="1">IF(L4='3. Erfassung Auszahlungen'!$L$5,'3. Erfassung Auszahlungen'!$N$5,0)</f>
        <v>0</v>
      </c>
      <c r="M57" s="204">
        <f ca="1">IF(M4='3. Erfassung Auszahlungen'!$L$5,'3. Erfassung Auszahlungen'!$N$5,0)</f>
        <v>0</v>
      </c>
      <c r="N57" s="204">
        <f ca="1">IF(N4='3. Erfassung Auszahlungen'!$L$5,'3. Erfassung Auszahlungen'!$N$5,0)</f>
        <v>0</v>
      </c>
      <c r="O57" s="204">
        <f ca="1">IF(O4='3. Erfassung Auszahlungen'!$L$5,'3. Erfassung Auszahlungen'!$N$5,0)</f>
        <v>0</v>
      </c>
      <c r="P57" s="204">
        <f ca="1">IF(P4='3. Erfassung Auszahlungen'!$L$5,'3. Erfassung Auszahlungen'!$N$5,0)</f>
        <v>0</v>
      </c>
      <c r="Q57" s="204">
        <f ca="1">IF(Q4='3. Erfassung Auszahlungen'!$L$5,'3. Erfassung Auszahlungen'!$N$5,0)</f>
        <v>0</v>
      </c>
      <c r="R57" s="204">
        <f ca="1">IF(R4='3. Erfassung Auszahlungen'!$L$5,'3. Erfassung Auszahlungen'!$N$5,0)</f>
        <v>0</v>
      </c>
      <c r="S57" s="204">
        <f ca="1">IF(S4='3. Erfassung Auszahlungen'!$L$5,'3. Erfassung Auszahlungen'!$N$5,0)</f>
        <v>0</v>
      </c>
      <c r="T57" s="204">
        <f ca="1">IF(T4='3. Erfassung Auszahlungen'!$L$5,'3. Erfassung Auszahlungen'!$N$5,0)</f>
        <v>0</v>
      </c>
      <c r="U57" s="204">
        <f ca="1">IF(U4='3. Erfassung Auszahlungen'!$L$5,'3. Erfassung Auszahlungen'!$N$5,0)</f>
        <v>0</v>
      </c>
      <c r="V57" s="204">
        <f ca="1">IF(V4='3. Erfassung Auszahlungen'!$L$5,'3. Erfassung Auszahlungen'!$N$5,0)</f>
        <v>0</v>
      </c>
      <c r="W57" s="204">
        <f ca="1">IF(W4='3. Erfassung Auszahlungen'!$L$5,'3. Erfassung Auszahlungen'!$N$5,0)</f>
        <v>0</v>
      </c>
      <c r="X57" s="204">
        <f ca="1">IF(X4='3. Erfassung Auszahlungen'!$L$5,'3. Erfassung Auszahlungen'!$N$5,0)</f>
        <v>0</v>
      </c>
      <c r="Y57" s="204">
        <f ca="1">IF(Y4='3. Erfassung Auszahlungen'!$L$5,'3. Erfassung Auszahlungen'!$N$5,0)</f>
        <v>0</v>
      </c>
      <c r="Z57" s="204">
        <f ca="1">IF(Z4='3. Erfassung Auszahlungen'!$L$5,'3. Erfassung Auszahlungen'!$N$5,0)</f>
        <v>0</v>
      </c>
      <c r="AA57" s="204">
        <f ca="1">IF(AA4='3. Erfassung Auszahlungen'!$L$5,'3. Erfassung Auszahlungen'!$N$5,0)</f>
        <v>0</v>
      </c>
      <c r="AB57" s="204">
        <f ca="1">IF(AB4='3. Erfassung Auszahlungen'!$L$5,'3. Erfassung Auszahlungen'!$N$5,0)</f>
        <v>0</v>
      </c>
      <c r="AC57" s="204">
        <f ca="1">IF(AC4='3. Erfassung Auszahlungen'!$L$5,'3. Erfassung Auszahlungen'!$N$5,0)</f>
        <v>0</v>
      </c>
      <c r="AD57" s="204">
        <f ca="1">IF(AD4='3. Erfassung Auszahlungen'!$L$5,'3. Erfassung Auszahlungen'!$N$5,0)</f>
        <v>0</v>
      </c>
      <c r="AE57" s="204">
        <f ca="1">IF(AE4='3. Erfassung Auszahlungen'!$L$5,'3. Erfassung Auszahlungen'!$N$5,0)</f>
        <v>0</v>
      </c>
      <c r="AF57" s="204">
        <f ca="1">IF(AF4='3. Erfassung Auszahlungen'!$L$5,'3. Erfassung Auszahlungen'!$N$5,0)</f>
        <v>0</v>
      </c>
      <c r="AG57" s="204">
        <f ca="1">IF(AG4='3. Erfassung Auszahlungen'!$L$5,'3. Erfassung Auszahlungen'!$N$5,0)</f>
        <v>0</v>
      </c>
      <c r="AH57" s="204">
        <f ca="1">IF(AH4='3. Erfassung Auszahlungen'!$L$5,'3. Erfassung Auszahlungen'!$N$5,0)</f>
        <v>0</v>
      </c>
      <c r="AI57" s="761"/>
    </row>
    <row r="58" spans="1:35" x14ac:dyDescent="0.25">
      <c r="A58" s="18">
        <f>'3. Erfassung Auszahlungen'!A6</f>
        <v>0</v>
      </c>
      <c r="B58" s="204">
        <f ca="1">IF(B4='3. Erfassung Auszahlungen'!$L$6,'3. Erfassung Auszahlungen'!$N$6,0)</f>
        <v>0</v>
      </c>
      <c r="C58" s="204">
        <f ca="1">IF(C4='3. Erfassung Auszahlungen'!$L$6,'3. Erfassung Auszahlungen'!$N$6,0)</f>
        <v>0</v>
      </c>
      <c r="D58" s="204">
        <f ca="1">IF(D4='3. Erfassung Auszahlungen'!$L$6,'3. Erfassung Auszahlungen'!$N$6,0)</f>
        <v>0</v>
      </c>
      <c r="E58" s="204">
        <f ca="1">IF(E4='3. Erfassung Auszahlungen'!$L$6,'3. Erfassung Auszahlungen'!$N$6,0)</f>
        <v>0</v>
      </c>
      <c r="F58" s="204">
        <f ca="1">IF(F4='3. Erfassung Auszahlungen'!$L$6,'3. Erfassung Auszahlungen'!$N$6,0)</f>
        <v>0</v>
      </c>
      <c r="G58" s="204">
        <f ca="1">IF(G4='3. Erfassung Auszahlungen'!$L$6,'3. Erfassung Auszahlungen'!$N$6,0)</f>
        <v>0</v>
      </c>
      <c r="H58" s="204">
        <f ca="1">IF(H4='3. Erfassung Auszahlungen'!$L$6,'3. Erfassung Auszahlungen'!$N$6,0)</f>
        <v>0</v>
      </c>
      <c r="I58" s="204">
        <f ca="1">IF(I4='3. Erfassung Auszahlungen'!$L$6,'3. Erfassung Auszahlungen'!$N$6,0)</f>
        <v>0</v>
      </c>
      <c r="J58" s="204">
        <f ca="1">IF(J4='3. Erfassung Auszahlungen'!$L$6,'3. Erfassung Auszahlungen'!$N$6,0)</f>
        <v>0</v>
      </c>
      <c r="K58" s="204">
        <f ca="1">IF(K4='3. Erfassung Auszahlungen'!$L$6,'3. Erfassung Auszahlungen'!$N$6,0)</f>
        <v>0</v>
      </c>
      <c r="L58" s="204">
        <f ca="1">IF(L4='3. Erfassung Auszahlungen'!$L$6,'3. Erfassung Auszahlungen'!$N$6,0)</f>
        <v>0</v>
      </c>
      <c r="M58" s="204">
        <f ca="1">IF(M4='3. Erfassung Auszahlungen'!$L$6,'3. Erfassung Auszahlungen'!$N$6,0)</f>
        <v>0</v>
      </c>
      <c r="N58" s="204">
        <f ca="1">IF(N4='3. Erfassung Auszahlungen'!$L$6,'3. Erfassung Auszahlungen'!$N$6,0)</f>
        <v>0</v>
      </c>
      <c r="O58" s="204">
        <f ca="1">IF(O4='3. Erfassung Auszahlungen'!$L$6,'3. Erfassung Auszahlungen'!$N$6,0)</f>
        <v>0</v>
      </c>
      <c r="P58" s="204">
        <f ca="1">IF(P4='3. Erfassung Auszahlungen'!$L$6,'3. Erfassung Auszahlungen'!$N$6,0)</f>
        <v>0</v>
      </c>
      <c r="Q58" s="204">
        <f ca="1">IF(Q4='3. Erfassung Auszahlungen'!$L$6,'3. Erfassung Auszahlungen'!$N$6,0)</f>
        <v>0</v>
      </c>
      <c r="R58" s="204">
        <f ca="1">IF(R4='3. Erfassung Auszahlungen'!$L$6,'3. Erfassung Auszahlungen'!$N$6,0)</f>
        <v>0</v>
      </c>
      <c r="S58" s="204">
        <f ca="1">IF(S4='3. Erfassung Auszahlungen'!$L$6,'3. Erfassung Auszahlungen'!$N$6,0)</f>
        <v>0</v>
      </c>
      <c r="T58" s="204">
        <f ca="1">IF(T4='3. Erfassung Auszahlungen'!$L$6,'3. Erfassung Auszahlungen'!$N$6,0)</f>
        <v>0</v>
      </c>
      <c r="U58" s="204">
        <f ca="1">IF(U4='3. Erfassung Auszahlungen'!$L$6,'3. Erfassung Auszahlungen'!$N$6,0)</f>
        <v>0</v>
      </c>
      <c r="V58" s="204">
        <f ca="1">IF(V4='3. Erfassung Auszahlungen'!$L$6,'3. Erfassung Auszahlungen'!$N$6,0)</f>
        <v>0</v>
      </c>
      <c r="W58" s="204">
        <f ca="1">IF(W4='3. Erfassung Auszahlungen'!$L$6,'3. Erfassung Auszahlungen'!$N$6,0)</f>
        <v>0</v>
      </c>
      <c r="X58" s="204">
        <f ca="1">IF(X4='3. Erfassung Auszahlungen'!$L$6,'3. Erfassung Auszahlungen'!$N$6,0)</f>
        <v>0</v>
      </c>
      <c r="Y58" s="204">
        <f ca="1">IF(Y4='3. Erfassung Auszahlungen'!$L$6,'3. Erfassung Auszahlungen'!$N$6,0)</f>
        <v>0</v>
      </c>
      <c r="Z58" s="204">
        <f ca="1">IF(Z4='3. Erfassung Auszahlungen'!$L$6,'3. Erfassung Auszahlungen'!$N$6,0)</f>
        <v>0</v>
      </c>
      <c r="AA58" s="204">
        <f ca="1">IF(AA4='3. Erfassung Auszahlungen'!$L$6,'3. Erfassung Auszahlungen'!$N$6,0)</f>
        <v>0</v>
      </c>
      <c r="AB58" s="204">
        <f ca="1">IF(AB4='3. Erfassung Auszahlungen'!$L$6,'3. Erfassung Auszahlungen'!$N$6,0)</f>
        <v>0</v>
      </c>
      <c r="AC58" s="204">
        <f ca="1">IF(AC4='3. Erfassung Auszahlungen'!$L$6,'3. Erfassung Auszahlungen'!$N$6,0)</f>
        <v>0</v>
      </c>
      <c r="AD58" s="204">
        <f ca="1">IF(AD4='3. Erfassung Auszahlungen'!$L$6,'3. Erfassung Auszahlungen'!$N$6,0)</f>
        <v>0</v>
      </c>
      <c r="AE58" s="204">
        <f ca="1">IF(AE4='3. Erfassung Auszahlungen'!$L$6,'3. Erfassung Auszahlungen'!$N$6,0)</f>
        <v>0</v>
      </c>
      <c r="AF58" s="204">
        <f ca="1">IF(AF4='3. Erfassung Auszahlungen'!$L$6,'3. Erfassung Auszahlungen'!$N$6,0)</f>
        <v>0</v>
      </c>
      <c r="AG58" s="204">
        <f ca="1">IF(AG4='3. Erfassung Auszahlungen'!$L$6,'3. Erfassung Auszahlungen'!$N$6,0)</f>
        <v>0</v>
      </c>
      <c r="AH58" s="204">
        <f ca="1">IF(AH4='3. Erfassung Auszahlungen'!$L$6,'3. Erfassung Auszahlungen'!$N$6,0)</f>
        <v>0</v>
      </c>
      <c r="AI58" s="761"/>
    </row>
    <row r="59" spans="1:35" x14ac:dyDescent="0.25">
      <c r="A59" s="18">
        <f>'3. Erfassung Auszahlungen'!A7</f>
        <v>0</v>
      </c>
      <c r="B59" s="204">
        <f ca="1">IF(B4='3. Erfassung Auszahlungen'!$L$7,'3. Erfassung Auszahlungen'!$N$7,0)</f>
        <v>0</v>
      </c>
      <c r="C59" s="204">
        <f ca="1">IF(C4='3. Erfassung Auszahlungen'!$L$7,'3. Erfassung Auszahlungen'!$N$7,0)</f>
        <v>0</v>
      </c>
      <c r="D59" s="204">
        <f ca="1">IF(D4='3. Erfassung Auszahlungen'!$L$7,'3. Erfassung Auszahlungen'!$N$7,0)</f>
        <v>0</v>
      </c>
      <c r="E59" s="204">
        <f ca="1">IF(E4='3. Erfassung Auszahlungen'!$L$7,'3. Erfassung Auszahlungen'!$N$7,0)</f>
        <v>0</v>
      </c>
      <c r="F59" s="204">
        <f ca="1">IF(F4='3. Erfassung Auszahlungen'!$L$7,'3. Erfassung Auszahlungen'!$N$7,0)</f>
        <v>0</v>
      </c>
      <c r="G59" s="204">
        <f ca="1">IF(G4='3. Erfassung Auszahlungen'!$L$7,'3. Erfassung Auszahlungen'!$N$7,0)</f>
        <v>0</v>
      </c>
      <c r="H59" s="204">
        <f ca="1">IF(H4='3. Erfassung Auszahlungen'!$L$7,'3. Erfassung Auszahlungen'!$N$7,0)</f>
        <v>0</v>
      </c>
      <c r="I59" s="204">
        <f ca="1">IF(I4='3. Erfassung Auszahlungen'!$L$7,'3. Erfassung Auszahlungen'!$N$7,0)</f>
        <v>0</v>
      </c>
      <c r="J59" s="204">
        <f ca="1">IF(J4='3. Erfassung Auszahlungen'!$L$7,'3. Erfassung Auszahlungen'!$N$7,0)</f>
        <v>0</v>
      </c>
      <c r="K59" s="204">
        <f ca="1">IF(K4='3. Erfassung Auszahlungen'!$L$7,'3. Erfassung Auszahlungen'!$N$7,0)</f>
        <v>0</v>
      </c>
      <c r="L59" s="204">
        <f ca="1">IF(L4='3. Erfassung Auszahlungen'!$L$7,'3. Erfassung Auszahlungen'!$N$7,0)</f>
        <v>0</v>
      </c>
      <c r="M59" s="204">
        <f ca="1">IF(M4='3. Erfassung Auszahlungen'!$L$7,'3. Erfassung Auszahlungen'!$N$7,0)</f>
        <v>0</v>
      </c>
      <c r="N59" s="204">
        <f ca="1">IF(N4='3. Erfassung Auszahlungen'!$L$7,'3. Erfassung Auszahlungen'!$N$7,0)</f>
        <v>0</v>
      </c>
      <c r="O59" s="204">
        <f ca="1">IF(O4='3. Erfassung Auszahlungen'!$L$7,'3. Erfassung Auszahlungen'!$N$7,0)</f>
        <v>0</v>
      </c>
      <c r="P59" s="204">
        <f ca="1">IF(P4='3. Erfassung Auszahlungen'!$L$7,'3. Erfassung Auszahlungen'!$N$7,0)</f>
        <v>0</v>
      </c>
      <c r="Q59" s="204">
        <f ca="1">IF(Q4='3. Erfassung Auszahlungen'!$L$7,'3. Erfassung Auszahlungen'!$N$7,0)</f>
        <v>0</v>
      </c>
      <c r="R59" s="204">
        <f ca="1">IF(R4='3. Erfassung Auszahlungen'!$L$7,'3. Erfassung Auszahlungen'!$N$7,0)</f>
        <v>0</v>
      </c>
      <c r="S59" s="204">
        <f ca="1">IF(S4='3. Erfassung Auszahlungen'!$L$7,'3. Erfassung Auszahlungen'!$N$7,0)</f>
        <v>0</v>
      </c>
      <c r="T59" s="204">
        <f ca="1">IF(T4='3. Erfassung Auszahlungen'!$L$7,'3. Erfassung Auszahlungen'!$N$7,0)</f>
        <v>0</v>
      </c>
      <c r="U59" s="204">
        <f ca="1">IF(U4='3. Erfassung Auszahlungen'!$L$7,'3. Erfassung Auszahlungen'!$N$7,0)</f>
        <v>0</v>
      </c>
      <c r="V59" s="204">
        <f ca="1">IF(V4='3. Erfassung Auszahlungen'!$L$7,'3. Erfassung Auszahlungen'!$N$7,0)</f>
        <v>0</v>
      </c>
      <c r="W59" s="204">
        <f ca="1">IF(W4='3. Erfassung Auszahlungen'!$L$7,'3. Erfassung Auszahlungen'!$N$7,0)</f>
        <v>0</v>
      </c>
      <c r="X59" s="204">
        <f ca="1">IF(X4='3. Erfassung Auszahlungen'!$L$7,'3. Erfassung Auszahlungen'!$N$7,0)</f>
        <v>0</v>
      </c>
      <c r="Y59" s="204">
        <f ca="1">IF(Y4='3. Erfassung Auszahlungen'!$L$7,'3. Erfassung Auszahlungen'!$N$7,0)</f>
        <v>0</v>
      </c>
      <c r="Z59" s="204">
        <f ca="1">IF(Z4='3. Erfassung Auszahlungen'!$L$7,'3. Erfassung Auszahlungen'!$N$7,0)</f>
        <v>0</v>
      </c>
      <c r="AA59" s="204">
        <f ca="1">IF(AA4='3. Erfassung Auszahlungen'!$L$7,'3. Erfassung Auszahlungen'!$N$7,0)</f>
        <v>0</v>
      </c>
      <c r="AB59" s="204">
        <f ca="1">IF(AB4='3. Erfassung Auszahlungen'!$L$7,'3. Erfassung Auszahlungen'!$N$7,0)</f>
        <v>0</v>
      </c>
      <c r="AC59" s="204">
        <f ca="1">IF(AC4='3. Erfassung Auszahlungen'!$L$7,'3. Erfassung Auszahlungen'!$N$7,0)</f>
        <v>0</v>
      </c>
      <c r="AD59" s="204">
        <f ca="1">IF(AD4='3. Erfassung Auszahlungen'!$L$7,'3. Erfassung Auszahlungen'!$N$7,0)</f>
        <v>0</v>
      </c>
      <c r="AE59" s="204">
        <f ca="1">IF(AE4='3. Erfassung Auszahlungen'!$L$7,'3. Erfassung Auszahlungen'!$N$7,0)</f>
        <v>0</v>
      </c>
      <c r="AF59" s="204">
        <f ca="1">IF(AF4='3. Erfassung Auszahlungen'!$L$7,'3. Erfassung Auszahlungen'!$N$7,0)</f>
        <v>0</v>
      </c>
      <c r="AG59" s="204">
        <f ca="1">IF(AG4='3. Erfassung Auszahlungen'!$L$7,'3. Erfassung Auszahlungen'!$N$7,0)</f>
        <v>0</v>
      </c>
      <c r="AH59" s="204">
        <f ca="1">IF(AH4='3. Erfassung Auszahlungen'!$L$7,'3. Erfassung Auszahlungen'!$N$7,0)</f>
        <v>0</v>
      </c>
      <c r="AI59" s="761"/>
    </row>
    <row r="60" spans="1:35" x14ac:dyDescent="0.25">
      <c r="A60" s="18">
        <f>'3. Erfassung Auszahlungen'!A8</f>
        <v>0</v>
      </c>
      <c r="B60" s="204">
        <f ca="1">IF(B4='3. Erfassung Auszahlungen'!$L$8,'3. Erfassung Auszahlungen'!$N$8,0)</f>
        <v>0</v>
      </c>
      <c r="C60" s="204">
        <f ca="1">IF(C4='3. Erfassung Auszahlungen'!$L$8,'3. Erfassung Auszahlungen'!$N$8,0)</f>
        <v>0</v>
      </c>
      <c r="D60" s="204">
        <f ca="1">IF(D4='3. Erfassung Auszahlungen'!$L$8,'3. Erfassung Auszahlungen'!$N$8,0)</f>
        <v>0</v>
      </c>
      <c r="E60" s="204">
        <f ca="1">IF(E4='3. Erfassung Auszahlungen'!$L$8,'3. Erfassung Auszahlungen'!$N$8,0)</f>
        <v>0</v>
      </c>
      <c r="F60" s="204">
        <f ca="1">IF(F4='3. Erfassung Auszahlungen'!$L$8,'3. Erfassung Auszahlungen'!$N$8,0)</f>
        <v>0</v>
      </c>
      <c r="G60" s="204">
        <f ca="1">IF(G4='3. Erfassung Auszahlungen'!$L$8,'3. Erfassung Auszahlungen'!$N$8,0)</f>
        <v>0</v>
      </c>
      <c r="H60" s="204">
        <f ca="1">IF(H4='3. Erfassung Auszahlungen'!$L$8,'3. Erfassung Auszahlungen'!$N$8,0)</f>
        <v>0</v>
      </c>
      <c r="I60" s="204">
        <f ca="1">IF(I4='3. Erfassung Auszahlungen'!$L$8,'3. Erfassung Auszahlungen'!$N$8,0)</f>
        <v>0</v>
      </c>
      <c r="J60" s="204">
        <f ca="1">IF(J4='3. Erfassung Auszahlungen'!$L$8,'3. Erfassung Auszahlungen'!$N$8,0)</f>
        <v>0</v>
      </c>
      <c r="K60" s="204">
        <f ca="1">IF(K4='3. Erfassung Auszahlungen'!$L$8,'3. Erfassung Auszahlungen'!$N$8,0)</f>
        <v>0</v>
      </c>
      <c r="L60" s="204">
        <f ca="1">IF(L4='3. Erfassung Auszahlungen'!$L$8,'3. Erfassung Auszahlungen'!$N$8,0)</f>
        <v>0</v>
      </c>
      <c r="M60" s="204">
        <f ca="1">IF(M4='3. Erfassung Auszahlungen'!$L$8,'3. Erfassung Auszahlungen'!$N$8,0)</f>
        <v>0</v>
      </c>
      <c r="N60" s="204">
        <f ca="1">IF(N4='3. Erfassung Auszahlungen'!$L$8,'3. Erfassung Auszahlungen'!$N$8,0)</f>
        <v>0</v>
      </c>
      <c r="O60" s="204">
        <f ca="1">IF(O4='3. Erfassung Auszahlungen'!$L$8,'3. Erfassung Auszahlungen'!$N$8,0)</f>
        <v>0</v>
      </c>
      <c r="P60" s="204">
        <f ca="1">IF(P4='3. Erfassung Auszahlungen'!$L$8,'3. Erfassung Auszahlungen'!$N$8,0)</f>
        <v>0</v>
      </c>
      <c r="Q60" s="204">
        <f ca="1">IF(Q4='3. Erfassung Auszahlungen'!$L$8,'3. Erfassung Auszahlungen'!$N$8,0)</f>
        <v>0</v>
      </c>
      <c r="R60" s="204">
        <f ca="1">IF(R4='3. Erfassung Auszahlungen'!$L$8,'3. Erfassung Auszahlungen'!$N$8,0)</f>
        <v>0</v>
      </c>
      <c r="S60" s="204">
        <f ca="1">IF(S4='3. Erfassung Auszahlungen'!$L$8,'3. Erfassung Auszahlungen'!$N$8,0)</f>
        <v>0</v>
      </c>
      <c r="T60" s="204">
        <f ca="1">IF(T4='3. Erfassung Auszahlungen'!$L$8,'3. Erfassung Auszahlungen'!$N$8,0)</f>
        <v>0</v>
      </c>
      <c r="U60" s="204">
        <f ca="1">IF(U4='3. Erfassung Auszahlungen'!$L$8,'3. Erfassung Auszahlungen'!$N$8,0)</f>
        <v>0</v>
      </c>
      <c r="V60" s="204">
        <f ca="1">IF(V4='3. Erfassung Auszahlungen'!$L$8,'3. Erfassung Auszahlungen'!$N$8,0)</f>
        <v>0</v>
      </c>
      <c r="W60" s="204">
        <f ca="1">IF(W4='3. Erfassung Auszahlungen'!$L$8,'3. Erfassung Auszahlungen'!$N$8,0)</f>
        <v>0</v>
      </c>
      <c r="X60" s="204">
        <f ca="1">IF(X4='3. Erfassung Auszahlungen'!$L$8,'3. Erfassung Auszahlungen'!$N$8,0)</f>
        <v>0</v>
      </c>
      <c r="Y60" s="204">
        <f ca="1">IF(Y4='3. Erfassung Auszahlungen'!$L$8,'3. Erfassung Auszahlungen'!$N$8,0)</f>
        <v>0</v>
      </c>
      <c r="Z60" s="204">
        <f ca="1">IF(Z4='3. Erfassung Auszahlungen'!$L$8,'3. Erfassung Auszahlungen'!$N$8,0)</f>
        <v>0</v>
      </c>
      <c r="AA60" s="204">
        <f ca="1">IF(AA4='3. Erfassung Auszahlungen'!$L$8,'3. Erfassung Auszahlungen'!$N$8,0)</f>
        <v>0</v>
      </c>
      <c r="AB60" s="204">
        <f ca="1">IF(AB4='3. Erfassung Auszahlungen'!$L$8,'3. Erfassung Auszahlungen'!$N$8,0)</f>
        <v>0</v>
      </c>
      <c r="AC60" s="204">
        <f ca="1">IF(AC4='3. Erfassung Auszahlungen'!$L$8,'3. Erfassung Auszahlungen'!$N$8,0)</f>
        <v>0</v>
      </c>
      <c r="AD60" s="204">
        <f ca="1">IF(AD4='3. Erfassung Auszahlungen'!$L$8,'3. Erfassung Auszahlungen'!$N$8,0)</f>
        <v>0</v>
      </c>
      <c r="AE60" s="204">
        <f ca="1">IF(AE4='3. Erfassung Auszahlungen'!$L$8,'3. Erfassung Auszahlungen'!$N$8,0)</f>
        <v>0</v>
      </c>
      <c r="AF60" s="204">
        <f ca="1">IF(AF4='3. Erfassung Auszahlungen'!$L$8,'3. Erfassung Auszahlungen'!$N$8,0)</f>
        <v>0</v>
      </c>
      <c r="AG60" s="204">
        <f ca="1">IF(AG4='3. Erfassung Auszahlungen'!$L$8,'3. Erfassung Auszahlungen'!$N$8,0)</f>
        <v>0</v>
      </c>
      <c r="AH60" s="204">
        <f ca="1">IF(AH4='3. Erfassung Auszahlungen'!$L$8,'3. Erfassung Auszahlungen'!$N$8,0)</f>
        <v>0</v>
      </c>
      <c r="AI60" s="761"/>
    </row>
    <row r="61" spans="1:35" x14ac:dyDescent="0.25">
      <c r="A61" s="18">
        <f>'3. Erfassung Auszahlungen'!A9</f>
        <v>0</v>
      </c>
      <c r="B61" s="204">
        <f ca="1">IF(B4='3. Erfassung Auszahlungen'!$L$9,'3. Erfassung Auszahlungen'!$N$9,0)</f>
        <v>0</v>
      </c>
      <c r="C61" s="204">
        <f ca="1">IF(C4='3. Erfassung Auszahlungen'!$L$9,'3. Erfassung Auszahlungen'!$N$9,0)</f>
        <v>0</v>
      </c>
      <c r="D61" s="204">
        <f ca="1">IF(D4='3. Erfassung Auszahlungen'!$L$9,'3. Erfassung Auszahlungen'!$N$9,0)</f>
        <v>0</v>
      </c>
      <c r="E61" s="204">
        <f ca="1">IF(E4='3. Erfassung Auszahlungen'!$L$9,'3. Erfassung Auszahlungen'!$N$9,0)</f>
        <v>0</v>
      </c>
      <c r="F61" s="204">
        <f ca="1">IF(F4='3. Erfassung Auszahlungen'!$L$9,'3. Erfassung Auszahlungen'!$N$9,0)</f>
        <v>0</v>
      </c>
      <c r="G61" s="204">
        <f ca="1">IF(G4='3. Erfassung Auszahlungen'!$L$9,'3. Erfassung Auszahlungen'!$N$9,0)</f>
        <v>0</v>
      </c>
      <c r="H61" s="204">
        <f ca="1">IF(H4='3. Erfassung Auszahlungen'!$L$9,'3. Erfassung Auszahlungen'!$N$9,0)</f>
        <v>0</v>
      </c>
      <c r="I61" s="204">
        <f ca="1">IF(I4='3. Erfassung Auszahlungen'!$L$9,'3. Erfassung Auszahlungen'!$N$9,0)</f>
        <v>0</v>
      </c>
      <c r="J61" s="204">
        <f ca="1">IF(J4='3. Erfassung Auszahlungen'!$L$9,'3. Erfassung Auszahlungen'!$N$9,0)</f>
        <v>0</v>
      </c>
      <c r="K61" s="204">
        <f ca="1">IF(K4='3. Erfassung Auszahlungen'!$L$9,'3. Erfassung Auszahlungen'!$N$9,0)</f>
        <v>0</v>
      </c>
      <c r="L61" s="204">
        <f ca="1">IF(L4='3. Erfassung Auszahlungen'!$L$9,'3. Erfassung Auszahlungen'!$N$9,0)</f>
        <v>0</v>
      </c>
      <c r="M61" s="204">
        <f ca="1">IF(M4='3. Erfassung Auszahlungen'!$L$9,'3. Erfassung Auszahlungen'!$N$9,0)</f>
        <v>0</v>
      </c>
      <c r="N61" s="204">
        <f ca="1">IF(N4='3. Erfassung Auszahlungen'!$L$9,'3. Erfassung Auszahlungen'!$N$9,0)</f>
        <v>0</v>
      </c>
      <c r="O61" s="204">
        <f ca="1">IF(O4='3. Erfassung Auszahlungen'!$L$9,'3. Erfassung Auszahlungen'!$N$9,0)</f>
        <v>0</v>
      </c>
      <c r="P61" s="204">
        <f ca="1">IF(P4='3. Erfassung Auszahlungen'!$L$9,'3. Erfassung Auszahlungen'!$N$9,0)</f>
        <v>0</v>
      </c>
      <c r="Q61" s="204">
        <f ca="1">IF(Q4='3. Erfassung Auszahlungen'!$L$9,'3. Erfassung Auszahlungen'!$N$9,0)</f>
        <v>0</v>
      </c>
      <c r="R61" s="204">
        <f ca="1">IF(R4='3. Erfassung Auszahlungen'!$L$9,'3. Erfassung Auszahlungen'!$N$9,0)</f>
        <v>0</v>
      </c>
      <c r="S61" s="204">
        <f ca="1">IF(S4='3. Erfassung Auszahlungen'!$L$9,'3. Erfassung Auszahlungen'!$N$9,0)</f>
        <v>0</v>
      </c>
      <c r="T61" s="204">
        <f ca="1">IF(T4='3. Erfassung Auszahlungen'!$L$9,'3. Erfassung Auszahlungen'!$N$9,0)</f>
        <v>0</v>
      </c>
      <c r="U61" s="204">
        <f ca="1">IF(U4='3. Erfassung Auszahlungen'!$L$9,'3. Erfassung Auszahlungen'!$N$9,0)</f>
        <v>0</v>
      </c>
      <c r="V61" s="204">
        <f ca="1">IF(V4='3. Erfassung Auszahlungen'!$L$9,'3. Erfassung Auszahlungen'!$N$9,0)</f>
        <v>0</v>
      </c>
      <c r="W61" s="204">
        <f ca="1">IF(W4='3. Erfassung Auszahlungen'!$L$9,'3. Erfassung Auszahlungen'!$N$9,0)</f>
        <v>0</v>
      </c>
      <c r="X61" s="204">
        <f ca="1">IF(X4='3. Erfassung Auszahlungen'!$L$9,'3. Erfassung Auszahlungen'!$N$9,0)</f>
        <v>0</v>
      </c>
      <c r="Y61" s="204">
        <f ca="1">IF(Y4='3. Erfassung Auszahlungen'!$L$9,'3. Erfassung Auszahlungen'!$N$9,0)</f>
        <v>0</v>
      </c>
      <c r="Z61" s="204">
        <f ca="1">IF(Z4='3. Erfassung Auszahlungen'!$L$9,'3. Erfassung Auszahlungen'!$N$9,0)</f>
        <v>0</v>
      </c>
      <c r="AA61" s="204">
        <f ca="1">IF(AA4='3. Erfassung Auszahlungen'!$L$9,'3. Erfassung Auszahlungen'!$N$9,0)</f>
        <v>0</v>
      </c>
      <c r="AB61" s="204">
        <f ca="1">IF(AB4='3. Erfassung Auszahlungen'!$L$9,'3. Erfassung Auszahlungen'!$N$9,0)</f>
        <v>0</v>
      </c>
      <c r="AC61" s="204">
        <f ca="1">IF(AC4='3. Erfassung Auszahlungen'!$L$9,'3. Erfassung Auszahlungen'!$N$9,0)</f>
        <v>0</v>
      </c>
      <c r="AD61" s="204">
        <f ca="1">IF(AD4='3. Erfassung Auszahlungen'!$L$9,'3. Erfassung Auszahlungen'!$N$9,0)</f>
        <v>0</v>
      </c>
      <c r="AE61" s="204">
        <f ca="1">IF(AE4='3. Erfassung Auszahlungen'!$L$9,'3. Erfassung Auszahlungen'!$N$9,0)</f>
        <v>0</v>
      </c>
      <c r="AF61" s="204">
        <f ca="1">IF(AF4='3. Erfassung Auszahlungen'!$L$9,'3. Erfassung Auszahlungen'!$N$9,0)</f>
        <v>0</v>
      </c>
      <c r="AG61" s="204">
        <f ca="1">IF(AG4='3. Erfassung Auszahlungen'!$L$9,'3. Erfassung Auszahlungen'!$N$9,0)</f>
        <v>0</v>
      </c>
      <c r="AH61" s="204">
        <f ca="1">IF(AH4='3. Erfassung Auszahlungen'!$L$9,'3. Erfassung Auszahlungen'!$N$9,0)</f>
        <v>0</v>
      </c>
      <c r="AI61" s="761"/>
    </row>
    <row r="62" spans="1:35" x14ac:dyDescent="0.25">
      <c r="A62" s="18">
        <f>'3. Erfassung Auszahlungen'!A10</f>
        <v>0</v>
      </c>
      <c r="B62" s="204">
        <f ca="1">IF(B4='3. Erfassung Auszahlungen'!$L$10,'3. Erfassung Auszahlungen'!$N$10,0)</f>
        <v>0</v>
      </c>
      <c r="C62" s="204">
        <f ca="1">IF(C4='3. Erfassung Auszahlungen'!$L$10,'3. Erfassung Auszahlungen'!$N$10,0)</f>
        <v>0</v>
      </c>
      <c r="D62" s="204">
        <f ca="1">IF(D4='3. Erfassung Auszahlungen'!$L$10,'3. Erfassung Auszahlungen'!$N$10,0)</f>
        <v>0</v>
      </c>
      <c r="E62" s="204">
        <f ca="1">IF(E4='3. Erfassung Auszahlungen'!$L$10,'3. Erfassung Auszahlungen'!$N$10,0)</f>
        <v>0</v>
      </c>
      <c r="F62" s="204">
        <f ca="1">IF(F4='3. Erfassung Auszahlungen'!$L$10,'3. Erfassung Auszahlungen'!$N$10,0)</f>
        <v>0</v>
      </c>
      <c r="G62" s="204">
        <f ca="1">IF(G4='3. Erfassung Auszahlungen'!$L$10,'3. Erfassung Auszahlungen'!$N$10,0)</f>
        <v>0</v>
      </c>
      <c r="H62" s="204">
        <f ca="1">IF(H4='3. Erfassung Auszahlungen'!$L$10,'3. Erfassung Auszahlungen'!$N$10,0)</f>
        <v>0</v>
      </c>
      <c r="I62" s="204">
        <f ca="1">IF(I4='3. Erfassung Auszahlungen'!$L$10,'3. Erfassung Auszahlungen'!$N$10,0)</f>
        <v>0</v>
      </c>
      <c r="J62" s="204">
        <f ca="1">IF(J4='3. Erfassung Auszahlungen'!$L$10,'3. Erfassung Auszahlungen'!$N$10,0)</f>
        <v>0</v>
      </c>
      <c r="K62" s="204">
        <f ca="1">IF(K4='3. Erfassung Auszahlungen'!$L$10,'3. Erfassung Auszahlungen'!$N$10,0)</f>
        <v>0</v>
      </c>
      <c r="L62" s="204">
        <f ca="1">IF(L4='3. Erfassung Auszahlungen'!$L$10,'3. Erfassung Auszahlungen'!$N$10,0)</f>
        <v>0</v>
      </c>
      <c r="M62" s="204">
        <f ca="1">IF(M4='3. Erfassung Auszahlungen'!$L$10,'3. Erfassung Auszahlungen'!$N$10,0)</f>
        <v>0</v>
      </c>
      <c r="N62" s="204">
        <f ca="1">IF(N4='3. Erfassung Auszahlungen'!$L$10,'3. Erfassung Auszahlungen'!$N$10,0)</f>
        <v>0</v>
      </c>
      <c r="O62" s="204">
        <f ca="1">IF(O4='3. Erfassung Auszahlungen'!$L$10,'3. Erfassung Auszahlungen'!$N$10,0)</f>
        <v>0</v>
      </c>
      <c r="P62" s="204">
        <f ca="1">IF(P4='3. Erfassung Auszahlungen'!$L$10,'3. Erfassung Auszahlungen'!$N$10,0)</f>
        <v>0</v>
      </c>
      <c r="Q62" s="204">
        <f ca="1">IF(Q4='3. Erfassung Auszahlungen'!$L$10,'3. Erfassung Auszahlungen'!$N$10,0)</f>
        <v>0</v>
      </c>
      <c r="R62" s="204">
        <f ca="1">IF(R4='3. Erfassung Auszahlungen'!$L$10,'3. Erfassung Auszahlungen'!$N$10,0)</f>
        <v>0</v>
      </c>
      <c r="S62" s="204">
        <f ca="1">IF(S4='3. Erfassung Auszahlungen'!$L$10,'3. Erfassung Auszahlungen'!$N$10,0)</f>
        <v>0</v>
      </c>
      <c r="T62" s="204">
        <f ca="1">IF(T4='3. Erfassung Auszahlungen'!$L$10,'3. Erfassung Auszahlungen'!$N$10,0)</f>
        <v>0</v>
      </c>
      <c r="U62" s="204">
        <f ca="1">IF(U4='3. Erfassung Auszahlungen'!$L$10,'3. Erfassung Auszahlungen'!$N$10,0)</f>
        <v>0</v>
      </c>
      <c r="V62" s="204">
        <f ca="1">IF(V4='3. Erfassung Auszahlungen'!$L$10,'3. Erfassung Auszahlungen'!$N$10,0)</f>
        <v>0</v>
      </c>
      <c r="W62" s="204">
        <f ca="1">IF(W4='3. Erfassung Auszahlungen'!$L$10,'3. Erfassung Auszahlungen'!$N$10,0)</f>
        <v>0</v>
      </c>
      <c r="X62" s="204">
        <f ca="1">IF(X4='3. Erfassung Auszahlungen'!$L$10,'3. Erfassung Auszahlungen'!$N$10,0)</f>
        <v>0</v>
      </c>
      <c r="Y62" s="204">
        <f ca="1">IF(Y4='3. Erfassung Auszahlungen'!$L$10,'3. Erfassung Auszahlungen'!$N$10,0)</f>
        <v>0</v>
      </c>
      <c r="Z62" s="204">
        <f ca="1">IF(Z4='3. Erfassung Auszahlungen'!$L$10,'3. Erfassung Auszahlungen'!$N$10,0)</f>
        <v>0</v>
      </c>
      <c r="AA62" s="204">
        <f ca="1">IF(AA4='3. Erfassung Auszahlungen'!$L$10,'3. Erfassung Auszahlungen'!$N$10,0)</f>
        <v>0</v>
      </c>
      <c r="AB62" s="204">
        <f ca="1">IF(AB4='3. Erfassung Auszahlungen'!$L$10,'3. Erfassung Auszahlungen'!$N$10,0)</f>
        <v>0</v>
      </c>
      <c r="AC62" s="204">
        <f ca="1">IF(AC4='3. Erfassung Auszahlungen'!$L$10,'3. Erfassung Auszahlungen'!$N$10,0)</f>
        <v>0</v>
      </c>
      <c r="AD62" s="204">
        <f ca="1">IF(AD4='3. Erfassung Auszahlungen'!$L$10,'3. Erfassung Auszahlungen'!$N$10,0)</f>
        <v>0</v>
      </c>
      <c r="AE62" s="204">
        <f ca="1">IF(AE4='3. Erfassung Auszahlungen'!$L$10,'3. Erfassung Auszahlungen'!$N$10,0)</f>
        <v>0</v>
      </c>
      <c r="AF62" s="204">
        <f ca="1">IF(AF4='3. Erfassung Auszahlungen'!$L$10,'3. Erfassung Auszahlungen'!$N$10,0)</f>
        <v>0</v>
      </c>
      <c r="AG62" s="204">
        <f ca="1">IF(AG4='3. Erfassung Auszahlungen'!$L$10,'3. Erfassung Auszahlungen'!$N$10,0)</f>
        <v>0</v>
      </c>
      <c r="AH62" s="204">
        <f ca="1">IF(AH4='3. Erfassung Auszahlungen'!$L$10,'3. Erfassung Auszahlungen'!$N$10,0)</f>
        <v>0</v>
      </c>
      <c r="AI62" s="761"/>
    </row>
    <row r="63" spans="1:35" x14ac:dyDescent="0.25">
      <c r="A63" s="18">
        <f>'3. Erfassung Auszahlungen'!A11</f>
        <v>0</v>
      </c>
      <c r="B63" s="204">
        <f ca="1">IF(B4='3. Erfassung Auszahlungen'!$L$11,'3. Erfassung Auszahlungen'!$N$11,0)</f>
        <v>0</v>
      </c>
      <c r="C63" s="204">
        <f ca="1">IF(C4='3. Erfassung Auszahlungen'!$L$11,'3. Erfassung Auszahlungen'!$N$11,0)</f>
        <v>0</v>
      </c>
      <c r="D63" s="204">
        <f ca="1">IF(D4='3. Erfassung Auszahlungen'!$L$11,'3. Erfassung Auszahlungen'!$N$11,0)</f>
        <v>0</v>
      </c>
      <c r="E63" s="204">
        <f ca="1">IF(E4='3. Erfassung Auszahlungen'!$L$11,'3. Erfassung Auszahlungen'!$N$11,0)</f>
        <v>0</v>
      </c>
      <c r="F63" s="204">
        <f ca="1">IF(F4='3. Erfassung Auszahlungen'!$L$11,'3. Erfassung Auszahlungen'!$N$11,0)</f>
        <v>0</v>
      </c>
      <c r="G63" s="204">
        <f ca="1">IF(G4='3. Erfassung Auszahlungen'!$L$11,'3. Erfassung Auszahlungen'!$N$11,0)</f>
        <v>0</v>
      </c>
      <c r="H63" s="204">
        <f ca="1">IF(H4='3. Erfassung Auszahlungen'!$L$11,'3. Erfassung Auszahlungen'!$N$11,0)</f>
        <v>0</v>
      </c>
      <c r="I63" s="204">
        <f ca="1">IF(I4='3. Erfassung Auszahlungen'!$L$11,'3. Erfassung Auszahlungen'!$N$11,0)</f>
        <v>0</v>
      </c>
      <c r="J63" s="204">
        <f ca="1">IF(J4='3. Erfassung Auszahlungen'!$L$11,'3. Erfassung Auszahlungen'!$N$11,0)</f>
        <v>0</v>
      </c>
      <c r="K63" s="204">
        <f ca="1">IF(K4='3. Erfassung Auszahlungen'!$L$11,'3. Erfassung Auszahlungen'!$N$11,0)</f>
        <v>0</v>
      </c>
      <c r="L63" s="204">
        <f ca="1">IF(L4='3. Erfassung Auszahlungen'!$L$11,'3. Erfassung Auszahlungen'!$N$11,0)</f>
        <v>0</v>
      </c>
      <c r="M63" s="204">
        <f ca="1">IF(M4='3. Erfassung Auszahlungen'!$L$11,'3. Erfassung Auszahlungen'!$N$11,0)</f>
        <v>0</v>
      </c>
      <c r="N63" s="204">
        <f ca="1">IF(N4='3. Erfassung Auszahlungen'!$L$11,'3. Erfassung Auszahlungen'!$N$11,0)</f>
        <v>0</v>
      </c>
      <c r="O63" s="204">
        <f ca="1">IF(O4='3. Erfassung Auszahlungen'!$L$11,'3. Erfassung Auszahlungen'!$N$11,0)</f>
        <v>0</v>
      </c>
      <c r="P63" s="204">
        <f ca="1">IF(P4='3. Erfassung Auszahlungen'!$L$11,'3. Erfassung Auszahlungen'!$N$11,0)</f>
        <v>0</v>
      </c>
      <c r="Q63" s="204">
        <f ca="1">IF(Q4='3. Erfassung Auszahlungen'!$L$11,'3. Erfassung Auszahlungen'!$N$11,0)</f>
        <v>0</v>
      </c>
      <c r="R63" s="204">
        <f ca="1">IF(R4='3. Erfassung Auszahlungen'!$L$11,'3. Erfassung Auszahlungen'!$N$11,0)</f>
        <v>0</v>
      </c>
      <c r="S63" s="204">
        <f ca="1">IF(S4='3. Erfassung Auszahlungen'!$L$11,'3. Erfassung Auszahlungen'!$N$11,0)</f>
        <v>0</v>
      </c>
      <c r="T63" s="204">
        <f ca="1">IF(T4='3. Erfassung Auszahlungen'!$L$11,'3. Erfassung Auszahlungen'!$N$11,0)</f>
        <v>0</v>
      </c>
      <c r="U63" s="204">
        <f ca="1">IF(U4='3. Erfassung Auszahlungen'!$L$11,'3. Erfassung Auszahlungen'!$N$11,0)</f>
        <v>0</v>
      </c>
      <c r="V63" s="204">
        <f ca="1">IF(V4='3. Erfassung Auszahlungen'!$L$11,'3. Erfassung Auszahlungen'!$N$11,0)</f>
        <v>0</v>
      </c>
      <c r="W63" s="204">
        <f ca="1">IF(W4='3. Erfassung Auszahlungen'!$L$11,'3. Erfassung Auszahlungen'!$N$11,0)</f>
        <v>0</v>
      </c>
      <c r="X63" s="204">
        <f ca="1">IF(X4='3. Erfassung Auszahlungen'!$L$11,'3. Erfassung Auszahlungen'!$N$11,0)</f>
        <v>0</v>
      </c>
      <c r="Y63" s="204">
        <f ca="1">IF(Y4='3. Erfassung Auszahlungen'!$L$11,'3. Erfassung Auszahlungen'!$N$11,0)</f>
        <v>0</v>
      </c>
      <c r="Z63" s="204">
        <f ca="1">IF(Z4='3. Erfassung Auszahlungen'!$L$11,'3. Erfassung Auszahlungen'!$N$11,0)</f>
        <v>0</v>
      </c>
      <c r="AA63" s="204">
        <f ca="1">IF(AA4='3. Erfassung Auszahlungen'!$L$11,'3. Erfassung Auszahlungen'!$N$11,0)</f>
        <v>0</v>
      </c>
      <c r="AB63" s="204">
        <f ca="1">IF(AB4='3. Erfassung Auszahlungen'!$L$11,'3. Erfassung Auszahlungen'!$N$11,0)</f>
        <v>0</v>
      </c>
      <c r="AC63" s="204">
        <f ca="1">IF(AC4='3. Erfassung Auszahlungen'!$L$11,'3. Erfassung Auszahlungen'!$N$11,0)</f>
        <v>0</v>
      </c>
      <c r="AD63" s="204">
        <f ca="1">IF(AD4='3. Erfassung Auszahlungen'!$L$11,'3. Erfassung Auszahlungen'!$N$11,0)</f>
        <v>0</v>
      </c>
      <c r="AE63" s="204">
        <f ca="1">IF(AE4='3. Erfassung Auszahlungen'!$L$11,'3. Erfassung Auszahlungen'!$N$11,0)</f>
        <v>0</v>
      </c>
      <c r="AF63" s="204">
        <f ca="1">IF(AF4='3. Erfassung Auszahlungen'!$L$11,'3. Erfassung Auszahlungen'!$N$11,0)</f>
        <v>0</v>
      </c>
      <c r="AG63" s="204">
        <f ca="1">IF(AG4='3. Erfassung Auszahlungen'!$L$11,'3. Erfassung Auszahlungen'!$N$11,0)</f>
        <v>0</v>
      </c>
      <c r="AH63" s="204">
        <f ca="1">IF(AH4='3. Erfassung Auszahlungen'!$L$11,'3. Erfassung Auszahlungen'!$N$11,0)</f>
        <v>0</v>
      </c>
      <c r="AI63" s="761"/>
    </row>
    <row r="64" spans="1:35" x14ac:dyDescent="0.25">
      <c r="A64" s="18">
        <f>'3. Erfassung Auszahlungen'!A12</f>
        <v>0</v>
      </c>
      <c r="B64" s="204">
        <f ca="1">IF(B4='3. Erfassung Auszahlungen'!$L$12,'3. Erfassung Auszahlungen'!$N$12,0)</f>
        <v>0</v>
      </c>
      <c r="C64" s="204">
        <f ca="1">IF(C4='3. Erfassung Auszahlungen'!$L$12,'3. Erfassung Auszahlungen'!$N$12,0)</f>
        <v>0</v>
      </c>
      <c r="D64" s="204">
        <f ca="1">IF(D4='3. Erfassung Auszahlungen'!$L$12,'3. Erfassung Auszahlungen'!$N$12,0)</f>
        <v>0</v>
      </c>
      <c r="E64" s="204">
        <f ca="1">IF(E4='3. Erfassung Auszahlungen'!$L$12,'3. Erfassung Auszahlungen'!$N$12,0)</f>
        <v>0</v>
      </c>
      <c r="F64" s="204">
        <f ca="1">IF(F4='3. Erfassung Auszahlungen'!$L$12,'3. Erfassung Auszahlungen'!$N$12,0)</f>
        <v>0</v>
      </c>
      <c r="G64" s="204">
        <f ca="1">IF(G4='3. Erfassung Auszahlungen'!$L$12,'3. Erfassung Auszahlungen'!$N$12,0)</f>
        <v>0</v>
      </c>
      <c r="H64" s="204">
        <f ca="1">IF(H4='3. Erfassung Auszahlungen'!$L$12,'3. Erfassung Auszahlungen'!$N$12,0)</f>
        <v>0</v>
      </c>
      <c r="I64" s="204">
        <f ca="1">IF(I4='3. Erfassung Auszahlungen'!$L$12,'3. Erfassung Auszahlungen'!$N$12,0)</f>
        <v>0</v>
      </c>
      <c r="J64" s="204">
        <f ca="1">IF(J4='3. Erfassung Auszahlungen'!$L$12,'3. Erfassung Auszahlungen'!$N$12,0)</f>
        <v>0</v>
      </c>
      <c r="K64" s="204">
        <f ca="1">IF(K4='3. Erfassung Auszahlungen'!$L$12,'3. Erfassung Auszahlungen'!$N$12,0)</f>
        <v>0</v>
      </c>
      <c r="L64" s="204">
        <f ca="1">IF(L4='3. Erfassung Auszahlungen'!$L$12,'3. Erfassung Auszahlungen'!$N$12,0)</f>
        <v>0</v>
      </c>
      <c r="M64" s="204">
        <f ca="1">IF(M4='3. Erfassung Auszahlungen'!$L$12,'3. Erfassung Auszahlungen'!$N$12,0)</f>
        <v>0</v>
      </c>
      <c r="N64" s="204">
        <f ca="1">IF(N4='3. Erfassung Auszahlungen'!$L$12,'3. Erfassung Auszahlungen'!$N$12,0)</f>
        <v>0</v>
      </c>
      <c r="O64" s="204">
        <f ca="1">IF(O4='3. Erfassung Auszahlungen'!$L$12,'3. Erfassung Auszahlungen'!$N$12,0)</f>
        <v>0</v>
      </c>
      <c r="P64" s="204">
        <f ca="1">IF(P4='3. Erfassung Auszahlungen'!$L$12,'3. Erfassung Auszahlungen'!$N$12,0)</f>
        <v>0</v>
      </c>
      <c r="Q64" s="204">
        <f ca="1">IF(Q4='3. Erfassung Auszahlungen'!$L$12,'3. Erfassung Auszahlungen'!$N$12,0)</f>
        <v>0</v>
      </c>
      <c r="R64" s="204">
        <f ca="1">IF(R4='3. Erfassung Auszahlungen'!$L$12,'3. Erfassung Auszahlungen'!$N$12,0)</f>
        <v>0</v>
      </c>
      <c r="S64" s="204">
        <f ca="1">IF(S4='3. Erfassung Auszahlungen'!$L$12,'3. Erfassung Auszahlungen'!$N$12,0)</f>
        <v>0</v>
      </c>
      <c r="T64" s="204">
        <f ca="1">IF(T4='3. Erfassung Auszahlungen'!$L$12,'3. Erfassung Auszahlungen'!$N$12,0)</f>
        <v>0</v>
      </c>
      <c r="U64" s="204">
        <f ca="1">IF(U4='3. Erfassung Auszahlungen'!$L$12,'3. Erfassung Auszahlungen'!$N$12,0)</f>
        <v>0</v>
      </c>
      <c r="V64" s="204">
        <f ca="1">IF(V4='3. Erfassung Auszahlungen'!$L$12,'3. Erfassung Auszahlungen'!$N$12,0)</f>
        <v>0</v>
      </c>
      <c r="W64" s="204">
        <f ca="1">IF(W4='3. Erfassung Auszahlungen'!$L$12,'3. Erfassung Auszahlungen'!$N$12,0)</f>
        <v>0</v>
      </c>
      <c r="X64" s="204">
        <f ca="1">IF(X4='3. Erfassung Auszahlungen'!$L$12,'3. Erfassung Auszahlungen'!$N$12,0)</f>
        <v>0</v>
      </c>
      <c r="Y64" s="204">
        <f ca="1">IF(Y4='3. Erfassung Auszahlungen'!$L$12,'3. Erfassung Auszahlungen'!$N$12,0)</f>
        <v>0</v>
      </c>
      <c r="Z64" s="204">
        <f ca="1">IF(Z4='3. Erfassung Auszahlungen'!$L$12,'3. Erfassung Auszahlungen'!$N$12,0)</f>
        <v>0</v>
      </c>
      <c r="AA64" s="204">
        <f ca="1">IF(AA4='3. Erfassung Auszahlungen'!$L$12,'3. Erfassung Auszahlungen'!$N$12,0)</f>
        <v>0</v>
      </c>
      <c r="AB64" s="204">
        <f ca="1">IF(AB4='3. Erfassung Auszahlungen'!$L$12,'3. Erfassung Auszahlungen'!$N$12,0)</f>
        <v>0</v>
      </c>
      <c r="AC64" s="204">
        <f ca="1">IF(AC4='3. Erfassung Auszahlungen'!$L$12,'3. Erfassung Auszahlungen'!$N$12,0)</f>
        <v>0</v>
      </c>
      <c r="AD64" s="204">
        <f ca="1">IF(AD4='3. Erfassung Auszahlungen'!$L$12,'3. Erfassung Auszahlungen'!$N$12,0)</f>
        <v>0</v>
      </c>
      <c r="AE64" s="204">
        <f ca="1">IF(AE4='3. Erfassung Auszahlungen'!$L$12,'3. Erfassung Auszahlungen'!$N$12,0)</f>
        <v>0</v>
      </c>
      <c r="AF64" s="204">
        <f ca="1">IF(AF4='3. Erfassung Auszahlungen'!$L$12,'3. Erfassung Auszahlungen'!$N$12,0)</f>
        <v>0</v>
      </c>
      <c r="AG64" s="204">
        <f ca="1">IF(AG4='3. Erfassung Auszahlungen'!$L$12,'3. Erfassung Auszahlungen'!$N$12,0)</f>
        <v>0</v>
      </c>
      <c r="AH64" s="204">
        <f ca="1">IF(AH4='3. Erfassung Auszahlungen'!$L$12,'3. Erfassung Auszahlungen'!$N$12,0)</f>
        <v>0</v>
      </c>
      <c r="AI64" s="761"/>
    </row>
    <row r="65" spans="1:35" x14ac:dyDescent="0.25">
      <c r="A65" s="18">
        <f>'3. Erfassung Auszahlungen'!A13</f>
        <v>0</v>
      </c>
      <c r="B65" s="204">
        <f ca="1">IF(B4='3. Erfassung Auszahlungen'!$L$13,'3. Erfassung Auszahlungen'!$N$13,0)</f>
        <v>0</v>
      </c>
      <c r="C65" s="204">
        <f ca="1">IF(C4='3. Erfassung Auszahlungen'!$L$13,'3. Erfassung Auszahlungen'!$N$13,0)</f>
        <v>0</v>
      </c>
      <c r="D65" s="204">
        <f ca="1">IF(D4='3. Erfassung Auszahlungen'!$L$13,'3. Erfassung Auszahlungen'!$N$13,0)</f>
        <v>0</v>
      </c>
      <c r="E65" s="204">
        <f ca="1">IF(E4='3. Erfassung Auszahlungen'!$L$13,'3. Erfassung Auszahlungen'!$N$13,0)</f>
        <v>0</v>
      </c>
      <c r="F65" s="204">
        <f ca="1">IF(F4='3. Erfassung Auszahlungen'!$L$13,'3. Erfassung Auszahlungen'!$N$13,0)</f>
        <v>0</v>
      </c>
      <c r="G65" s="204">
        <f ca="1">IF(G4='3. Erfassung Auszahlungen'!$L$13,'3. Erfassung Auszahlungen'!$N$13,0)</f>
        <v>0</v>
      </c>
      <c r="H65" s="204">
        <f ca="1">IF(H4='3. Erfassung Auszahlungen'!$L$13,'3. Erfassung Auszahlungen'!$N$13,0)</f>
        <v>0</v>
      </c>
      <c r="I65" s="204">
        <f ca="1">IF(I4='3. Erfassung Auszahlungen'!$L$13,'3. Erfassung Auszahlungen'!$N$13,0)</f>
        <v>0</v>
      </c>
      <c r="J65" s="204">
        <f ca="1">IF(J4='3. Erfassung Auszahlungen'!$L$13,'3. Erfassung Auszahlungen'!$N$13,0)</f>
        <v>0</v>
      </c>
      <c r="K65" s="204">
        <f ca="1">IF(K4='3. Erfassung Auszahlungen'!$L$13,'3. Erfassung Auszahlungen'!$N$13,0)</f>
        <v>0</v>
      </c>
      <c r="L65" s="204">
        <f ca="1">IF(L4='3. Erfassung Auszahlungen'!$L$13,'3. Erfassung Auszahlungen'!$N$13,0)</f>
        <v>0</v>
      </c>
      <c r="M65" s="204">
        <f ca="1">IF(M4='3. Erfassung Auszahlungen'!$L$13,'3. Erfassung Auszahlungen'!$N$13,0)</f>
        <v>0</v>
      </c>
      <c r="N65" s="204">
        <f ca="1">IF(N4='3. Erfassung Auszahlungen'!$L$13,'3. Erfassung Auszahlungen'!$N$13,0)</f>
        <v>0</v>
      </c>
      <c r="O65" s="204">
        <f ca="1">IF(O4='3. Erfassung Auszahlungen'!$L$13,'3. Erfassung Auszahlungen'!$N$13,0)</f>
        <v>0</v>
      </c>
      <c r="P65" s="204">
        <f ca="1">IF(P4='3. Erfassung Auszahlungen'!$L$13,'3. Erfassung Auszahlungen'!$N$13,0)</f>
        <v>0</v>
      </c>
      <c r="Q65" s="204">
        <f ca="1">IF(Q4='3. Erfassung Auszahlungen'!$L$13,'3. Erfassung Auszahlungen'!$N$13,0)</f>
        <v>0</v>
      </c>
      <c r="R65" s="204">
        <f ca="1">IF(R4='3. Erfassung Auszahlungen'!$L$13,'3. Erfassung Auszahlungen'!$N$13,0)</f>
        <v>0</v>
      </c>
      <c r="S65" s="204">
        <f ca="1">IF(S4='3. Erfassung Auszahlungen'!$L$13,'3. Erfassung Auszahlungen'!$N$13,0)</f>
        <v>0</v>
      </c>
      <c r="T65" s="204">
        <f ca="1">IF(T4='3. Erfassung Auszahlungen'!$L$13,'3. Erfassung Auszahlungen'!$N$13,0)</f>
        <v>0</v>
      </c>
      <c r="U65" s="204">
        <f ca="1">IF(U4='3. Erfassung Auszahlungen'!$L$13,'3. Erfassung Auszahlungen'!$N$13,0)</f>
        <v>0</v>
      </c>
      <c r="V65" s="204">
        <f ca="1">IF(V4='3. Erfassung Auszahlungen'!$L$13,'3. Erfassung Auszahlungen'!$N$13,0)</f>
        <v>0</v>
      </c>
      <c r="W65" s="204">
        <f ca="1">IF(W4='3. Erfassung Auszahlungen'!$L$13,'3. Erfassung Auszahlungen'!$N$13,0)</f>
        <v>0</v>
      </c>
      <c r="X65" s="204">
        <f ca="1">IF(X4='3. Erfassung Auszahlungen'!$L$13,'3. Erfassung Auszahlungen'!$N$13,0)</f>
        <v>0</v>
      </c>
      <c r="Y65" s="204">
        <f ca="1">IF(Y4='3. Erfassung Auszahlungen'!$L$13,'3. Erfassung Auszahlungen'!$N$13,0)</f>
        <v>0</v>
      </c>
      <c r="Z65" s="204">
        <f ca="1">IF(Z4='3. Erfassung Auszahlungen'!$L$13,'3. Erfassung Auszahlungen'!$N$13,0)</f>
        <v>0</v>
      </c>
      <c r="AA65" s="204">
        <f ca="1">IF(AA4='3. Erfassung Auszahlungen'!$L$13,'3. Erfassung Auszahlungen'!$N$13,0)</f>
        <v>0</v>
      </c>
      <c r="AB65" s="204">
        <f ca="1">IF(AB4='3. Erfassung Auszahlungen'!$L$13,'3. Erfassung Auszahlungen'!$N$13,0)</f>
        <v>0</v>
      </c>
      <c r="AC65" s="204">
        <f ca="1">IF(AC4='3. Erfassung Auszahlungen'!$L$13,'3. Erfassung Auszahlungen'!$N$13,0)</f>
        <v>0</v>
      </c>
      <c r="AD65" s="204">
        <f ca="1">IF(AD4='3. Erfassung Auszahlungen'!$L$13,'3. Erfassung Auszahlungen'!$N$13,0)</f>
        <v>0</v>
      </c>
      <c r="AE65" s="204">
        <f ca="1">IF(AE4='3. Erfassung Auszahlungen'!$L$13,'3. Erfassung Auszahlungen'!$N$13,0)</f>
        <v>0</v>
      </c>
      <c r="AF65" s="204">
        <f ca="1">IF(AF4='3. Erfassung Auszahlungen'!$L$13,'3. Erfassung Auszahlungen'!$N$13,0)</f>
        <v>0</v>
      </c>
      <c r="AG65" s="204">
        <f ca="1">IF(AG4='3. Erfassung Auszahlungen'!$L$13,'3. Erfassung Auszahlungen'!$N$13,0)</f>
        <v>0</v>
      </c>
      <c r="AH65" s="204">
        <f ca="1">IF(AH4='3. Erfassung Auszahlungen'!$L$13,'3. Erfassung Auszahlungen'!$N$13,0)</f>
        <v>0</v>
      </c>
      <c r="AI65" s="761"/>
    </row>
    <row r="66" spans="1:35" x14ac:dyDescent="0.25">
      <c r="A66" s="18">
        <f>'3. Erfassung Auszahlungen'!A14</f>
        <v>0</v>
      </c>
      <c r="B66" s="204">
        <f ca="1">IF(B4='3. Erfassung Auszahlungen'!$L$14,'3. Erfassung Auszahlungen'!$N$14,0)</f>
        <v>0</v>
      </c>
      <c r="C66" s="204">
        <f ca="1">IF(C4='3. Erfassung Auszahlungen'!$L$14,'3. Erfassung Auszahlungen'!$N$14,0)</f>
        <v>0</v>
      </c>
      <c r="D66" s="204">
        <f ca="1">IF(D4='3. Erfassung Auszahlungen'!$L$14,'3. Erfassung Auszahlungen'!$N$14,0)</f>
        <v>0</v>
      </c>
      <c r="E66" s="204">
        <f ca="1">IF(E4='3. Erfassung Auszahlungen'!$L$14,'3. Erfassung Auszahlungen'!$N$14,0)</f>
        <v>0</v>
      </c>
      <c r="F66" s="204">
        <f ca="1">IF(F4='3. Erfassung Auszahlungen'!$L$14,'3. Erfassung Auszahlungen'!$N$14,0)</f>
        <v>0</v>
      </c>
      <c r="G66" s="204">
        <f ca="1">IF(G4='3. Erfassung Auszahlungen'!$L$14,'3. Erfassung Auszahlungen'!$N$14,0)</f>
        <v>0</v>
      </c>
      <c r="H66" s="204">
        <f ca="1">IF(H4='3. Erfassung Auszahlungen'!$L$14,'3. Erfassung Auszahlungen'!$N$14,0)</f>
        <v>0</v>
      </c>
      <c r="I66" s="204">
        <f ca="1">IF(I4='3. Erfassung Auszahlungen'!$L$14,'3. Erfassung Auszahlungen'!$N$14,0)</f>
        <v>0</v>
      </c>
      <c r="J66" s="204">
        <f ca="1">IF(J4='3. Erfassung Auszahlungen'!$L$14,'3. Erfassung Auszahlungen'!$N$14,0)</f>
        <v>0</v>
      </c>
      <c r="K66" s="204">
        <f ca="1">IF(K4='3. Erfassung Auszahlungen'!$L$14,'3. Erfassung Auszahlungen'!$N$14,0)</f>
        <v>0</v>
      </c>
      <c r="L66" s="204">
        <f ca="1">IF(L4='3. Erfassung Auszahlungen'!$L$14,'3. Erfassung Auszahlungen'!$N$14,0)</f>
        <v>0</v>
      </c>
      <c r="M66" s="204">
        <f ca="1">IF(M4='3. Erfassung Auszahlungen'!$L$14,'3. Erfassung Auszahlungen'!$N$14,0)</f>
        <v>0</v>
      </c>
      <c r="N66" s="204">
        <f ca="1">IF(N4='3. Erfassung Auszahlungen'!$L$14,'3. Erfassung Auszahlungen'!$N$14,0)</f>
        <v>0</v>
      </c>
      <c r="O66" s="204">
        <f ca="1">IF(O4='3. Erfassung Auszahlungen'!$L$14,'3. Erfassung Auszahlungen'!$N$14,0)</f>
        <v>0</v>
      </c>
      <c r="P66" s="204">
        <f ca="1">IF(P4='3. Erfassung Auszahlungen'!$L$14,'3. Erfassung Auszahlungen'!$N$14,0)</f>
        <v>0</v>
      </c>
      <c r="Q66" s="204">
        <f ca="1">IF(Q4='3. Erfassung Auszahlungen'!$L$14,'3. Erfassung Auszahlungen'!$N$14,0)</f>
        <v>0</v>
      </c>
      <c r="R66" s="204">
        <f ca="1">IF(R4='3. Erfassung Auszahlungen'!$L$14,'3. Erfassung Auszahlungen'!$N$14,0)</f>
        <v>0</v>
      </c>
      <c r="S66" s="204">
        <f ca="1">IF(S4='3. Erfassung Auszahlungen'!$L$14,'3. Erfassung Auszahlungen'!$N$14,0)</f>
        <v>0</v>
      </c>
      <c r="T66" s="204">
        <f ca="1">IF(T4='3. Erfassung Auszahlungen'!$L$14,'3. Erfassung Auszahlungen'!$N$14,0)</f>
        <v>0</v>
      </c>
      <c r="U66" s="204">
        <f ca="1">IF(U4='3. Erfassung Auszahlungen'!$L$14,'3. Erfassung Auszahlungen'!$N$14,0)</f>
        <v>0</v>
      </c>
      <c r="V66" s="204">
        <f ca="1">IF(V4='3. Erfassung Auszahlungen'!$L$14,'3. Erfassung Auszahlungen'!$N$14,0)</f>
        <v>0</v>
      </c>
      <c r="W66" s="204">
        <f ca="1">IF(W4='3. Erfassung Auszahlungen'!$L$14,'3. Erfassung Auszahlungen'!$N$14,0)</f>
        <v>0</v>
      </c>
      <c r="X66" s="204">
        <f ca="1">IF(X4='3. Erfassung Auszahlungen'!$L$14,'3. Erfassung Auszahlungen'!$N$14,0)</f>
        <v>0</v>
      </c>
      <c r="Y66" s="204">
        <f ca="1">IF(Y4='3. Erfassung Auszahlungen'!$L$14,'3. Erfassung Auszahlungen'!$N$14,0)</f>
        <v>0</v>
      </c>
      <c r="Z66" s="204">
        <f ca="1">IF(Z4='3. Erfassung Auszahlungen'!$L$14,'3. Erfassung Auszahlungen'!$N$14,0)</f>
        <v>0</v>
      </c>
      <c r="AA66" s="204">
        <f ca="1">IF(AA4='3. Erfassung Auszahlungen'!$L$14,'3. Erfassung Auszahlungen'!$N$14,0)</f>
        <v>0</v>
      </c>
      <c r="AB66" s="204">
        <f ca="1">IF(AB4='3. Erfassung Auszahlungen'!$L$14,'3. Erfassung Auszahlungen'!$N$14,0)</f>
        <v>0</v>
      </c>
      <c r="AC66" s="204">
        <f ca="1">IF(AC4='3. Erfassung Auszahlungen'!$L$14,'3. Erfassung Auszahlungen'!$N$14,0)</f>
        <v>0</v>
      </c>
      <c r="AD66" s="204">
        <f ca="1">IF(AD4='3. Erfassung Auszahlungen'!$L$14,'3. Erfassung Auszahlungen'!$N$14,0)</f>
        <v>0</v>
      </c>
      <c r="AE66" s="204">
        <f ca="1">IF(AE4='3. Erfassung Auszahlungen'!$L$14,'3. Erfassung Auszahlungen'!$N$14,0)</f>
        <v>0</v>
      </c>
      <c r="AF66" s="204">
        <f ca="1">IF(AF4='3. Erfassung Auszahlungen'!$L$14,'3. Erfassung Auszahlungen'!$N$14,0)</f>
        <v>0</v>
      </c>
      <c r="AG66" s="204">
        <f ca="1">IF(AG4='3. Erfassung Auszahlungen'!$L$14,'3. Erfassung Auszahlungen'!$N$14,0)</f>
        <v>0</v>
      </c>
      <c r="AH66" s="204">
        <f ca="1">IF(AH4='3. Erfassung Auszahlungen'!$L$14,'3. Erfassung Auszahlungen'!$N$14,0)</f>
        <v>0</v>
      </c>
      <c r="AI66" s="761"/>
    </row>
    <row r="67" spans="1:35" x14ac:dyDescent="0.25">
      <c r="A67" s="18">
        <f>'3. Erfassung Auszahlungen'!A15</f>
        <v>0</v>
      </c>
      <c r="B67" s="204">
        <f ca="1">IF(B4='3. Erfassung Auszahlungen'!$L$15,'3. Erfassung Auszahlungen'!$N$15,0)</f>
        <v>0</v>
      </c>
      <c r="C67" s="204">
        <f ca="1">IF(C4='3. Erfassung Auszahlungen'!$L$15,'3. Erfassung Auszahlungen'!$N$15,0)</f>
        <v>0</v>
      </c>
      <c r="D67" s="204">
        <f ca="1">IF(D4='3. Erfassung Auszahlungen'!$L$15,'3. Erfassung Auszahlungen'!$N$15,0)</f>
        <v>0</v>
      </c>
      <c r="E67" s="204">
        <f ca="1">IF(E4='3. Erfassung Auszahlungen'!$L$15,'3. Erfassung Auszahlungen'!$N$15,0)</f>
        <v>0</v>
      </c>
      <c r="F67" s="204">
        <f ca="1">IF(F4='3. Erfassung Auszahlungen'!$L$15,'3. Erfassung Auszahlungen'!$N$15,0)</f>
        <v>0</v>
      </c>
      <c r="G67" s="204">
        <f ca="1">IF(G4='3. Erfassung Auszahlungen'!$L$15,'3. Erfassung Auszahlungen'!$N$15,0)</f>
        <v>0</v>
      </c>
      <c r="H67" s="204">
        <f ca="1">IF(H4='3. Erfassung Auszahlungen'!$L$15,'3. Erfassung Auszahlungen'!$N$15,0)</f>
        <v>0</v>
      </c>
      <c r="I67" s="204">
        <f ca="1">IF(I4='3. Erfassung Auszahlungen'!$L$15,'3. Erfassung Auszahlungen'!$N$15,0)</f>
        <v>0</v>
      </c>
      <c r="J67" s="204">
        <f ca="1">IF(J4='3. Erfassung Auszahlungen'!$L$15,'3. Erfassung Auszahlungen'!$N$15,0)</f>
        <v>0</v>
      </c>
      <c r="K67" s="204">
        <f ca="1">IF(K4='3. Erfassung Auszahlungen'!$L$15,'3. Erfassung Auszahlungen'!$N$15,0)</f>
        <v>0</v>
      </c>
      <c r="L67" s="204">
        <f ca="1">IF(L4='3. Erfassung Auszahlungen'!$L$15,'3. Erfassung Auszahlungen'!$N$15,0)</f>
        <v>0</v>
      </c>
      <c r="M67" s="204">
        <f ca="1">IF(M4='3. Erfassung Auszahlungen'!$L$15,'3. Erfassung Auszahlungen'!$N$15,0)</f>
        <v>0</v>
      </c>
      <c r="N67" s="204">
        <f ca="1">IF(N4='3. Erfassung Auszahlungen'!$L$15,'3. Erfassung Auszahlungen'!$N$15,0)</f>
        <v>0</v>
      </c>
      <c r="O67" s="204">
        <f ca="1">IF(O4='3. Erfassung Auszahlungen'!$L$15,'3. Erfassung Auszahlungen'!$N$15,0)</f>
        <v>0</v>
      </c>
      <c r="P67" s="204">
        <f ca="1">IF(P4='3. Erfassung Auszahlungen'!$L$15,'3. Erfassung Auszahlungen'!$N$15,0)</f>
        <v>0</v>
      </c>
      <c r="Q67" s="204">
        <f ca="1">IF(Q4='3. Erfassung Auszahlungen'!$L$15,'3. Erfassung Auszahlungen'!$N$15,0)</f>
        <v>0</v>
      </c>
      <c r="R67" s="204">
        <f ca="1">IF(R4='3. Erfassung Auszahlungen'!$L$15,'3. Erfassung Auszahlungen'!$N$15,0)</f>
        <v>0</v>
      </c>
      <c r="S67" s="204">
        <f ca="1">IF(S4='3. Erfassung Auszahlungen'!$L$15,'3. Erfassung Auszahlungen'!$N$15,0)</f>
        <v>0</v>
      </c>
      <c r="T67" s="204">
        <f ca="1">IF(T4='3. Erfassung Auszahlungen'!$L$15,'3. Erfassung Auszahlungen'!$N$15,0)</f>
        <v>0</v>
      </c>
      <c r="U67" s="204">
        <f ca="1">IF(U4='3. Erfassung Auszahlungen'!$L$15,'3. Erfassung Auszahlungen'!$N$15,0)</f>
        <v>0</v>
      </c>
      <c r="V67" s="204">
        <f ca="1">IF(V4='3. Erfassung Auszahlungen'!$L$15,'3. Erfassung Auszahlungen'!$N$15,0)</f>
        <v>0</v>
      </c>
      <c r="W67" s="204">
        <f ca="1">IF(W4='3. Erfassung Auszahlungen'!$L$15,'3. Erfassung Auszahlungen'!$N$15,0)</f>
        <v>0</v>
      </c>
      <c r="X67" s="204">
        <f ca="1">IF(X4='3. Erfassung Auszahlungen'!$L$15,'3. Erfassung Auszahlungen'!$N$15,0)</f>
        <v>0</v>
      </c>
      <c r="Y67" s="204">
        <f ca="1">IF(Y4='3. Erfassung Auszahlungen'!$L$15,'3. Erfassung Auszahlungen'!$N$15,0)</f>
        <v>0</v>
      </c>
      <c r="Z67" s="204">
        <f ca="1">IF(Z4='3. Erfassung Auszahlungen'!$L$15,'3. Erfassung Auszahlungen'!$N$15,0)</f>
        <v>0</v>
      </c>
      <c r="AA67" s="204">
        <f ca="1">IF(AA4='3. Erfassung Auszahlungen'!$L$15,'3. Erfassung Auszahlungen'!$N$15,0)</f>
        <v>0</v>
      </c>
      <c r="AB67" s="204">
        <f ca="1">IF(AB4='3. Erfassung Auszahlungen'!$L$15,'3. Erfassung Auszahlungen'!$N$15,0)</f>
        <v>0</v>
      </c>
      <c r="AC67" s="204">
        <f ca="1">IF(AC4='3. Erfassung Auszahlungen'!$L$15,'3. Erfassung Auszahlungen'!$N$15,0)</f>
        <v>0</v>
      </c>
      <c r="AD67" s="204">
        <f ca="1">IF(AD4='3. Erfassung Auszahlungen'!$L$15,'3. Erfassung Auszahlungen'!$N$15,0)</f>
        <v>0</v>
      </c>
      <c r="AE67" s="204">
        <f ca="1">IF(AE4='3. Erfassung Auszahlungen'!$L$15,'3. Erfassung Auszahlungen'!$N$15,0)</f>
        <v>0</v>
      </c>
      <c r="AF67" s="204">
        <f ca="1">IF(AF4='3. Erfassung Auszahlungen'!$L$15,'3. Erfassung Auszahlungen'!$N$15,0)</f>
        <v>0</v>
      </c>
      <c r="AG67" s="204">
        <f ca="1">IF(AG4='3. Erfassung Auszahlungen'!$L$15,'3. Erfassung Auszahlungen'!$N$15,0)</f>
        <v>0</v>
      </c>
      <c r="AH67" s="204">
        <f ca="1">IF(AH4='3. Erfassung Auszahlungen'!$L$15,'3. Erfassung Auszahlungen'!$N$15,0)</f>
        <v>0</v>
      </c>
      <c r="AI67" s="761"/>
    </row>
    <row r="68" spans="1:35" x14ac:dyDescent="0.25">
      <c r="A68" s="18">
        <f>'3. Erfassung Auszahlungen'!A16</f>
        <v>0</v>
      </c>
      <c r="B68" s="204">
        <f ca="1">IF(B4='3. Erfassung Auszahlungen'!$L$16,'3. Erfassung Auszahlungen'!$N$16,0)</f>
        <v>0</v>
      </c>
      <c r="C68" s="204">
        <f ca="1">IF(C4='3. Erfassung Auszahlungen'!$L$16,'3. Erfassung Auszahlungen'!$N$16,0)</f>
        <v>0</v>
      </c>
      <c r="D68" s="204">
        <f ca="1">IF(D4='3. Erfassung Auszahlungen'!$L$16,'3. Erfassung Auszahlungen'!$N$16,0)</f>
        <v>0</v>
      </c>
      <c r="E68" s="204">
        <f ca="1">IF(E4='3. Erfassung Auszahlungen'!$L$16,'3. Erfassung Auszahlungen'!$N$16,0)</f>
        <v>0</v>
      </c>
      <c r="F68" s="204">
        <f ca="1">IF(F4='3. Erfassung Auszahlungen'!$L$16,'3. Erfassung Auszahlungen'!$N$16,0)</f>
        <v>0</v>
      </c>
      <c r="G68" s="204">
        <f ca="1">IF(G4='3. Erfassung Auszahlungen'!$L$16,'3. Erfassung Auszahlungen'!$N$16,0)</f>
        <v>0</v>
      </c>
      <c r="H68" s="204">
        <f ca="1">IF(H4='3. Erfassung Auszahlungen'!$L$16,'3. Erfassung Auszahlungen'!$N$16,0)</f>
        <v>0</v>
      </c>
      <c r="I68" s="204">
        <f ca="1">IF(I4='3. Erfassung Auszahlungen'!$L$16,'3. Erfassung Auszahlungen'!$N$16,0)</f>
        <v>0</v>
      </c>
      <c r="J68" s="204">
        <f ca="1">IF(J4='3. Erfassung Auszahlungen'!$L$16,'3. Erfassung Auszahlungen'!$N$16,0)</f>
        <v>0</v>
      </c>
      <c r="K68" s="204">
        <f ca="1">IF(K4='3. Erfassung Auszahlungen'!$L$16,'3. Erfassung Auszahlungen'!$N$16,0)</f>
        <v>0</v>
      </c>
      <c r="L68" s="204">
        <f ca="1">IF(L4='3. Erfassung Auszahlungen'!$L$16,'3. Erfassung Auszahlungen'!$N$16,0)</f>
        <v>0</v>
      </c>
      <c r="M68" s="204">
        <f ca="1">IF(M4='3. Erfassung Auszahlungen'!$L$16,'3. Erfassung Auszahlungen'!$N$16,0)</f>
        <v>0</v>
      </c>
      <c r="N68" s="204">
        <f ca="1">IF(N4='3. Erfassung Auszahlungen'!$L$16,'3. Erfassung Auszahlungen'!$N$16,0)</f>
        <v>0</v>
      </c>
      <c r="O68" s="204">
        <f ca="1">IF(O4='3. Erfassung Auszahlungen'!$L$16,'3. Erfassung Auszahlungen'!$N$16,0)</f>
        <v>0</v>
      </c>
      <c r="P68" s="204">
        <f ca="1">IF(P4='3. Erfassung Auszahlungen'!$L$16,'3. Erfassung Auszahlungen'!$N$16,0)</f>
        <v>0</v>
      </c>
      <c r="Q68" s="204">
        <f ca="1">IF(Q4='3. Erfassung Auszahlungen'!$L$16,'3. Erfassung Auszahlungen'!$N$16,0)</f>
        <v>0</v>
      </c>
      <c r="R68" s="204">
        <f ca="1">IF(R4='3. Erfassung Auszahlungen'!$L$16,'3. Erfassung Auszahlungen'!$N$16,0)</f>
        <v>0</v>
      </c>
      <c r="S68" s="204">
        <f ca="1">IF(S4='3. Erfassung Auszahlungen'!$L$16,'3. Erfassung Auszahlungen'!$N$16,0)</f>
        <v>0</v>
      </c>
      <c r="T68" s="204">
        <f ca="1">IF(T4='3. Erfassung Auszahlungen'!$L$16,'3. Erfassung Auszahlungen'!$N$16,0)</f>
        <v>0</v>
      </c>
      <c r="U68" s="204">
        <f ca="1">IF(U4='3. Erfassung Auszahlungen'!$L$16,'3. Erfassung Auszahlungen'!$N$16,0)</f>
        <v>0</v>
      </c>
      <c r="V68" s="204">
        <f ca="1">IF(V4='3. Erfassung Auszahlungen'!$L$16,'3. Erfassung Auszahlungen'!$N$16,0)</f>
        <v>0</v>
      </c>
      <c r="W68" s="204">
        <f ca="1">IF(W4='3. Erfassung Auszahlungen'!$L$16,'3. Erfassung Auszahlungen'!$N$16,0)</f>
        <v>0</v>
      </c>
      <c r="X68" s="204">
        <f ca="1">IF(X4='3. Erfassung Auszahlungen'!$L$16,'3. Erfassung Auszahlungen'!$N$16,0)</f>
        <v>0</v>
      </c>
      <c r="Y68" s="204">
        <f ca="1">IF(Y4='3. Erfassung Auszahlungen'!$L$16,'3. Erfassung Auszahlungen'!$N$16,0)</f>
        <v>0</v>
      </c>
      <c r="Z68" s="204">
        <f ca="1">IF(Z4='3. Erfassung Auszahlungen'!$L$16,'3. Erfassung Auszahlungen'!$N$16,0)</f>
        <v>0</v>
      </c>
      <c r="AA68" s="204">
        <f ca="1">IF(AA4='3. Erfassung Auszahlungen'!$L$16,'3. Erfassung Auszahlungen'!$N$16,0)</f>
        <v>0</v>
      </c>
      <c r="AB68" s="204">
        <f ca="1">IF(AB4='3. Erfassung Auszahlungen'!$L$16,'3. Erfassung Auszahlungen'!$N$16,0)</f>
        <v>0</v>
      </c>
      <c r="AC68" s="204">
        <f ca="1">IF(AC4='3. Erfassung Auszahlungen'!$L$16,'3. Erfassung Auszahlungen'!$N$16,0)</f>
        <v>0</v>
      </c>
      <c r="AD68" s="204">
        <f ca="1">IF(AD4='3. Erfassung Auszahlungen'!$L$16,'3. Erfassung Auszahlungen'!$N$16,0)</f>
        <v>0</v>
      </c>
      <c r="AE68" s="204">
        <f ca="1">IF(AE4='3. Erfassung Auszahlungen'!$L$16,'3. Erfassung Auszahlungen'!$N$16,0)</f>
        <v>0</v>
      </c>
      <c r="AF68" s="204">
        <f ca="1">IF(AF4='3. Erfassung Auszahlungen'!$L$16,'3. Erfassung Auszahlungen'!$N$16,0)</f>
        <v>0</v>
      </c>
      <c r="AG68" s="204">
        <f ca="1">IF(AG4='3. Erfassung Auszahlungen'!$L$16,'3. Erfassung Auszahlungen'!$N$16,0)</f>
        <v>0</v>
      </c>
      <c r="AH68" s="204">
        <f ca="1">IF(AH4='3. Erfassung Auszahlungen'!$L$16,'3. Erfassung Auszahlungen'!$N$16,0)</f>
        <v>0</v>
      </c>
      <c r="AI68" s="761"/>
    </row>
    <row r="69" spans="1:35" x14ac:dyDescent="0.25">
      <c r="A69" s="18">
        <f>'3. Erfassung Auszahlungen'!A17</f>
        <v>0</v>
      </c>
      <c r="B69" s="204">
        <f ca="1">IF(B4='3. Erfassung Auszahlungen'!$L$17,'3. Erfassung Auszahlungen'!$N$17,0)</f>
        <v>0</v>
      </c>
      <c r="C69" s="204">
        <f ca="1">IF(C4='3. Erfassung Auszahlungen'!$L$17,'3. Erfassung Auszahlungen'!$N$17,0)</f>
        <v>0</v>
      </c>
      <c r="D69" s="204">
        <f ca="1">IF(D4='3. Erfassung Auszahlungen'!$L$17,'3. Erfassung Auszahlungen'!$N$17,0)</f>
        <v>0</v>
      </c>
      <c r="E69" s="204">
        <f ca="1">IF(E4='3. Erfassung Auszahlungen'!$L$17,'3. Erfassung Auszahlungen'!$N$17,0)</f>
        <v>0</v>
      </c>
      <c r="F69" s="204">
        <f ca="1">IF(F4='3. Erfassung Auszahlungen'!$L$17,'3. Erfassung Auszahlungen'!$N$17,0)</f>
        <v>0</v>
      </c>
      <c r="G69" s="204">
        <f ca="1">IF(G4='3. Erfassung Auszahlungen'!$L$17,'3. Erfassung Auszahlungen'!$N$17,0)</f>
        <v>0</v>
      </c>
      <c r="H69" s="204">
        <f ca="1">IF(H4='3. Erfassung Auszahlungen'!$L$17,'3. Erfassung Auszahlungen'!$N$17,0)</f>
        <v>0</v>
      </c>
      <c r="I69" s="204">
        <f ca="1">IF(I4='3. Erfassung Auszahlungen'!$L$17,'3. Erfassung Auszahlungen'!$N$17,0)</f>
        <v>0</v>
      </c>
      <c r="J69" s="204">
        <f ca="1">IF(J4='3. Erfassung Auszahlungen'!$L$17,'3. Erfassung Auszahlungen'!$N$17,0)</f>
        <v>0</v>
      </c>
      <c r="K69" s="204">
        <f ca="1">IF(K4='3. Erfassung Auszahlungen'!$L$17,'3. Erfassung Auszahlungen'!$N$17,0)</f>
        <v>0</v>
      </c>
      <c r="L69" s="204">
        <f ca="1">IF(L4='3. Erfassung Auszahlungen'!$L$17,'3. Erfassung Auszahlungen'!$N$17,0)</f>
        <v>0</v>
      </c>
      <c r="M69" s="204">
        <f ca="1">IF(M4='3. Erfassung Auszahlungen'!$L$17,'3. Erfassung Auszahlungen'!$N$17,0)</f>
        <v>0</v>
      </c>
      <c r="N69" s="204">
        <f ca="1">IF(N4='3. Erfassung Auszahlungen'!$L$17,'3. Erfassung Auszahlungen'!$N$17,0)</f>
        <v>0</v>
      </c>
      <c r="O69" s="204">
        <f ca="1">IF(O4='3. Erfassung Auszahlungen'!$L$17,'3. Erfassung Auszahlungen'!$N$17,0)</f>
        <v>0</v>
      </c>
      <c r="P69" s="204">
        <f ca="1">IF(P4='3. Erfassung Auszahlungen'!$L$17,'3. Erfassung Auszahlungen'!$N$17,0)</f>
        <v>0</v>
      </c>
      <c r="Q69" s="204">
        <f ca="1">IF(Q4='3. Erfassung Auszahlungen'!$L$17,'3. Erfassung Auszahlungen'!$N$17,0)</f>
        <v>0</v>
      </c>
      <c r="R69" s="204">
        <f ca="1">IF(R4='3. Erfassung Auszahlungen'!$L$17,'3. Erfassung Auszahlungen'!$N$17,0)</f>
        <v>0</v>
      </c>
      <c r="S69" s="204">
        <f ca="1">IF(S4='3. Erfassung Auszahlungen'!$L$17,'3. Erfassung Auszahlungen'!$N$17,0)</f>
        <v>0</v>
      </c>
      <c r="T69" s="204">
        <f ca="1">IF(T4='3. Erfassung Auszahlungen'!$L$17,'3. Erfassung Auszahlungen'!$N$17,0)</f>
        <v>0</v>
      </c>
      <c r="U69" s="204">
        <f ca="1">IF(U4='3. Erfassung Auszahlungen'!$L$17,'3. Erfassung Auszahlungen'!$N$17,0)</f>
        <v>0</v>
      </c>
      <c r="V69" s="204">
        <f ca="1">IF(V4='3. Erfassung Auszahlungen'!$L$17,'3. Erfassung Auszahlungen'!$N$17,0)</f>
        <v>0</v>
      </c>
      <c r="W69" s="204">
        <f ca="1">IF(W4='3. Erfassung Auszahlungen'!$L$17,'3. Erfassung Auszahlungen'!$N$17,0)</f>
        <v>0</v>
      </c>
      <c r="X69" s="204">
        <f ca="1">IF(X4='3. Erfassung Auszahlungen'!$L$17,'3. Erfassung Auszahlungen'!$N$17,0)</f>
        <v>0</v>
      </c>
      <c r="Y69" s="204">
        <f ca="1">IF(Y4='3. Erfassung Auszahlungen'!$L$17,'3. Erfassung Auszahlungen'!$N$17,0)</f>
        <v>0</v>
      </c>
      <c r="Z69" s="204">
        <f ca="1">IF(Z4='3. Erfassung Auszahlungen'!$L$17,'3. Erfassung Auszahlungen'!$N$17,0)</f>
        <v>0</v>
      </c>
      <c r="AA69" s="204">
        <f ca="1">IF(AA4='3. Erfassung Auszahlungen'!$L$17,'3. Erfassung Auszahlungen'!$N$17,0)</f>
        <v>0</v>
      </c>
      <c r="AB69" s="204">
        <f ca="1">IF(AB4='3. Erfassung Auszahlungen'!$L$17,'3. Erfassung Auszahlungen'!$N$17,0)</f>
        <v>0</v>
      </c>
      <c r="AC69" s="204">
        <f ca="1">IF(AC4='3. Erfassung Auszahlungen'!$L$17,'3. Erfassung Auszahlungen'!$N$17,0)</f>
        <v>0</v>
      </c>
      <c r="AD69" s="204">
        <f ca="1">IF(AD4='3. Erfassung Auszahlungen'!$L$17,'3. Erfassung Auszahlungen'!$N$17,0)</f>
        <v>0</v>
      </c>
      <c r="AE69" s="204">
        <f ca="1">IF(AE4='3. Erfassung Auszahlungen'!$L$17,'3. Erfassung Auszahlungen'!$N$17,0)</f>
        <v>0</v>
      </c>
      <c r="AF69" s="204">
        <f ca="1">IF(AF4='3. Erfassung Auszahlungen'!$L$17,'3. Erfassung Auszahlungen'!$N$17,0)</f>
        <v>0</v>
      </c>
      <c r="AG69" s="204">
        <f ca="1">IF(AG4='3. Erfassung Auszahlungen'!$L$17,'3. Erfassung Auszahlungen'!$N$17,0)</f>
        <v>0</v>
      </c>
      <c r="AH69" s="204">
        <f ca="1">IF(AH4='3. Erfassung Auszahlungen'!$L$17,'3. Erfassung Auszahlungen'!$N$17,0)</f>
        <v>0</v>
      </c>
      <c r="AI69" s="761"/>
    </row>
    <row r="70" spans="1:35" x14ac:dyDescent="0.25">
      <c r="A70" s="18">
        <f>'3. Erfassung Auszahlungen'!A18</f>
        <v>0</v>
      </c>
      <c r="B70" s="204">
        <f ca="1">IF(B4='3. Erfassung Auszahlungen'!$L$18,'3. Erfassung Auszahlungen'!$N$18,0)</f>
        <v>0</v>
      </c>
      <c r="C70" s="204">
        <f ca="1">IF(C4='3. Erfassung Auszahlungen'!$L$18,'3. Erfassung Auszahlungen'!$N$18,0)</f>
        <v>0</v>
      </c>
      <c r="D70" s="204">
        <f ca="1">IF(D4='3. Erfassung Auszahlungen'!$L$18,'3. Erfassung Auszahlungen'!$N$18,0)</f>
        <v>0</v>
      </c>
      <c r="E70" s="204">
        <f ca="1">IF(E4='3. Erfassung Auszahlungen'!$L$18,'3. Erfassung Auszahlungen'!$N$18,0)</f>
        <v>0</v>
      </c>
      <c r="F70" s="204">
        <f ca="1">IF(F4='3. Erfassung Auszahlungen'!$L$18,'3. Erfassung Auszahlungen'!$N$18,0)</f>
        <v>0</v>
      </c>
      <c r="G70" s="204">
        <f ca="1">IF(G4='3. Erfassung Auszahlungen'!$L$18,'3. Erfassung Auszahlungen'!$N$18,0)</f>
        <v>0</v>
      </c>
      <c r="H70" s="204">
        <f ca="1">IF(H4='3. Erfassung Auszahlungen'!$L$18,'3. Erfassung Auszahlungen'!$N$18,0)</f>
        <v>0</v>
      </c>
      <c r="I70" s="204">
        <f ca="1">IF(I4='3. Erfassung Auszahlungen'!$L$18,'3. Erfassung Auszahlungen'!$N$18,0)</f>
        <v>0</v>
      </c>
      <c r="J70" s="204">
        <f ca="1">IF(J4='3. Erfassung Auszahlungen'!$L$18,'3. Erfassung Auszahlungen'!$N$18,0)</f>
        <v>0</v>
      </c>
      <c r="K70" s="204">
        <f ca="1">IF(K4='3. Erfassung Auszahlungen'!$L$18,'3. Erfassung Auszahlungen'!$N$18,0)</f>
        <v>0</v>
      </c>
      <c r="L70" s="204">
        <f ca="1">IF(L4='3. Erfassung Auszahlungen'!$L$18,'3. Erfassung Auszahlungen'!$N$18,0)</f>
        <v>0</v>
      </c>
      <c r="M70" s="204">
        <f ca="1">IF(M4='3. Erfassung Auszahlungen'!$L$18,'3. Erfassung Auszahlungen'!$N$18,0)</f>
        <v>0</v>
      </c>
      <c r="N70" s="204">
        <f ca="1">IF(N4='3. Erfassung Auszahlungen'!$L$18,'3. Erfassung Auszahlungen'!$N$18,0)</f>
        <v>0</v>
      </c>
      <c r="O70" s="204">
        <f ca="1">IF(O4='3. Erfassung Auszahlungen'!$L$18,'3. Erfassung Auszahlungen'!$N$18,0)</f>
        <v>0</v>
      </c>
      <c r="P70" s="204">
        <f ca="1">IF(P4='3. Erfassung Auszahlungen'!$L$18,'3. Erfassung Auszahlungen'!$N$18,0)</f>
        <v>0</v>
      </c>
      <c r="Q70" s="204">
        <f ca="1">IF(Q4='3. Erfassung Auszahlungen'!$L$18,'3. Erfassung Auszahlungen'!$N$18,0)</f>
        <v>0</v>
      </c>
      <c r="R70" s="204">
        <f ca="1">IF(R4='3. Erfassung Auszahlungen'!$L$18,'3. Erfassung Auszahlungen'!$N$18,0)</f>
        <v>0</v>
      </c>
      <c r="S70" s="204">
        <f ca="1">IF(S4='3. Erfassung Auszahlungen'!$L$18,'3. Erfassung Auszahlungen'!$N$18,0)</f>
        <v>0</v>
      </c>
      <c r="T70" s="204">
        <f ca="1">IF(T4='3. Erfassung Auszahlungen'!$L$18,'3. Erfassung Auszahlungen'!$N$18,0)</f>
        <v>0</v>
      </c>
      <c r="U70" s="204">
        <f ca="1">IF(U4='3. Erfassung Auszahlungen'!$L$18,'3. Erfassung Auszahlungen'!$N$18,0)</f>
        <v>0</v>
      </c>
      <c r="V70" s="204">
        <f ca="1">IF(V4='3. Erfassung Auszahlungen'!$L$18,'3. Erfassung Auszahlungen'!$N$18,0)</f>
        <v>0</v>
      </c>
      <c r="W70" s="204">
        <f ca="1">IF(W4='3. Erfassung Auszahlungen'!$L$18,'3. Erfassung Auszahlungen'!$N$18,0)</f>
        <v>0</v>
      </c>
      <c r="X70" s="204">
        <f ca="1">IF(X4='3. Erfassung Auszahlungen'!$L$18,'3. Erfassung Auszahlungen'!$N$18,0)</f>
        <v>0</v>
      </c>
      <c r="Y70" s="204">
        <f ca="1">IF(Y4='3. Erfassung Auszahlungen'!$L$18,'3. Erfassung Auszahlungen'!$N$18,0)</f>
        <v>0</v>
      </c>
      <c r="Z70" s="204">
        <f ca="1">IF(Z4='3. Erfassung Auszahlungen'!$L$18,'3. Erfassung Auszahlungen'!$N$18,0)</f>
        <v>0</v>
      </c>
      <c r="AA70" s="204">
        <f ca="1">IF(AA4='3. Erfassung Auszahlungen'!$L$18,'3. Erfassung Auszahlungen'!$N$18,0)</f>
        <v>0</v>
      </c>
      <c r="AB70" s="204">
        <f ca="1">IF(AB4='3. Erfassung Auszahlungen'!$L$18,'3. Erfassung Auszahlungen'!$N$18,0)</f>
        <v>0</v>
      </c>
      <c r="AC70" s="204">
        <f ca="1">IF(AC4='3. Erfassung Auszahlungen'!$L$18,'3. Erfassung Auszahlungen'!$N$18,0)</f>
        <v>0</v>
      </c>
      <c r="AD70" s="204">
        <f ca="1">IF(AD4='3. Erfassung Auszahlungen'!$L$18,'3. Erfassung Auszahlungen'!$N$18,0)</f>
        <v>0</v>
      </c>
      <c r="AE70" s="204">
        <f ca="1">IF(AE4='3. Erfassung Auszahlungen'!$L$18,'3. Erfassung Auszahlungen'!$N$18,0)</f>
        <v>0</v>
      </c>
      <c r="AF70" s="204">
        <f ca="1">IF(AF4='3. Erfassung Auszahlungen'!$L$18,'3. Erfassung Auszahlungen'!$N$18,0)</f>
        <v>0</v>
      </c>
      <c r="AG70" s="204">
        <f ca="1">IF(AG4='3. Erfassung Auszahlungen'!$L$18,'3. Erfassung Auszahlungen'!$N$18,0)</f>
        <v>0</v>
      </c>
      <c r="AH70" s="204">
        <f ca="1">IF(AH4='3. Erfassung Auszahlungen'!$L$18,'3. Erfassung Auszahlungen'!$N$18,0)</f>
        <v>0</v>
      </c>
      <c r="AI70" s="761"/>
    </row>
    <row r="71" spans="1:35" x14ac:dyDescent="0.25">
      <c r="A71" s="18">
        <f>'3. Erfassung Auszahlungen'!A19</f>
        <v>0</v>
      </c>
      <c r="B71" s="204">
        <f ca="1">IF(B4='3. Erfassung Auszahlungen'!$L$19,'3. Erfassung Auszahlungen'!$N$19,0)</f>
        <v>0</v>
      </c>
      <c r="C71" s="204">
        <f ca="1">IF(C4='3. Erfassung Auszahlungen'!$L$19,'3. Erfassung Auszahlungen'!$N$19,0)</f>
        <v>0</v>
      </c>
      <c r="D71" s="204">
        <f ca="1">IF(D4='3. Erfassung Auszahlungen'!$L$19,'3. Erfassung Auszahlungen'!$N$19,0)</f>
        <v>0</v>
      </c>
      <c r="E71" s="204">
        <f ca="1">IF(E4='3. Erfassung Auszahlungen'!$L$19,'3. Erfassung Auszahlungen'!$N$19,0)</f>
        <v>0</v>
      </c>
      <c r="F71" s="204">
        <f ca="1">IF(F4='3. Erfassung Auszahlungen'!$L$19,'3. Erfassung Auszahlungen'!$N$19,0)</f>
        <v>0</v>
      </c>
      <c r="G71" s="204">
        <f ca="1">IF(G4='3. Erfassung Auszahlungen'!$L$19,'3. Erfassung Auszahlungen'!$N$19,0)</f>
        <v>0</v>
      </c>
      <c r="H71" s="204">
        <f ca="1">IF(H4='3. Erfassung Auszahlungen'!$L$19,'3. Erfassung Auszahlungen'!$N$19,0)</f>
        <v>0</v>
      </c>
      <c r="I71" s="204">
        <f ca="1">IF(I4='3. Erfassung Auszahlungen'!$L$19,'3. Erfassung Auszahlungen'!$N$19,0)</f>
        <v>0</v>
      </c>
      <c r="J71" s="204">
        <f ca="1">IF(J4='3. Erfassung Auszahlungen'!$L$19,'3. Erfassung Auszahlungen'!$N$19,0)</f>
        <v>0</v>
      </c>
      <c r="K71" s="204">
        <f ca="1">IF(K4='3. Erfassung Auszahlungen'!$L$19,'3. Erfassung Auszahlungen'!$N$19,0)</f>
        <v>0</v>
      </c>
      <c r="L71" s="204">
        <f ca="1">IF(L4='3. Erfassung Auszahlungen'!$L$19,'3. Erfassung Auszahlungen'!$N$19,0)</f>
        <v>0</v>
      </c>
      <c r="M71" s="204">
        <f ca="1">IF(M4='3. Erfassung Auszahlungen'!$L$19,'3. Erfassung Auszahlungen'!$N$19,0)</f>
        <v>0</v>
      </c>
      <c r="N71" s="204">
        <f ca="1">IF(N4='3. Erfassung Auszahlungen'!$L$19,'3. Erfassung Auszahlungen'!$N$19,0)</f>
        <v>0</v>
      </c>
      <c r="O71" s="204">
        <f ca="1">IF(O4='3. Erfassung Auszahlungen'!$L$19,'3. Erfassung Auszahlungen'!$N$19,0)</f>
        <v>0</v>
      </c>
      <c r="P71" s="204">
        <f ca="1">IF(P4='3. Erfassung Auszahlungen'!$L$19,'3. Erfassung Auszahlungen'!$N$19,0)</f>
        <v>0</v>
      </c>
      <c r="Q71" s="204">
        <f ca="1">IF(Q4='3. Erfassung Auszahlungen'!$L$19,'3. Erfassung Auszahlungen'!$N$19,0)</f>
        <v>0</v>
      </c>
      <c r="R71" s="204">
        <f ca="1">IF(R4='3. Erfassung Auszahlungen'!$L$19,'3. Erfassung Auszahlungen'!$N$19,0)</f>
        <v>0</v>
      </c>
      <c r="S71" s="204">
        <f ca="1">IF(S4='3. Erfassung Auszahlungen'!$L$19,'3. Erfassung Auszahlungen'!$N$19,0)</f>
        <v>0</v>
      </c>
      <c r="T71" s="204">
        <f ca="1">IF(T4='3. Erfassung Auszahlungen'!$L$19,'3. Erfassung Auszahlungen'!$N$19,0)</f>
        <v>0</v>
      </c>
      <c r="U71" s="204">
        <f ca="1">IF(U4='3. Erfassung Auszahlungen'!$L$19,'3. Erfassung Auszahlungen'!$N$19,0)</f>
        <v>0</v>
      </c>
      <c r="V71" s="204">
        <f ca="1">IF(V4='3. Erfassung Auszahlungen'!$L$19,'3. Erfassung Auszahlungen'!$N$19,0)</f>
        <v>0</v>
      </c>
      <c r="W71" s="204">
        <f ca="1">IF(W4='3. Erfassung Auszahlungen'!$L$19,'3. Erfassung Auszahlungen'!$N$19,0)</f>
        <v>0</v>
      </c>
      <c r="X71" s="204">
        <f ca="1">IF(X4='3. Erfassung Auszahlungen'!$L$19,'3. Erfassung Auszahlungen'!$N$19,0)</f>
        <v>0</v>
      </c>
      <c r="Y71" s="204">
        <f ca="1">IF(Y4='3. Erfassung Auszahlungen'!$L$19,'3. Erfassung Auszahlungen'!$N$19,0)</f>
        <v>0</v>
      </c>
      <c r="Z71" s="204">
        <f ca="1">IF(Z4='3. Erfassung Auszahlungen'!$L$19,'3. Erfassung Auszahlungen'!$N$19,0)</f>
        <v>0</v>
      </c>
      <c r="AA71" s="204">
        <f ca="1">IF(AA4='3. Erfassung Auszahlungen'!$L$19,'3. Erfassung Auszahlungen'!$N$19,0)</f>
        <v>0</v>
      </c>
      <c r="AB71" s="204">
        <f ca="1">IF(AB4='3. Erfassung Auszahlungen'!$L$19,'3. Erfassung Auszahlungen'!$N$19,0)</f>
        <v>0</v>
      </c>
      <c r="AC71" s="204">
        <f ca="1">IF(AC4='3. Erfassung Auszahlungen'!$L$19,'3. Erfassung Auszahlungen'!$N$19,0)</f>
        <v>0</v>
      </c>
      <c r="AD71" s="204">
        <f ca="1">IF(AD4='3. Erfassung Auszahlungen'!$L$19,'3. Erfassung Auszahlungen'!$N$19,0)</f>
        <v>0</v>
      </c>
      <c r="AE71" s="204">
        <f ca="1">IF(AE4='3. Erfassung Auszahlungen'!$L$19,'3. Erfassung Auszahlungen'!$N$19,0)</f>
        <v>0</v>
      </c>
      <c r="AF71" s="204">
        <f ca="1">IF(AF4='3. Erfassung Auszahlungen'!$L$19,'3. Erfassung Auszahlungen'!$N$19,0)</f>
        <v>0</v>
      </c>
      <c r="AG71" s="204">
        <f ca="1">IF(AG4='3. Erfassung Auszahlungen'!$L$19,'3. Erfassung Auszahlungen'!$N$19,0)</f>
        <v>0</v>
      </c>
      <c r="AH71" s="204">
        <f ca="1">IF(AH4='3. Erfassung Auszahlungen'!$L$19,'3. Erfassung Auszahlungen'!$N$19,0)</f>
        <v>0</v>
      </c>
      <c r="AI71" s="761"/>
    </row>
    <row r="72" spans="1:35" x14ac:dyDescent="0.25">
      <c r="A72" s="18">
        <f>'3. Erfassung Auszahlungen'!A20</f>
        <v>0</v>
      </c>
      <c r="B72" s="204">
        <f ca="1">IF(B4='3. Erfassung Auszahlungen'!$L$20,'3. Erfassung Auszahlungen'!$N$20,0)</f>
        <v>0</v>
      </c>
      <c r="C72" s="204">
        <f ca="1">IF(C4='3. Erfassung Auszahlungen'!$L$20,'3. Erfassung Auszahlungen'!$N$20,0)</f>
        <v>0</v>
      </c>
      <c r="D72" s="204">
        <f ca="1">IF(D4='3. Erfassung Auszahlungen'!$L$20,'3. Erfassung Auszahlungen'!$N$20,0)</f>
        <v>0</v>
      </c>
      <c r="E72" s="204">
        <f ca="1">IF(E4='3. Erfassung Auszahlungen'!$L$20,'3. Erfassung Auszahlungen'!$N$20,0)</f>
        <v>0</v>
      </c>
      <c r="F72" s="204">
        <f ca="1">IF(F4='3. Erfassung Auszahlungen'!$L$20,'3. Erfassung Auszahlungen'!$N$20,0)</f>
        <v>0</v>
      </c>
      <c r="G72" s="204">
        <f ca="1">IF(G4='3. Erfassung Auszahlungen'!$L$20,'3. Erfassung Auszahlungen'!$N$20,0)</f>
        <v>0</v>
      </c>
      <c r="H72" s="204">
        <f ca="1">IF(H4='3. Erfassung Auszahlungen'!$L$20,'3. Erfassung Auszahlungen'!$N$20,0)</f>
        <v>0</v>
      </c>
      <c r="I72" s="204">
        <f ca="1">IF(I4='3. Erfassung Auszahlungen'!$L$20,'3. Erfassung Auszahlungen'!$N$20,0)</f>
        <v>0</v>
      </c>
      <c r="J72" s="204">
        <f ca="1">IF(J4='3. Erfassung Auszahlungen'!$L$20,'3. Erfassung Auszahlungen'!$N$20,0)</f>
        <v>0</v>
      </c>
      <c r="K72" s="204">
        <f ca="1">IF(K4='3. Erfassung Auszahlungen'!$L$20,'3. Erfassung Auszahlungen'!$N$20,0)</f>
        <v>0</v>
      </c>
      <c r="L72" s="204">
        <f ca="1">IF(L4='3. Erfassung Auszahlungen'!$L$20,'3. Erfassung Auszahlungen'!$N$20,0)</f>
        <v>0</v>
      </c>
      <c r="M72" s="204">
        <f ca="1">IF(M4='3. Erfassung Auszahlungen'!$L$20,'3. Erfassung Auszahlungen'!$N$20,0)</f>
        <v>0</v>
      </c>
      <c r="N72" s="204">
        <f ca="1">IF(N4='3. Erfassung Auszahlungen'!$L$20,'3. Erfassung Auszahlungen'!$N$20,0)</f>
        <v>0</v>
      </c>
      <c r="O72" s="204">
        <f ca="1">IF(O4='3. Erfassung Auszahlungen'!$L$20,'3. Erfassung Auszahlungen'!$N$20,0)</f>
        <v>0</v>
      </c>
      <c r="P72" s="204">
        <f ca="1">IF(P4='3. Erfassung Auszahlungen'!$L$20,'3. Erfassung Auszahlungen'!$N$20,0)</f>
        <v>0</v>
      </c>
      <c r="Q72" s="204">
        <f ca="1">IF(Q4='3. Erfassung Auszahlungen'!$L$20,'3. Erfassung Auszahlungen'!$N$20,0)</f>
        <v>0</v>
      </c>
      <c r="R72" s="204">
        <f ca="1">IF(R4='3. Erfassung Auszahlungen'!$L$20,'3. Erfassung Auszahlungen'!$N$20,0)</f>
        <v>0</v>
      </c>
      <c r="S72" s="204">
        <f ca="1">IF(S4='3. Erfassung Auszahlungen'!$L$20,'3. Erfassung Auszahlungen'!$N$20,0)</f>
        <v>0</v>
      </c>
      <c r="T72" s="204">
        <f ca="1">IF(T4='3. Erfassung Auszahlungen'!$L$20,'3. Erfassung Auszahlungen'!$N$20,0)</f>
        <v>0</v>
      </c>
      <c r="U72" s="204">
        <f ca="1">IF(U4='3. Erfassung Auszahlungen'!$L$20,'3. Erfassung Auszahlungen'!$N$20,0)</f>
        <v>0</v>
      </c>
      <c r="V72" s="204">
        <f ca="1">IF(V4='3. Erfassung Auszahlungen'!$L$20,'3. Erfassung Auszahlungen'!$N$20,0)</f>
        <v>0</v>
      </c>
      <c r="W72" s="204">
        <f ca="1">IF(W4='3. Erfassung Auszahlungen'!$L$20,'3. Erfassung Auszahlungen'!$N$20,0)</f>
        <v>0</v>
      </c>
      <c r="X72" s="204">
        <f ca="1">IF(X4='3. Erfassung Auszahlungen'!$L$20,'3. Erfassung Auszahlungen'!$N$20,0)</f>
        <v>0</v>
      </c>
      <c r="Y72" s="204">
        <f ca="1">IF(Y4='3. Erfassung Auszahlungen'!$L$20,'3. Erfassung Auszahlungen'!$N$20,0)</f>
        <v>0</v>
      </c>
      <c r="Z72" s="204">
        <f ca="1">IF(Z4='3. Erfassung Auszahlungen'!$L$20,'3. Erfassung Auszahlungen'!$N$20,0)</f>
        <v>0</v>
      </c>
      <c r="AA72" s="204">
        <f ca="1">IF(AA4='3. Erfassung Auszahlungen'!$L$20,'3. Erfassung Auszahlungen'!$N$20,0)</f>
        <v>0</v>
      </c>
      <c r="AB72" s="204">
        <f ca="1">IF(AB4='3. Erfassung Auszahlungen'!$L$20,'3. Erfassung Auszahlungen'!$N$20,0)</f>
        <v>0</v>
      </c>
      <c r="AC72" s="204">
        <f ca="1">IF(AC4='3. Erfassung Auszahlungen'!$L$20,'3. Erfassung Auszahlungen'!$N$20,0)</f>
        <v>0</v>
      </c>
      <c r="AD72" s="204">
        <f ca="1">IF(AD4='3. Erfassung Auszahlungen'!$L$20,'3. Erfassung Auszahlungen'!$N$20,0)</f>
        <v>0</v>
      </c>
      <c r="AE72" s="204">
        <f ca="1">IF(AE4='3. Erfassung Auszahlungen'!$L$20,'3. Erfassung Auszahlungen'!$N$20,0)</f>
        <v>0</v>
      </c>
      <c r="AF72" s="204">
        <f ca="1">IF(AF4='3. Erfassung Auszahlungen'!$L$20,'3. Erfassung Auszahlungen'!$N$20,0)</f>
        <v>0</v>
      </c>
      <c r="AG72" s="204">
        <f ca="1">IF(AG4='3. Erfassung Auszahlungen'!$L$20,'3. Erfassung Auszahlungen'!$N$20,0)</f>
        <v>0</v>
      </c>
      <c r="AH72" s="204">
        <f ca="1">IF(AH4='3. Erfassung Auszahlungen'!$L$20,'3. Erfassung Auszahlungen'!$N$20,0)</f>
        <v>0</v>
      </c>
      <c r="AI72" s="761"/>
    </row>
    <row r="73" spans="1:35" x14ac:dyDescent="0.25">
      <c r="A73" s="18">
        <f>'3. Erfassung Auszahlungen'!A21</f>
        <v>0</v>
      </c>
      <c r="B73" s="204">
        <f ca="1">IF(B4='3. Erfassung Auszahlungen'!$L$21,'3. Erfassung Auszahlungen'!$N$21,0)</f>
        <v>0</v>
      </c>
      <c r="C73" s="204">
        <f ca="1">IF(C4='3. Erfassung Auszahlungen'!$L$21,'3. Erfassung Auszahlungen'!$N$21,0)</f>
        <v>0</v>
      </c>
      <c r="D73" s="204">
        <f ca="1">IF(D4='3. Erfassung Auszahlungen'!$L$21,'3. Erfassung Auszahlungen'!$N$21,0)</f>
        <v>0</v>
      </c>
      <c r="E73" s="204">
        <f ca="1">IF(E4='3. Erfassung Auszahlungen'!$L$21,'3. Erfassung Auszahlungen'!$N$21,0)</f>
        <v>0</v>
      </c>
      <c r="F73" s="204">
        <f ca="1">IF(F4='3. Erfassung Auszahlungen'!$L$21,'3. Erfassung Auszahlungen'!$N$21,0)</f>
        <v>0</v>
      </c>
      <c r="G73" s="204">
        <f ca="1">IF(G4='3. Erfassung Auszahlungen'!$L$21,'3. Erfassung Auszahlungen'!$N$21,0)</f>
        <v>0</v>
      </c>
      <c r="H73" s="204">
        <f ca="1">IF(H4='3. Erfassung Auszahlungen'!$L$21,'3. Erfassung Auszahlungen'!$N$21,0)</f>
        <v>0</v>
      </c>
      <c r="I73" s="204">
        <f ca="1">IF(I4='3. Erfassung Auszahlungen'!$L$21,'3. Erfassung Auszahlungen'!$N$21,0)</f>
        <v>0</v>
      </c>
      <c r="J73" s="204">
        <f ca="1">IF(J4='3. Erfassung Auszahlungen'!$L$21,'3. Erfassung Auszahlungen'!$N$21,0)</f>
        <v>0</v>
      </c>
      <c r="K73" s="204">
        <f ca="1">IF(K4='3. Erfassung Auszahlungen'!$L$21,'3. Erfassung Auszahlungen'!$N$21,0)</f>
        <v>0</v>
      </c>
      <c r="L73" s="204">
        <f ca="1">IF(L4='3. Erfassung Auszahlungen'!$L$21,'3. Erfassung Auszahlungen'!$N$21,0)</f>
        <v>0</v>
      </c>
      <c r="M73" s="204">
        <f ca="1">IF(M4='3. Erfassung Auszahlungen'!$L$21,'3. Erfassung Auszahlungen'!$N$21,0)</f>
        <v>0</v>
      </c>
      <c r="N73" s="204">
        <f ca="1">IF(N4='3. Erfassung Auszahlungen'!$L$21,'3. Erfassung Auszahlungen'!$N$21,0)</f>
        <v>0</v>
      </c>
      <c r="O73" s="204">
        <f ca="1">IF(O4='3. Erfassung Auszahlungen'!$L$21,'3. Erfassung Auszahlungen'!$N$21,0)</f>
        <v>0</v>
      </c>
      <c r="P73" s="204">
        <f ca="1">IF(P4='3. Erfassung Auszahlungen'!$L$21,'3. Erfassung Auszahlungen'!$N$21,0)</f>
        <v>0</v>
      </c>
      <c r="Q73" s="204">
        <f ca="1">IF(Q4='3. Erfassung Auszahlungen'!$L$21,'3. Erfassung Auszahlungen'!$N$21,0)</f>
        <v>0</v>
      </c>
      <c r="R73" s="204">
        <f ca="1">IF(R4='3. Erfassung Auszahlungen'!$L$21,'3. Erfassung Auszahlungen'!$N$21,0)</f>
        <v>0</v>
      </c>
      <c r="S73" s="204">
        <f ca="1">IF(S4='3. Erfassung Auszahlungen'!$L$21,'3. Erfassung Auszahlungen'!$N$21,0)</f>
        <v>0</v>
      </c>
      <c r="T73" s="204">
        <f ca="1">IF(T4='3. Erfassung Auszahlungen'!$L$21,'3. Erfassung Auszahlungen'!$N$21,0)</f>
        <v>0</v>
      </c>
      <c r="U73" s="204">
        <f ca="1">IF(U4='3. Erfassung Auszahlungen'!$L$21,'3. Erfassung Auszahlungen'!$N$21,0)</f>
        <v>0</v>
      </c>
      <c r="V73" s="204">
        <f ca="1">IF(V4='3. Erfassung Auszahlungen'!$L$21,'3. Erfassung Auszahlungen'!$N$21,0)</f>
        <v>0</v>
      </c>
      <c r="W73" s="204">
        <f ca="1">IF(W4='3. Erfassung Auszahlungen'!$L$21,'3. Erfassung Auszahlungen'!$N$21,0)</f>
        <v>0</v>
      </c>
      <c r="X73" s="204">
        <f ca="1">IF(X4='3. Erfassung Auszahlungen'!$L$21,'3. Erfassung Auszahlungen'!$N$21,0)</f>
        <v>0</v>
      </c>
      <c r="Y73" s="204">
        <f ca="1">IF(Y4='3. Erfassung Auszahlungen'!$L$21,'3. Erfassung Auszahlungen'!$N$21,0)</f>
        <v>0</v>
      </c>
      <c r="Z73" s="204">
        <f ca="1">IF(Z4='3. Erfassung Auszahlungen'!$L$21,'3. Erfassung Auszahlungen'!$N$21,0)</f>
        <v>0</v>
      </c>
      <c r="AA73" s="204">
        <f ca="1">IF(AA4='3. Erfassung Auszahlungen'!$L$21,'3. Erfassung Auszahlungen'!$N$21,0)</f>
        <v>0</v>
      </c>
      <c r="AB73" s="204">
        <f ca="1">IF(AB4='3. Erfassung Auszahlungen'!$L$21,'3. Erfassung Auszahlungen'!$N$21,0)</f>
        <v>0</v>
      </c>
      <c r="AC73" s="204">
        <f ca="1">IF(AC4='3. Erfassung Auszahlungen'!$L$21,'3. Erfassung Auszahlungen'!$N$21,0)</f>
        <v>0</v>
      </c>
      <c r="AD73" s="204">
        <f ca="1">IF(AD4='3. Erfassung Auszahlungen'!$L$21,'3. Erfassung Auszahlungen'!$N$21,0)</f>
        <v>0</v>
      </c>
      <c r="AE73" s="204">
        <f ca="1">IF(AE4='3. Erfassung Auszahlungen'!$L$21,'3. Erfassung Auszahlungen'!$N$21,0)</f>
        <v>0</v>
      </c>
      <c r="AF73" s="204">
        <f ca="1">IF(AF4='3. Erfassung Auszahlungen'!$L$21,'3. Erfassung Auszahlungen'!$N$21,0)</f>
        <v>0</v>
      </c>
      <c r="AG73" s="204">
        <f ca="1">IF(AG4='3. Erfassung Auszahlungen'!$L$21,'3. Erfassung Auszahlungen'!$N$21,0)</f>
        <v>0</v>
      </c>
      <c r="AH73" s="204">
        <f ca="1">IF(AH4='3. Erfassung Auszahlungen'!$L$21,'3. Erfassung Auszahlungen'!$N$21,0)</f>
        <v>0</v>
      </c>
      <c r="AI73" s="761"/>
    </row>
    <row r="74" spans="1:35" x14ac:dyDescent="0.25">
      <c r="A74" s="18">
        <f>'3. Erfassung Auszahlungen'!A22</f>
        <v>0</v>
      </c>
      <c r="B74" s="204">
        <f ca="1">IF(B4='3. Erfassung Auszahlungen'!$L$22,'3. Erfassung Auszahlungen'!$N$22,0)</f>
        <v>0</v>
      </c>
      <c r="C74" s="204">
        <f ca="1">IF(C4='3. Erfassung Auszahlungen'!$L$22,'3. Erfassung Auszahlungen'!$N$22,0)</f>
        <v>0</v>
      </c>
      <c r="D74" s="204">
        <f ca="1">IF(D4='3. Erfassung Auszahlungen'!$L$22,'3. Erfassung Auszahlungen'!$N$22,0)</f>
        <v>0</v>
      </c>
      <c r="E74" s="204">
        <f ca="1">IF(E4='3. Erfassung Auszahlungen'!$L$22,'3. Erfassung Auszahlungen'!$N$22,0)</f>
        <v>0</v>
      </c>
      <c r="F74" s="204">
        <f ca="1">IF(F4='3. Erfassung Auszahlungen'!$L$22,'3. Erfassung Auszahlungen'!$N$22,0)</f>
        <v>0</v>
      </c>
      <c r="G74" s="204">
        <f ca="1">IF(G4='3. Erfassung Auszahlungen'!$L$22,'3. Erfassung Auszahlungen'!$N$22,0)</f>
        <v>0</v>
      </c>
      <c r="H74" s="204">
        <f ca="1">IF(H4='3. Erfassung Auszahlungen'!$L$22,'3. Erfassung Auszahlungen'!$N$22,0)</f>
        <v>0</v>
      </c>
      <c r="I74" s="204">
        <f ca="1">IF(I4='3. Erfassung Auszahlungen'!$L$22,'3. Erfassung Auszahlungen'!$N$22,0)</f>
        <v>0</v>
      </c>
      <c r="J74" s="204">
        <f ca="1">IF(J4='3. Erfassung Auszahlungen'!$L$22,'3. Erfassung Auszahlungen'!$N$22,0)</f>
        <v>0</v>
      </c>
      <c r="K74" s="204">
        <f ca="1">IF(K4='3. Erfassung Auszahlungen'!$L$22,'3. Erfassung Auszahlungen'!$N$22,0)</f>
        <v>0</v>
      </c>
      <c r="L74" s="204">
        <f ca="1">IF(L4='3. Erfassung Auszahlungen'!$L$22,'3. Erfassung Auszahlungen'!$N$22,0)</f>
        <v>0</v>
      </c>
      <c r="M74" s="204">
        <f ca="1">IF(M4='3. Erfassung Auszahlungen'!$L$22,'3. Erfassung Auszahlungen'!$N$22,0)</f>
        <v>0</v>
      </c>
      <c r="N74" s="204">
        <f ca="1">IF(N4='3. Erfassung Auszahlungen'!$L$22,'3. Erfassung Auszahlungen'!$N$22,0)</f>
        <v>0</v>
      </c>
      <c r="O74" s="204">
        <f ca="1">IF(O4='3. Erfassung Auszahlungen'!$L$22,'3. Erfassung Auszahlungen'!$N$22,0)</f>
        <v>0</v>
      </c>
      <c r="P74" s="204">
        <f ca="1">IF(P4='3. Erfassung Auszahlungen'!$L$22,'3. Erfassung Auszahlungen'!$N$22,0)</f>
        <v>0</v>
      </c>
      <c r="Q74" s="204">
        <f ca="1">IF(Q4='3. Erfassung Auszahlungen'!$L$22,'3. Erfassung Auszahlungen'!$N$22,0)</f>
        <v>0</v>
      </c>
      <c r="R74" s="204">
        <f ca="1">IF(R4='3. Erfassung Auszahlungen'!$L$22,'3. Erfassung Auszahlungen'!$N$22,0)</f>
        <v>0</v>
      </c>
      <c r="S74" s="204">
        <f ca="1">IF(S4='3. Erfassung Auszahlungen'!$L$22,'3. Erfassung Auszahlungen'!$N$22,0)</f>
        <v>0</v>
      </c>
      <c r="T74" s="204">
        <f ca="1">IF(T4='3. Erfassung Auszahlungen'!$L$22,'3. Erfassung Auszahlungen'!$N$22,0)</f>
        <v>0</v>
      </c>
      <c r="U74" s="204">
        <f ca="1">IF(U4='3. Erfassung Auszahlungen'!$L$22,'3. Erfassung Auszahlungen'!$N$22,0)</f>
        <v>0</v>
      </c>
      <c r="V74" s="204">
        <f ca="1">IF(V4='3. Erfassung Auszahlungen'!$L$22,'3. Erfassung Auszahlungen'!$N$22,0)</f>
        <v>0</v>
      </c>
      <c r="W74" s="204">
        <f ca="1">IF(W4='3. Erfassung Auszahlungen'!$L$22,'3. Erfassung Auszahlungen'!$N$22,0)</f>
        <v>0</v>
      </c>
      <c r="X74" s="204">
        <f ca="1">IF(X4='3. Erfassung Auszahlungen'!$L$22,'3. Erfassung Auszahlungen'!$N$22,0)</f>
        <v>0</v>
      </c>
      <c r="Y74" s="204">
        <f ca="1">IF(Y4='3. Erfassung Auszahlungen'!$L$22,'3. Erfassung Auszahlungen'!$N$22,0)</f>
        <v>0</v>
      </c>
      <c r="Z74" s="204">
        <f ca="1">IF(Z4='3. Erfassung Auszahlungen'!$L$22,'3. Erfassung Auszahlungen'!$N$22,0)</f>
        <v>0</v>
      </c>
      <c r="AA74" s="204">
        <f ca="1">IF(AA4='3. Erfassung Auszahlungen'!$L$22,'3. Erfassung Auszahlungen'!$N$22,0)</f>
        <v>0</v>
      </c>
      <c r="AB74" s="204">
        <f ca="1">IF(AB4='3. Erfassung Auszahlungen'!$L$22,'3. Erfassung Auszahlungen'!$N$22,0)</f>
        <v>0</v>
      </c>
      <c r="AC74" s="204">
        <f ca="1">IF(AC4='3. Erfassung Auszahlungen'!$L$22,'3. Erfassung Auszahlungen'!$N$22,0)</f>
        <v>0</v>
      </c>
      <c r="AD74" s="204">
        <f ca="1">IF(AD4='3. Erfassung Auszahlungen'!$L$22,'3. Erfassung Auszahlungen'!$N$22,0)</f>
        <v>0</v>
      </c>
      <c r="AE74" s="204">
        <f ca="1">IF(AE4='3. Erfassung Auszahlungen'!$L$22,'3. Erfassung Auszahlungen'!$N$22,0)</f>
        <v>0</v>
      </c>
      <c r="AF74" s="204">
        <f ca="1">IF(AF4='3. Erfassung Auszahlungen'!$L$22,'3. Erfassung Auszahlungen'!$N$22,0)</f>
        <v>0</v>
      </c>
      <c r="AG74" s="204">
        <f ca="1">IF(AG4='3. Erfassung Auszahlungen'!$L$22,'3. Erfassung Auszahlungen'!$N$22,0)</f>
        <v>0</v>
      </c>
      <c r="AH74" s="204">
        <f ca="1">IF(AH4='3. Erfassung Auszahlungen'!$L$22,'3. Erfassung Auszahlungen'!$N$22,0)</f>
        <v>0</v>
      </c>
      <c r="AI74" s="761"/>
    </row>
    <row r="75" spans="1:35" x14ac:dyDescent="0.25">
      <c r="A75" s="18">
        <f>'3. Erfassung Auszahlungen'!A23</f>
        <v>0</v>
      </c>
      <c r="B75" s="204">
        <f ca="1">IF(B4='3. Erfassung Auszahlungen'!$L$23,'3. Erfassung Auszahlungen'!$N$23,0)</f>
        <v>0</v>
      </c>
      <c r="C75" s="204">
        <f ca="1">IF(C4='3. Erfassung Auszahlungen'!$L$23,'3. Erfassung Auszahlungen'!$N$23,0)</f>
        <v>0</v>
      </c>
      <c r="D75" s="204">
        <f ca="1">IF(D4='3. Erfassung Auszahlungen'!$L$23,'3. Erfassung Auszahlungen'!$N$23,0)</f>
        <v>0</v>
      </c>
      <c r="E75" s="204">
        <f ca="1">IF(E4='3. Erfassung Auszahlungen'!$L$23,'3. Erfassung Auszahlungen'!$N$23,0)</f>
        <v>0</v>
      </c>
      <c r="F75" s="204">
        <f ca="1">IF(F4='3. Erfassung Auszahlungen'!$L$23,'3. Erfassung Auszahlungen'!$N$23,0)</f>
        <v>0</v>
      </c>
      <c r="G75" s="204">
        <f ca="1">IF(G4='3. Erfassung Auszahlungen'!$L$23,'3. Erfassung Auszahlungen'!$N$23,0)</f>
        <v>0</v>
      </c>
      <c r="H75" s="204">
        <f ca="1">IF(H4='3. Erfassung Auszahlungen'!$L$23,'3. Erfassung Auszahlungen'!$N$23,0)</f>
        <v>0</v>
      </c>
      <c r="I75" s="204">
        <f ca="1">IF(I4='3. Erfassung Auszahlungen'!$L$23,'3. Erfassung Auszahlungen'!$N$23,0)</f>
        <v>0</v>
      </c>
      <c r="J75" s="204">
        <f ca="1">IF(J4='3. Erfassung Auszahlungen'!$L$23,'3. Erfassung Auszahlungen'!$N$23,0)</f>
        <v>0</v>
      </c>
      <c r="K75" s="204">
        <f ca="1">IF(K4='3. Erfassung Auszahlungen'!$L$23,'3. Erfassung Auszahlungen'!$N$23,0)</f>
        <v>0</v>
      </c>
      <c r="L75" s="204">
        <f ca="1">IF(L4='3. Erfassung Auszahlungen'!$L$23,'3. Erfassung Auszahlungen'!$N$23,0)</f>
        <v>0</v>
      </c>
      <c r="M75" s="204">
        <f ca="1">IF(M4='3. Erfassung Auszahlungen'!$L$23,'3. Erfassung Auszahlungen'!$N$23,0)</f>
        <v>0</v>
      </c>
      <c r="N75" s="204">
        <f ca="1">IF(N4='3. Erfassung Auszahlungen'!$L$23,'3. Erfassung Auszahlungen'!$N$23,0)</f>
        <v>0</v>
      </c>
      <c r="O75" s="204">
        <f ca="1">IF(O4='3. Erfassung Auszahlungen'!$L$23,'3. Erfassung Auszahlungen'!$N$23,0)</f>
        <v>0</v>
      </c>
      <c r="P75" s="204">
        <f ca="1">IF(P4='3. Erfassung Auszahlungen'!$L$23,'3. Erfassung Auszahlungen'!$N$23,0)</f>
        <v>0</v>
      </c>
      <c r="Q75" s="204">
        <f ca="1">IF(Q4='3. Erfassung Auszahlungen'!$L$23,'3. Erfassung Auszahlungen'!$N$23,0)</f>
        <v>0</v>
      </c>
      <c r="R75" s="204">
        <f ca="1">IF(R4='3. Erfassung Auszahlungen'!$L$23,'3. Erfassung Auszahlungen'!$N$23,0)</f>
        <v>0</v>
      </c>
      <c r="S75" s="204">
        <f ca="1">IF(S4='3. Erfassung Auszahlungen'!$L$23,'3. Erfassung Auszahlungen'!$N$23,0)</f>
        <v>0</v>
      </c>
      <c r="T75" s="204">
        <f ca="1">IF(T4='3. Erfassung Auszahlungen'!$L$23,'3. Erfassung Auszahlungen'!$N$23,0)</f>
        <v>0</v>
      </c>
      <c r="U75" s="204">
        <f ca="1">IF(U4='3. Erfassung Auszahlungen'!$L$23,'3. Erfassung Auszahlungen'!$N$23,0)</f>
        <v>0</v>
      </c>
      <c r="V75" s="204">
        <f ca="1">IF(V4='3. Erfassung Auszahlungen'!$L$23,'3. Erfassung Auszahlungen'!$N$23,0)</f>
        <v>0</v>
      </c>
      <c r="W75" s="204">
        <f ca="1">IF(W4='3. Erfassung Auszahlungen'!$L$23,'3. Erfassung Auszahlungen'!$N$23,0)</f>
        <v>0</v>
      </c>
      <c r="X75" s="204">
        <f ca="1">IF(X4='3. Erfassung Auszahlungen'!$L$23,'3. Erfassung Auszahlungen'!$N$23,0)</f>
        <v>0</v>
      </c>
      <c r="Y75" s="204">
        <f ca="1">IF(Y4='3. Erfassung Auszahlungen'!$L$23,'3. Erfassung Auszahlungen'!$N$23,0)</f>
        <v>0</v>
      </c>
      <c r="Z75" s="204">
        <f ca="1">IF(Z4='3. Erfassung Auszahlungen'!$L$23,'3. Erfassung Auszahlungen'!$N$23,0)</f>
        <v>0</v>
      </c>
      <c r="AA75" s="204">
        <f ca="1">IF(AA4='3. Erfassung Auszahlungen'!$L$23,'3. Erfassung Auszahlungen'!$N$23,0)</f>
        <v>0</v>
      </c>
      <c r="AB75" s="204">
        <f ca="1">IF(AB4='3. Erfassung Auszahlungen'!$L$23,'3. Erfassung Auszahlungen'!$N$23,0)</f>
        <v>0</v>
      </c>
      <c r="AC75" s="204">
        <f ca="1">IF(AC4='3. Erfassung Auszahlungen'!$L$23,'3. Erfassung Auszahlungen'!$N$23,0)</f>
        <v>0</v>
      </c>
      <c r="AD75" s="204">
        <f ca="1">IF(AD4='3. Erfassung Auszahlungen'!$L$23,'3. Erfassung Auszahlungen'!$N$23,0)</f>
        <v>0</v>
      </c>
      <c r="AE75" s="204">
        <f ca="1">IF(AE4='3. Erfassung Auszahlungen'!$L$23,'3. Erfassung Auszahlungen'!$N$23,0)</f>
        <v>0</v>
      </c>
      <c r="AF75" s="204">
        <f ca="1">IF(AF4='3. Erfassung Auszahlungen'!$L$23,'3. Erfassung Auszahlungen'!$N$23,0)</f>
        <v>0</v>
      </c>
      <c r="AG75" s="204">
        <f ca="1">IF(AG4='3. Erfassung Auszahlungen'!$L$23,'3. Erfassung Auszahlungen'!$N$23,0)</f>
        <v>0</v>
      </c>
      <c r="AH75" s="204">
        <f ca="1">IF(AH4='3. Erfassung Auszahlungen'!$L$23,'3. Erfassung Auszahlungen'!$N$23,0)</f>
        <v>0</v>
      </c>
      <c r="AI75" s="761"/>
    </row>
    <row r="76" spans="1:35" x14ac:dyDescent="0.25">
      <c r="A76" s="18">
        <f>'3. Erfassung Auszahlungen'!A24</f>
        <v>0</v>
      </c>
      <c r="B76" s="204">
        <f ca="1">IF(B4='3. Erfassung Auszahlungen'!$L$24,'3. Erfassung Auszahlungen'!$N$24,0)</f>
        <v>0</v>
      </c>
      <c r="C76" s="204">
        <f ca="1">IF(C4='3. Erfassung Auszahlungen'!$L$24,'3. Erfassung Auszahlungen'!$N$24,0)</f>
        <v>0</v>
      </c>
      <c r="D76" s="204">
        <f ca="1">IF(D4='3. Erfassung Auszahlungen'!$L$24,'3. Erfassung Auszahlungen'!$N$24,0)</f>
        <v>0</v>
      </c>
      <c r="E76" s="204">
        <f ca="1">IF(E4='3. Erfassung Auszahlungen'!$L$24,'3. Erfassung Auszahlungen'!$N$24,0)</f>
        <v>0</v>
      </c>
      <c r="F76" s="204">
        <f ca="1">IF(F4='3. Erfassung Auszahlungen'!$L$24,'3. Erfassung Auszahlungen'!$N$24,0)</f>
        <v>0</v>
      </c>
      <c r="G76" s="204">
        <f ca="1">IF(G4='3. Erfassung Auszahlungen'!$L$24,'3. Erfassung Auszahlungen'!$N$24,0)</f>
        <v>0</v>
      </c>
      <c r="H76" s="204">
        <f ca="1">IF(H4='3. Erfassung Auszahlungen'!$L$24,'3. Erfassung Auszahlungen'!$N$24,0)</f>
        <v>0</v>
      </c>
      <c r="I76" s="204">
        <f ca="1">IF(I4='3. Erfassung Auszahlungen'!$L$24,'3. Erfassung Auszahlungen'!$N$24,0)</f>
        <v>0</v>
      </c>
      <c r="J76" s="204">
        <f ca="1">IF(J4='3. Erfassung Auszahlungen'!$L$24,'3. Erfassung Auszahlungen'!$N$24,0)</f>
        <v>0</v>
      </c>
      <c r="K76" s="204">
        <f ca="1">IF(K4='3. Erfassung Auszahlungen'!$L$24,'3. Erfassung Auszahlungen'!$N$24,0)</f>
        <v>0</v>
      </c>
      <c r="L76" s="204">
        <f ca="1">IF(L4='3. Erfassung Auszahlungen'!$L$24,'3. Erfassung Auszahlungen'!$N$24,0)</f>
        <v>0</v>
      </c>
      <c r="M76" s="204">
        <f ca="1">IF(M4='3. Erfassung Auszahlungen'!$L$24,'3. Erfassung Auszahlungen'!$N$24,0)</f>
        <v>0</v>
      </c>
      <c r="N76" s="204">
        <f ca="1">IF(N4='3. Erfassung Auszahlungen'!$L$24,'3. Erfassung Auszahlungen'!$N$24,0)</f>
        <v>0</v>
      </c>
      <c r="O76" s="204">
        <f ca="1">IF(O4='3. Erfassung Auszahlungen'!$L$24,'3. Erfassung Auszahlungen'!$N$24,0)</f>
        <v>0</v>
      </c>
      <c r="P76" s="204">
        <f ca="1">IF(P4='3. Erfassung Auszahlungen'!$L$24,'3. Erfassung Auszahlungen'!$N$24,0)</f>
        <v>0</v>
      </c>
      <c r="Q76" s="204">
        <f ca="1">IF(Q4='3. Erfassung Auszahlungen'!$L$24,'3. Erfassung Auszahlungen'!$N$24,0)</f>
        <v>0</v>
      </c>
      <c r="R76" s="204">
        <f ca="1">IF(R4='3. Erfassung Auszahlungen'!$L$24,'3. Erfassung Auszahlungen'!$N$24,0)</f>
        <v>0</v>
      </c>
      <c r="S76" s="204">
        <f ca="1">IF(S4='3. Erfassung Auszahlungen'!$L$24,'3. Erfassung Auszahlungen'!$N$24,0)</f>
        <v>0</v>
      </c>
      <c r="T76" s="204">
        <f ca="1">IF(T4='3. Erfassung Auszahlungen'!$L$24,'3. Erfassung Auszahlungen'!$N$24,0)</f>
        <v>0</v>
      </c>
      <c r="U76" s="204">
        <f ca="1">IF(U4='3. Erfassung Auszahlungen'!$L$24,'3. Erfassung Auszahlungen'!$N$24,0)</f>
        <v>0</v>
      </c>
      <c r="V76" s="204">
        <f ca="1">IF(V4='3. Erfassung Auszahlungen'!$L$24,'3. Erfassung Auszahlungen'!$N$24,0)</f>
        <v>0</v>
      </c>
      <c r="W76" s="204">
        <f ca="1">IF(W4='3. Erfassung Auszahlungen'!$L$24,'3. Erfassung Auszahlungen'!$N$24,0)</f>
        <v>0</v>
      </c>
      <c r="X76" s="204">
        <f ca="1">IF(X4='3. Erfassung Auszahlungen'!$L$24,'3. Erfassung Auszahlungen'!$N$24,0)</f>
        <v>0</v>
      </c>
      <c r="Y76" s="204">
        <f ca="1">IF(Y4='3. Erfassung Auszahlungen'!$L$24,'3. Erfassung Auszahlungen'!$N$24,0)</f>
        <v>0</v>
      </c>
      <c r="Z76" s="204">
        <f ca="1">IF(Z4='3. Erfassung Auszahlungen'!$L$24,'3. Erfassung Auszahlungen'!$N$24,0)</f>
        <v>0</v>
      </c>
      <c r="AA76" s="204">
        <f ca="1">IF(AA4='3. Erfassung Auszahlungen'!$L$24,'3. Erfassung Auszahlungen'!$N$24,0)</f>
        <v>0</v>
      </c>
      <c r="AB76" s="204">
        <f ca="1">IF(AB4='3. Erfassung Auszahlungen'!$L$24,'3. Erfassung Auszahlungen'!$N$24,0)</f>
        <v>0</v>
      </c>
      <c r="AC76" s="204">
        <f ca="1">IF(AC4='3. Erfassung Auszahlungen'!$L$24,'3. Erfassung Auszahlungen'!$N$24,0)</f>
        <v>0</v>
      </c>
      <c r="AD76" s="204">
        <f ca="1">IF(AD4='3. Erfassung Auszahlungen'!$L$24,'3. Erfassung Auszahlungen'!$N$24,0)</f>
        <v>0</v>
      </c>
      <c r="AE76" s="204">
        <f ca="1">IF(AE4='3. Erfassung Auszahlungen'!$L$24,'3. Erfassung Auszahlungen'!$N$24,0)</f>
        <v>0</v>
      </c>
      <c r="AF76" s="204">
        <f ca="1">IF(AF4='3. Erfassung Auszahlungen'!$L$24,'3. Erfassung Auszahlungen'!$N$24,0)</f>
        <v>0</v>
      </c>
      <c r="AG76" s="204">
        <f ca="1">IF(AG4='3. Erfassung Auszahlungen'!$L$24,'3. Erfassung Auszahlungen'!$N$24,0)</f>
        <v>0</v>
      </c>
      <c r="AH76" s="204">
        <f ca="1">IF(AH4='3. Erfassung Auszahlungen'!$L$24,'3. Erfassung Auszahlungen'!$N$24,0)</f>
        <v>0</v>
      </c>
      <c r="AI76" s="761"/>
    </row>
    <row r="77" spans="1:35" x14ac:dyDescent="0.25">
      <c r="A77" s="18">
        <f>'3. Erfassung Auszahlungen'!A25</f>
        <v>0</v>
      </c>
      <c r="B77" s="204">
        <f ca="1">IF(B4='3. Erfassung Auszahlungen'!$L$25,'3. Erfassung Auszahlungen'!$N$25,0)</f>
        <v>0</v>
      </c>
      <c r="C77" s="204">
        <f ca="1">IF(C4='3. Erfassung Auszahlungen'!$L$25,'3. Erfassung Auszahlungen'!$N$25,0)</f>
        <v>0</v>
      </c>
      <c r="D77" s="204">
        <f ca="1">IF(D4='3. Erfassung Auszahlungen'!$L$25,'3. Erfassung Auszahlungen'!$N$25,0)</f>
        <v>0</v>
      </c>
      <c r="E77" s="204">
        <f ca="1">IF(E4='3. Erfassung Auszahlungen'!$L$25,'3. Erfassung Auszahlungen'!$N$25,0)</f>
        <v>0</v>
      </c>
      <c r="F77" s="204">
        <f ca="1">IF(F4='3. Erfassung Auszahlungen'!$L$25,'3. Erfassung Auszahlungen'!$N$25,0)</f>
        <v>0</v>
      </c>
      <c r="G77" s="204">
        <f ca="1">IF(G4='3. Erfassung Auszahlungen'!$L$25,'3. Erfassung Auszahlungen'!$N$25,0)</f>
        <v>0</v>
      </c>
      <c r="H77" s="204">
        <f ca="1">IF(H4='3. Erfassung Auszahlungen'!$L$25,'3. Erfassung Auszahlungen'!$N$25,0)</f>
        <v>0</v>
      </c>
      <c r="I77" s="204">
        <f ca="1">IF(I4='3. Erfassung Auszahlungen'!$L$25,'3. Erfassung Auszahlungen'!$N$25,0)</f>
        <v>0</v>
      </c>
      <c r="J77" s="204">
        <f ca="1">IF(J4='3. Erfassung Auszahlungen'!$L$25,'3. Erfassung Auszahlungen'!$N$25,0)</f>
        <v>0</v>
      </c>
      <c r="K77" s="204">
        <f ca="1">IF(K4='3. Erfassung Auszahlungen'!$L$25,'3. Erfassung Auszahlungen'!$N$25,0)</f>
        <v>0</v>
      </c>
      <c r="L77" s="204">
        <f ca="1">IF(L4='3. Erfassung Auszahlungen'!$L$25,'3. Erfassung Auszahlungen'!$N$25,0)</f>
        <v>0</v>
      </c>
      <c r="M77" s="204">
        <f ca="1">IF(M4='3. Erfassung Auszahlungen'!$L$25,'3. Erfassung Auszahlungen'!$N$25,0)</f>
        <v>0</v>
      </c>
      <c r="N77" s="204">
        <f ca="1">IF(N4='3. Erfassung Auszahlungen'!$L$25,'3. Erfassung Auszahlungen'!$N$25,0)</f>
        <v>0</v>
      </c>
      <c r="O77" s="204">
        <f ca="1">IF(O4='3. Erfassung Auszahlungen'!$L$25,'3. Erfassung Auszahlungen'!$N$25,0)</f>
        <v>0</v>
      </c>
      <c r="P77" s="204">
        <f ca="1">IF(P4='3. Erfassung Auszahlungen'!$L$25,'3. Erfassung Auszahlungen'!$N$25,0)</f>
        <v>0</v>
      </c>
      <c r="Q77" s="204">
        <f ca="1">IF(Q4='3. Erfassung Auszahlungen'!$L$25,'3. Erfassung Auszahlungen'!$N$25,0)</f>
        <v>0</v>
      </c>
      <c r="R77" s="204">
        <f ca="1">IF(R4='3. Erfassung Auszahlungen'!$L$25,'3. Erfassung Auszahlungen'!$N$25,0)</f>
        <v>0</v>
      </c>
      <c r="S77" s="204">
        <f ca="1">IF(S4='3. Erfassung Auszahlungen'!$L$25,'3. Erfassung Auszahlungen'!$N$25,0)</f>
        <v>0</v>
      </c>
      <c r="T77" s="204">
        <f ca="1">IF(T4='3. Erfassung Auszahlungen'!$L$25,'3. Erfassung Auszahlungen'!$N$25,0)</f>
        <v>0</v>
      </c>
      <c r="U77" s="204">
        <f ca="1">IF(U4='3. Erfassung Auszahlungen'!$L$25,'3. Erfassung Auszahlungen'!$N$25,0)</f>
        <v>0</v>
      </c>
      <c r="V77" s="204">
        <f ca="1">IF(V4='3. Erfassung Auszahlungen'!$L$25,'3. Erfassung Auszahlungen'!$N$25,0)</f>
        <v>0</v>
      </c>
      <c r="W77" s="204">
        <f ca="1">IF(W4='3. Erfassung Auszahlungen'!$L$25,'3. Erfassung Auszahlungen'!$N$25,0)</f>
        <v>0</v>
      </c>
      <c r="X77" s="204">
        <f ca="1">IF(X4='3. Erfassung Auszahlungen'!$L$25,'3. Erfassung Auszahlungen'!$N$25,0)</f>
        <v>0</v>
      </c>
      <c r="Y77" s="204">
        <f ca="1">IF(Y4='3. Erfassung Auszahlungen'!$L$25,'3. Erfassung Auszahlungen'!$N$25,0)</f>
        <v>0</v>
      </c>
      <c r="Z77" s="204">
        <f ca="1">IF(Z4='3. Erfassung Auszahlungen'!$L$25,'3. Erfassung Auszahlungen'!$N$25,0)</f>
        <v>0</v>
      </c>
      <c r="AA77" s="204">
        <f ca="1">IF(AA4='3. Erfassung Auszahlungen'!$L$25,'3. Erfassung Auszahlungen'!$N$25,0)</f>
        <v>0</v>
      </c>
      <c r="AB77" s="204">
        <f ca="1">IF(AB4='3. Erfassung Auszahlungen'!$L$25,'3. Erfassung Auszahlungen'!$N$25,0)</f>
        <v>0</v>
      </c>
      <c r="AC77" s="204">
        <f ca="1">IF(AC4='3. Erfassung Auszahlungen'!$L$25,'3. Erfassung Auszahlungen'!$N$25,0)</f>
        <v>0</v>
      </c>
      <c r="AD77" s="204">
        <f ca="1">IF(AD4='3. Erfassung Auszahlungen'!$L$25,'3. Erfassung Auszahlungen'!$N$25,0)</f>
        <v>0</v>
      </c>
      <c r="AE77" s="204">
        <f ca="1">IF(AE4='3. Erfassung Auszahlungen'!$L$25,'3. Erfassung Auszahlungen'!$N$25,0)</f>
        <v>0</v>
      </c>
      <c r="AF77" s="204">
        <f ca="1">IF(AF4='3. Erfassung Auszahlungen'!$L$25,'3. Erfassung Auszahlungen'!$N$25,0)</f>
        <v>0</v>
      </c>
      <c r="AG77" s="204">
        <f ca="1">IF(AG4='3. Erfassung Auszahlungen'!$L$25,'3. Erfassung Auszahlungen'!$N$25,0)</f>
        <v>0</v>
      </c>
      <c r="AH77" s="204">
        <f ca="1">IF(AH4='3. Erfassung Auszahlungen'!$L$25,'3. Erfassung Auszahlungen'!$N$25,0)</f>
        <v>0</v>
      </c>
      <c r="AI77" s="761"/>
    </row>
    <row r="78" spans="1:35" x14ac:dyDescent="0.25">
      <c r="A78" s="18">
        <f>'3. Erfassung Auszahlungen'!A26</f>
        <v>0</v>
      </c>
      <c r="B78" s="204">
        <f ca="1">IF(B4='3. Erfassung Auszahlungen'!$L$26,'3. Erfassung Auszahlungen'!$N$26,0)</f>
        <v>0</v>
      </c>
      <c r="C78" s="204">
        <f ca="1">IF(C4='3. Erfassung Auszahlungen'!$L$26,'3. Erfassung Auszahlungen'!$N$26,0)</f>
        <v>0</v>
      </c>
      <c r="D78" s="204">
        <f ca="1">IF(D4='3. Erfassung Auszahlungen'!$L$26,'3. Erfassung Auszahlungen'!$N$26,0)</f>
        <v>0</v>
      </c>
      <c r="E78" s="204">
        <f ca="1">IF(E4='3. Erfassung Auszahlungen'!$L$26,'3. Erfassung Auszahlungen'!$N$26,0)</f>
        <v>0</v>
      </c>
      <c r="F78" s="204">
        <f ca="1">IF(F4='3. Erfassung Auszahlungen'!$L$26,'3. Erfassung Auszahlungen'!$N$26,0)</f>
        <v>0</v>
      </c>
      <c r="G78" s="204">
        <f ca="1">IF(G4='3. Erfassung Auszahlungen'!$L$26,'3. Erfassung Auszahlungen'!$N$26,0)</f>
        <v>0</v>
      </c>
      <c r="H78" s="204">
        <f ca="1">IF(H4='3. Erfassung Auszahlungen'!$L$26,'3. Erfassung Auszahlungen'!$N$26,0)</f>
        <v>0</v>
      </c>
      <c r="I78" s="204">
        <f ca="1">IF(I4='3. Erfassung Auszahlungen'!$L$26,'3. Erfassung Auszahlungen'!$N$26,0)</f>
        <v>0</v>
      </c>
      <c r="J78" s="204">
        <f ca="1">IF(J4='3. Erfassung Auszahlungen'!$L$26,'3. Erfassung Auszahlungen'!$N$26,0)</f>
        <v>0</v>
      </c>
      <c r="K78" s="204">
        <f ca="1">IF(K4='3. Erfassung Auszahlungen'!$L$26,'3. Erfassung Auszahlungen'!$N$26,0)</f>
        <v>0</v>
      </c>
      <c r="L78" s="204">
        <f ca="1">IF(L4='3. Erfassung Auszahlungen'!$L$26,'3. Erfassung Auszahlungen'!$N$26,0)</f>
        <v>0</v>
      </c>
      <c r="M78" s="204">
        <f ca="1">IF(M4='3. Erfassung Auszahlungen'!$L$26,'3. Erfassung Auszahlungen'!$N$26,0)</f>
        <v>0</v>
      </c>
      <c r="N78" s="204">
        <f ca="1">IF(N4='3. Erfassung Auszahlungen'!$L$26,'3. Erfassung Auszahlungen'!$N$26,0)</f>
        <v>0</v>
      </c>
      <c r="O78" s="204">
        <f ca="1">IF(O4='3. Erfassung Auszahlungen'!$L$26,'3. Erfassung Auszahlungen'!$N$26,0)</f>
        <v>0</v>
      </c>
      <c r="P78" s="204">
        <f ca="1">IF(P4='3. Erfassung Auszahlungen'!$L$26,'3. Erfassung Auszahlungen'!$N$26,0)</f>
        <v>0</v>
      </c>
      <c r="Q78" s="204">
        <f ca="1">IF(Q4='3. Erfassung Auszahlungen'!$L$26,'3. Erfassung Auszahlungen'!$N$26,0)</f>
        <v>0</v>
      </c>
      <c r="R78" s="204">
        <f ca="1">IF(R4='3. Erfassung Auszahlungen'!$L$26,'3. Erfassung Auszahlungen'!$N$26,0)</f>
        <v>0</v>
      </c>
      <c r="S78" s="204">
        <f ca="1">IF(S4='3. Erfassung Auszahlungen'!$L$26,'3. Erfassung Auszahlungen'!$N$26,0)</f>
        <v>0</v>
      </c>
      <c r="T78" s="204">
        <f ca="1">IF(T4='3. Erfassung Auszahlungen'!$L$26,'3. Erfassung Auszahlungen'!$N$26,0)</f>
        <v>0</v>
      </c>
      <c r="U78" s="204">
        <f ca="1">IF(U4='3. Erfassung Auszahlungen'!$L$26,'3. Erfassung Auszahlungen'!$N$26,0)</f>
        <v>0</v>
      </c>
      <c r="V78" s="204">
        <f ca="1">IF(V4='3. Erfassung Auszahlungen'!$L$26,'3. Erfassung Auszahlungen'!$N$26,0)</f>
        <v>0</v>
      </c>
      <c r="W78" s="204">
        <f ca="1">IF(W4='3. Erfassung Auszahlungen'!$L$26,'3. Erfassung Auszahlungen'!$N$26,0)</f>
        <v>0</v>
      </c>
      <c r="X78" s="204">
        <f ca="1">IF(X4='3. Erfassung Auszahlungen'!$L$26,'3. Erfassung Auszahlungen'!$N$26,0)</f>
        <v>0</v>
      </c>
      <c r="Y78" s="204">
        <f ca="1">IF(Y4='3. Erfassung Auszahlungen'!$L$26,'3. Erfassung Auszahlungen'!$N$26,0)</f>
        <v>0</v>
      </c>
      <c r="Z78" s="204">
        <f ca="1">IF(Z4='3. Erfassung Auszahlungen'!$L$26,'3. Erfassung Auszahlungen'!$N$26,0)</f>
        <v>0</v>
      </c>
      <c r="AA78" s="204">
        <f ca="1">IF(AA4='3. Erfassung Auszahlungen'!$L$26,'3. Erfassung Auszahlungen'!$N$26,0)</f>
        <v>0</v>
      </c>
      <c r="AB78" s="204">
        <f ca="1">IF(AB4='3. Erfassung Auszahlungen'!$L$26,'3. Erfassung Auszahlungen'!$N$26,0)</f>
        <v>0</v>
      </c>
      <c r="AC78" s="204">
        <f ca="1">IF(AC4='3. Erfassung Auszahlungen'!$L$26,'3. Erfassung Auszahlungen'!$N$26,0)</f>
        <v>0</v>
      </c>
      <c r="AD78" s="204">
        <f ca="1">IF(AD4='3. Erfassung Auszahlungen'!$L$26,'3. Erfassung Auszahlungen'!$N$26,0)</f>
        <v>0</v>
      </c>
      <c r="AE78" s="204">
        <f ca="1">IF(AE4='3. Erfassung Auszahlungen'!$L$26,'3. Erfassung Auszahlungen'!$N$26,0)</f>
        <v>0</v>
      </c>
      <c r="AF78" s="204">
        <f ca="1">IF(AF4='3. Erfassung Auszahlungen'!$L$26,'3. Erfassung Auszahlungen'!$N$26,0)</f>
        <v>0</v>
      </c>
      <c r="AG78" s="204">
        <f ca="1">IF(AG4='3. Erfassung Auszahlungen'!$L$26,'3. Erfassung Auszahlungen'!$N$26,0)</f>
        <v>0</v>
      </c>
      <c r="AH78" s="204">
        <f ca="1">IF(AH4='3. Erfassung Auszahlungen'!$L$26,'3. Erfassung Auszahlungen'!$N$26,0)</f>
        <v>0</v>
      </c>
      <c r="AI78" s="761"/>
    </row>
    <row r="79" spans="1:35" x14ac:dyDescent="0.25">
      <c r="A79" s="18">
        <f>'3. Erfassung Auszahlungen'!A27</f>
        <v>0</v>
      </c>
      <c r="B79" s="204">
        <f ca="1">IF(B4='3. Erfassung Auszahlungen'!$L$27,'3. Erfassung Auszahlungen'!$N$27,0)</f>
        <v>0</v>
      </c>
      <c r="C79" s="204">
        <f ca="1">IF(C4='3. Erfassung Auszahlungen'!$L$27,'3. Erfassung Auszahlungen'!$N$27,0)</f>
        <v>0</v>
      </c>
      <c r="D79" s="204">
        <f ca="1">IF(D4='3. Erfassung Auszahlungen'!$L$27,'3. Erfassung Auszahlungen'!$N$27,0)</f>
        <v>0</v>
      </c>
      <c r="E79" s="204">
        <f ca="1">IF(E4='3. Erfassung Auszahlungen'!$L$27,'3. Erfassung Auszahlungen'!$N$27,0)</f>
        <v>0</v>
      </c>
      <c r="F79" s="204">
        <f ca="1">IF(F4='3. Erfassung Auszahlungen'!$L$27,'3. Erfassung Auszahlungen'!$N$27,0)</f>
        <v>0</v>
      </c>
      <c r="G79" s="204">
        <f ca="1">IF(G4='3. Erfassung Auszahlungen'!$L$27,'3. Erfassung Auszahlungen'!$N$27,0)</f>
        <v>0</v>
      </c>
      <c r="H79" s="204">
        <f ca="1">IF(H4='3. Erfassung Auszahlungen'!$L$27,'3. Erfassung Auszahlungen'!$N$27,0)</f>
        <v>0</v>
      </c>
      <c r="I79" s="204">
        <f ca="1">IF(I4='3. Erfassung Auszahlungen'!$L$27,'3. Erfassung Auszahlungen'!$N$27,0)</f>
        <v>0</v>
      </c>
      <c r="J79" s="204">
        <f ca="1">IF(J4='3. Erfassung Auszahlungen'!$L$27,'3. Erfassung Auszahlungen'!$N$27,0)</f>
        <v>0</v>
      </c>
      <c r="K79" s="204">
        <f ca="1">IF(K4='3. Erfassung Auszahlungen'!$L$27,'3. Erfassung Auszahlungen'!$N$27,0)</f>
        <v>0</v>
      </c>
      <c r="L79" s="204">
        <f ca="1">IF(L4='3. Erfassung Auszahlungen'!$L$27,'3. Erfassung Auszahlungen'!$N$27,0)</f>
        <v>0</v>
      </c>
      <c r="M79" s="204">
        <f ca="1">IF(M4='3. Erfassung Auszahlungen'!$L$27,'3. Erfassung Auszahlungen'!$N$27,0)</f>
        <v>0</v>
      </c>
      <c r="N79" s="204">
        <f ca="1">IF(N4='3. Erfassung Auszahlungen'!$L$27,'3. Erfassung Auszahlungen'!$N$27,0)</f>
        <v>0</v>
      </c>
      <c r="O79" s="204">
        <f ca="1">IF(O4='3. Erfassung Auszahlungen'!$L$27,'3. Erfassung Auszahlungen'!$N$27,0)</f>
        <v>0</v>
      </c>
      <c r="P79" s="204">
        <f ca="1">IF(P4='3. Erfassung Auszahlungen'!$L$27,'3. Erfassung Auszahlungen'!$N$27,0)</f>
        <v>0</v>
      </c>
      <c r="Q79" s="204">
        <f ca="1">IF(Q4='3. Erfassung Auszahlungen'!$L$27,'3. Erfassung Auszahlungen'!$N$27,0)</f>
        <v>0</v>
      </c>
      <c r="R79" s="204">
        <f ca="1">IF(R4='3. Erfassung Auszahlungen'!$L$27,'3. Erfassung Auszahlungen'!$N$27,0)</f>
        <v>0</v>
      </c>
      <c r="S79" s="204">
        <f ca="1">IF(S4='3. Erfassung Auszahlungen'!$L$27,'3. Erfassung Auszahlungen'!$N$27,0)</f>
        <v>0</v>
      </c>
      <c r="T79" s="204">
        <f ca="1">IF(T4='3. Erfassung Auszahlungen'!$L$27,'3. Erfassung Auszahlungen'!$N$27,0)</f>
        <v>0</v>
      </c>
      <c r="U79" s="204">
        <f ca="1">IF(U4='3. Erfassung Auszahlungen'!$L$27,'3. Erfassung Auszahlungen'!$N$27,0)</f>
        <v>0</v>
      </c>
      <c r="V79" s="204">
        <f ca="1">IF(V4='3. Erfassung Auszahlungen'!$L$27,'3. Erfassung Auszahlungen'!$N$27,0)</f>
        <v>0</v>
      </c>
      <c r="W79" s="204">
        <f ca="1">IF(W4='3. Erfassung Auszahlungen'!$L$27,'3. Erfassung Auszahlungen'!$N$27,0)</f>
        <v>0</v>
      </c>
      <c r="X79" s="204">
        <f ca="1">IF(X4='3. Erfassung Auszahlungen'!$L$27,'3. Erfassung Auszahlungen'!$N$27,0)</f>
        <v>0</v>
      </c>
      <c r="Y79" s="204">
        <f ca="1">IF(Y4='3. Erfassung Auszahlungen'!$L$27,'3. Erfassung Auszahlungen'!$N$27,0)</f>
        <v>0</v>
      </c>
      <c r="Z79" s="204">
        <f ca="1">IF(Z4='3. Erfassung Auszahlungen'!$L$27,'3. Erfassung Auszahlungen'!$N$27,0)</f>
        <v>0</v>
      </c>
      <c r="AA79" s="204">
        <f ca="1">IF(AA4='3. Erfassung Auszahlungen'!$L$27,'3. Erfassung Auszahlungen'!$N$27,0)</f>
        <v>0</v>
      </c>
      <c r="AB79" s="204">
        <f ca="1">IF(AB4='3. Erfassung Auszahlungen'!$L$27,'3. Erfassung Auszahlungen'!$N$27,0)</f>
        <v>0</v>
      </c>
      <c r="AC79" s="204">
        <f ca="1">IF(AC4='3. Erfassung Auszahlungen'!$L$27,'3. Erfassung Auszahlungen'!$N$27,0)</f>
        <v>0</v>
      </c>
      <c r="AD79" s="204">
        <f ca="1">IF(AD4='3. Erfassung Auszahlungen'!$L$27,'3. Erfassung Auszahlungen'!$N$27,0)</f>
        <v>0</v>
      </c>
      <c r="AE79" s="204">
        <f ca="1">IF(AE4='3. Erfassung Auszahlungen'!$L$27,'3. Erfassung Auszahlungen'!$N$27,0)</f>
        <v>0</v>
      </c>
      <c r="AF79" s="204">
        <f ca="1">IF(AF4='3. Erfassung Auszahlungen'!$L$27,'3. Erfassung Auszahlungen'!$N$27,0)</f>
        <v>0</v>
      </c>
      <c r="AG79" s="204">
        <f ca="1">IF(AG4='3. Erfassung Auszahlungen'!$L$27,'3. Erfassung Auszahlungen'!$N$27,0)</f>
        <v>0</v>
      </c>
      <c r="AH79" s="204">
        <f ca="1">IF(AH4='3. Erfassung Auszahlungen'!$L$27,'3. Erfassung Auszahlungen'!$N$27,0)</f>
        <v>0</v>
      </c>
      <c r="AI79" s="761"/>
    </row>
    <row r="80" spans="1:35" x14ac:dyDescent="0.25">
      <c r="A80" s="18">
        <f>'3. Erfassung Auszahlungen'!A28</f>
        <v>0</v>
      </c>
      <c r="B80" s="204">
        <f ca="1">IF(B4='3. Erfassung Auszahlungen'!$L$28,'3. Erfassung Auszahlungen'!$N$28,0)</f>
        <v>0</v>
      </c>
      <c r="C80" s="204">
        <f ca="1">IF(C4='3. Erfassung Auszahlungen'!$L$28,'3. Erfassung Auszahlungen'!$N$28,0)</f>
        <v>0</v>
      </c>
      <c r="D80" s="204">
        <f ca="1">IF(D4='3. Erfassung Auszahlungen'!$L$28,'3. Erfassung Auszahlungen'!$N$28,0)</f>
        <v>0</v>
      </c>
      <c r="E80" s="204">
        <f ca="1">IF(E4='3. Erfassung Auszahlungen'!$L$28,'3. Erfassung Auszahlungen'!$N$28,0)</f>
        <v>0</v>
      </c>
      <c r="F80" s="204">
        <f ca="1">IF(F4='3. Erfassung Auszahlungen'!$L$28,'3. Erfassung Auszahlungen'!$N$28,0)</f>
        <v>0</v>
      </c>
      <c r="G80" s="204">
        <f ca="1">IF(G4='3. Erfassung Auszahlungen'!$L$28,'3. Erfassung Auszahlungen'!$N$28,0)</f>
        <v>0</v>
      </c>
      <c r="H80" s="204">
        <f ca="1">IF(H4='3. Erfassung Auszahlungen'!$L$28,'3. Erfassung Auszahlungen'!$N$28,0)</f>
        <v>0</v>
      </c>
      <c r="I80" s="204">
        <f ca="1">IF(I4='3. Erfassung Auszahlungen'!$L$28,'3. Erfassung Auszahlungen'!$N$28,0)</f>
        <v>0</v>
      </c>
      <c r="J80" s="204">
        <f ca="1">IF(J4='3. Erfassung Auszahlungen'!$L$28,'3. Erfassung Auszahlungen'!$N$28,0)</f>
        <v>0</v>
      </c>
      <c r="K80" s="204">
        <f ca="1">IF(K4='3. Erfassung Auszahlungen'!$L$28,'3. Erfassung Auszahlungen'!$N$28,0)</f>
        <v>0</v>
      </c>
      <c r="L80" s="204">
        <f ca="1">IF(L4='3. Erfassung Auszahlungen'!$L$28,'3. Erfassung Auszahlungen'!$N$28,0)</f>
        <v>0</v>
      </c>
      <c r="M80" s="204">
        <f ca="1">IF(M4='3. Erfassung Auszahlungen'!$L$28,'3. Erfassung Auszahlungen'!$N$28,0)</f>
        <v>0</v>
      </c>
      <c r="N80" s="204">
        <f ca="1">IF(N4='3. Erfassung Auszahlungen'!$L$28,'3. Erfassung Auszahlungen'!$N$28,0)</f>
        <v>0</v>
      </c>
      <c r="O80" s="204">
        <f ca="1">IF(O4='3. Erfassung Auszahlungen'!$L$28,'3. Erfassung Auszahlungen'!$N$28,0)</f>
        <v>0</v>
      </c>
      <c r="P80" s="204">
        <f ca="1">IF(P4='3. Erfassung Auszahlungen'!$L$28,'3. Erfassung Auszahlungen'!$N$28,0)</f>
        <v>0</v>
      </c>
      <c r="Q80" s="204">
        <f ca="1">IF(Q4='3. Erfassung Auszahlungen'!$L$28,'3. Erfassung Auszahlungen'!$N$28,0)</f>
        <v>0</v>
      </c>
      <c r="R80" s="204">
        <f ca="1">IF(R4='3. Erfassung Auszahlungen'!$L$28,'3. Erfassung Auszahlungen'!$N$28,0)</f>
        <v>0</v>
      </c>
      <c r="S80" s="204">
        <f ca="1">IF(S4='3. Erfassung Auszahlungen'!$L$28,'3. Erfassung Auszahlungen'!$N$28,0)</f>
        <v>0</v>
      </c>
      <c r="T80" s="204">
        <f ca="1">IF(T4='3. Erfassung Auszahlungen'!$L$28,'3. Erfassung Auszahlungen'!$N$28,0)</f>
        <v>0</v>
      </c>
      <c r="U80" s="204">
        <f ca="1">IF(U4='3. Erfassung Auszahlungen'!$L$28,'3. Erfassung Auszahlungen'!$N$28,0)</f>
        <v>0</v>
      </c>
      <c r="V80" s="204">
        <f ca="1">IF(V4='3. Erfassung Auszahlungen'!$L$28,'3. Erfassung Auszahlungen'!$N$28,0)</f>
        <v>0</v>
      </c>
      <c r="W80" s="204">
        <f ca="1">IF(W4='3. Erfassung Auszahlungen'!$L$28,'3. Erfassung Auszahlungen'!$N$28,0)</f>
        <v>0</v>
      </c>
      <c r="X80" s="204">
        <f ca="1">IF(X4='3. Erfassung Auszahlungen'!$L$28,'3. Erfassung Auszahlungen'!$N$28,0)</f>
        <v>0</v>
      </c>
      <c r="Y80" s="204">
        <f ca="1">IF(Y4='3. Erfassung Auszahlungen'!$L$28,'3. Erfassung Auszahlungen'!$N$28,0)</f>
        <v>0</v>
      </c>
      <c r="Z80" s="204">
        <f ca="1">IF(Z4='3. Erfassung Auszahlungen'!$L$28,'3. Erfassung Auszahlungen'!$N$28,0)</f>
        <v>0</v>
      </c>
      <c r="AA80" s="204">
        <f ca="1">IF(AA4='3. Erfassung Auszahlungen'!$L$28,'3. Erfassung Auszahlungen'!$N$28,0)</f>
        <v>0</v>
      </c>
      <c r="AB80" s="204">
        <f ca="1">IF(AB4='3. Erfassung Auszahlungen'!$L$28,'3. Erfassung Auszahlungen'!$N$28,0)</f>
        <v>0</v>
      </c>
      <c r="AC80" s="204">
        <f ca="1">IF(AC4='3. Erfassung Auszahlungen'!$L$28,'3. Erfassung Auszahlungen'!$N$28,0)</f>
        <v>0</v>
      </c>
      <c r="AD80" s="204">
        <f ca="1">IF(AD4='3. Erfassung Auszahlungen'!$L$28,'3. Erfassung Auszahlungen'!$N$28,0)</f>
        <v>0</v>
      </c>
      <c r="AE80" s="204">
        <f ca="1">IF(AE4='3. Erfassung Auszahlungen'!$L$28,'3. Erfassung Auszahlungen'!$N$28,0)</f>
        <v>0</v>
      </c>
      <c r="AF80" s="204">
        <f ca="1">IF(AF4='3. Erfassung Auszahlungen'!$L$28,'3. Erfassung Auszahlungen'!$N$28,0)</f>
        <v>0</v>
      </c>
      <c r="AG80" s="204">
        <f ca="1">IF(AG4='3. Erfassung Auszahlungen'!$L$28,'3. Erfassung Auszahlungen'!$N$28,0)</f>
        <v>0</v>
      </c>
      <c r="AH80" s="204">
        <f ca="1">IF(AH4='3. Erfassung Auszahlungen'!$L$28,'3. Erfassung Auszahlungen'!$N$28,0)</f>
        <v>0</v>
      </c>
      <c r="AI80" s="761"/>
    </row>
    <row r="81" spans="1:35" x14ac:dyDescent="0.25">
      <c r="A81" s="18">
        <f>'3. Erfassung Auszahlungen'!A29</f>
        <v>0</v>
      </c>
      <c r="B81" s="204">
        <f ca="1">IF(B4='3. Erfassung Auszahlungen'!$L$29,'3. Erfassung Auszahlungen'!$N$29,0)</f>
        <v>0</v>
      </c>
      <c r="C81" s="204">
        <f ca="1">IF(C4='3. Erfassung Auszahlungen'!$L$29,'3. Erfassung Auszahlungen'!$N$29,0)</f>
        <v>0</v>
      </c>
      <c r="D81" s="204">
        <f ca="1">IF(D4='3. Erfassung Auszahlungen'!$L$29,'3. Erfassung Auszahlungen'!$N$29,0)</f>
        <v>0</v>
      </c>
      <c r="E81" s="204">
        <f ca="1">IF(E4='3. Erfassung Auszahlungen'!$L$29,'3. Erfassung Auszahlungen'!$N$29,0)</f>
        <v>0</v>
      </c>
      <c r="F81" s="204">
        <f ca="1">IF(F4='3. Erfassung Auszahlungen'!$L$29,'3. Erfassung Auszahlungen'!$N$29,0)</f>
        <v>0</v>
      </c>
      <c r="G81" s="204">
        <f ca="1">IF(G4='3. Erfassung Auszahlungen'!$L$29,'3. Erfassung Auszahlungen'!$N$29,0)</f>
        <v>0</v>
      </c>
      <c r="H81" s="204">
        <f ca="1">IF(H4='3. Erfassung Auszahlungen'!$L$29,'3. Erfassung Auszahlungen'!$N$29,0)</f>
        <v>0</v>
      </c>
      <c r="I81" s="204">
        <f ca="1">IF(I4='3. Erfassung Auszahlungen'!$L$29,'3. Erfassung Auszahlungen'!$N$29,0)</f>
        <v>0</v>
      </c>
      <c r="J81" s="204">
        <f ca="1">IF(J4='3. Erfassung Auszahlungen'!$L$29,'3. Erfassung Auszahlungen'!$N$29,0)</f>
        <v>0</v>
      </c>
      <c r="K81" s="204">
        <f ca="1">IF(K4='3. Erfassung Auszahlungen'!$L$29,'3. Erfassung Auszahlungen'!$N$29,0)</f>
        <v>0</v>
      </c>
      <c r="L81" s="204">
        <f ca="1">IF(L4='3. Erfassung Auszahlungen'!$L$29,'3. Erfassung Auszahlungen'!$N$29,0)</f>
        <v>0</v>
      </c>
      <c r="M81" s="204">
        <f ca="1">IF(M4='3. Erfassung Auszahlungen'!$L$29,'3. Erfassung Auszahlungen'!$N$29,0)</f>
        <v>0</v>
      </c>
      <c r="N81" s="204">
        <f ca="1">IF(N4='3. Erfassung Auszahlungen'!$L$29,'3. Erfassung Auszahlungen'!$N$29,0)</f>
        <v>0</v>
      </c>
      <c r="O81" s="204">
        <f ca="1">IF(O4='3. Erfassung Auszahlungen'!$L$29,'3. Erfassung Auszahlungen'!$N$29,0)</f>
        <v>0</v>
      </c>
      <c r="P81" s="204">
        <f ca="1">IF(P4='3. Erfassung Auszahlungen'!$L$29,'3. Erfassung Auszahlungen'!$N$29,0)</f>
        <v>0</v>
      </c>
      <c r="Q81" s="204">
        <f ca="1">IF(Q4='3. Erfassung Auszahlungen'!$L$29,'3. Erfassung Auszahlungen'!$N$29,0)</f>
        <v>0</v>
      </c>
      <c r="R81" s="204">
        <f ca="1">IF(R4='3. Erfassung Auszahlungen'!$L$29,'3. Erfassung Auszahlungen'!$N$29,0)</f>
        <v>0</v>
      </c>
      <c r="S81" s="204">
        <f ca="1">IF(S4='3. Erfassung Auszahlungen'!$L$29,'3. Erfassung Auszahlungen'!$N$29,0)</f>
        <v>0</v>
      </c>
      <c r="T81" s="204">
        <f ca="1">IF(T4='3. Erfassung Auszahlungen'!$L$29,'3. Erfassung Auszahlungen'!$N$29,0)</f>
        <v>0</v>
      </c>
      <c r="U81" s="204">
        <f ca="1">IF(U4='3. Erfassung Auszahlungen'!$L$29,'3. Erfassung Auszahlungen'!$N$29,0)</f>
        <v>0</v>
      </c>
      <c r="V81" s="204">
        <f ca="1">IF(V4='3. Erfassung Auszahlungen'!$L$29,'3. Erfassung Auszahlungen'!$N$29,0)</f>
        <v>0</v>
      </c>
      <c r="W81" s="204">
        <f ca="1">IF(W4='3. Erfassung Auszahlungen'!$L$29,'3. Erfassung Auszahlungen'!$N$29,0)</f>
        <v>0</v>
      </c>
      <c r="X81" s="204">
        <f ca="1">IF(X4='3. Erfassung Auszahlungen'!$L$29,'3. Erfassung Auszahlungen'!$N$29,0)</f>
        <v>0</v>
      </c>
      <c r="Y81" s="204">
        <f ca="1">IF(Y4='3. Erfassung Auszahlungen'!$L$29,'3. Erfassung Auszahlungen'!$N$29,0)</f>
        <v>0</v>
      </c>
      <c r="Z81" s="204">
        <f ca="1">IF(Z4='3. Erfassung Auszahlungen'!$L$29,'3. Erfassung Auszahlungen'!$N$29,0)</f>
        <v>0</v>
      </c>
      <c r="AA81" s="204">
        <f ca="1">IF(AA4='3. Erfassung Auszahlungen'!$L$29,'3. Erfassung Auszahlungen'!$N$29,0)</f>
        <v>0</v>
      </c>
      <c r="AB81" s="204">
        <f ca="1">IF(AB4='3. Erfassung Auszahlungen'!$L$29,'3. Erfassung Auszahlungen'!$N$29,0)</f>
        <v>0</v>
      </c>
      <c r="AC81" s="204">
        <f ca="1">IF(AC4='3. Erfassung Auszahlungen'!$L$29,'3. Erfassung Auszahlungen'!$N$29,0)</f>
        <v>0</v>
      </c>
      <c r="AD81" s="204">
        <f ca="1">IF(AD4='3. Erfassung Auszahlungen'!$L$29,'3. Erfassung Auszahlungen'!$N$29,0)</f>
        <v>0</v>
      </c>
      <c r="AE81" s="204">
        <f ca="1">IF(AE4='3. Erfassung Auszahlungen'!$L$29,'3. Erfassung Auszahlungen'!$N$29,0)</f>
        <v>0</v>
      </c>
      <c r="AF81" s="204">
        <f ca="1">IF(AF4='3. Erfassung Auszahlungen'!$L$29,'3. Erfassung Auszahlungen'!$N$29,0)</f>
        <v>0</v>
      </c>
      <c r="AG81" s="204">
        <f ca="1">IF(AG4='3. Erfassung Auszahlungen'!$L$29,'3. Erfassung Auszahlungen'!$N$29,0)</f>
        <v>0</v>
      </c>
      <c r="AH81" s="204">
        <f ca="1">IF(AH4='3. Erfassung Auszahlungen'!$L$29,'3. Erfassung Auszahlungen'!$N$29,0)</f>
        <v>0</v>
      </c>
      <c r="AI81" s="761"/>
    </row>
    <row r="82" spans="1:35" x14ac:dyDescent="0.25">
      <c r="A82" s="18">
        <f>'3. Erfassung Auszahlungen'!A30</f>
        <v>0</v>
      </c>
      <c r="B82" s="204">
        <f ca="1">IF(B4='3. Erfassung Auszahlungen'!$L$30,'3. Erfassung Auszahlungen'!$N$30,0)</f>
        <v>0</v>
      </c>
      <c r="C82" s="204">
        <f ca="1">IF(C4='3. Erfassung Auszahlungen'!$L$30,'3. Erfassung Auszahlungen'!$N$30,0)</f>
        <v>0</v>
      </c>
      <c r="D82" s="204">
        <f ca="1">IF(D4='3. Erfassung Auszahlungen'!$L$30,'3. Erfassung Auszahlungen'!$N$30,0)</f>
        <v>0</v>
      </c>
      <c r="E82" s="204">
        <f ca="1">IF(E4='3. Erfassung Auszahlungen'!$L$30,'3. Erfassung Auszahlungen'!$N$30,0)</f>
        <v>0</v>
      </c>
      <c r="F82" s="204">
        <f ca="1">IF(F4='3. Erfassung Auszahlungen'!$L$30,'3. Erfassung Auszahlungen'!$N$30,0)</f>
        <v>0</v>
      </c>
      <c r="G82" s="204">
        <f ca="1">IF(G4='3. Erfassung Auszahlungen'!$L$30,'3. Erfassung Auszahlungen'!$N$30,0)</f>
        <v>0</v>
      </c>
      <c r="H82" s="204">
        <f ca="1">IF(H4='3. Erfassung Auszahlungen'!$L$30,'3. Erfassung Auszahlungen'!$N$30,0)</f>
        <v>0</v>
      </c>
      <c r="I82" s="204">
        <f ca="1">IF(I4='3. Erfassung Auszahlungen'!$L$30,'3. Erfassung Auszahlungen'!$N$30,0)</f>
        <v>0</v>
      </c>
      <c r="J82" s="204">
        <f ca="1">IF(J4='3. Erfassung Auszahlungen'!$L$30,'3. Erfassung Auszahlungen'!$N$30,0)</f>
        <v>0</v>
      </c>
      <c r="K82" s="204">
        <f ca="1">IF(K4='3. Erfassung Auszahlungen'!$L$30,'3. Erfassung Auszahlungen'!$N$30,0)</f>
        <v>0</v>
      </c>
      <c r="L82" s="204">
        <f ca="1">IF(L4='3. Erfassung Auszahlungen'!$L$30,'3. Erfassung Auszahlungen'!$N$30,0)</f>
        <v>0</v>
      </c>
      <c r="M82" s="204">
        <f ca="1">IF(M4='3. Erfassung Auszahlungen'!$L$30,'3. Erfassung Auszahlungen'!$N$30,0)</f>
        <v>0</v>
      </c>
      <c r="N82" s="204">
        <f ca="1">IF(N4='3. Erfassung Auszahlungen'!$L$30,'3. Erfassung Auszahlungen'!$N$30,0)</f>
        <v>0</v>
      </c>
      <c r="O82" s="204">
        <f ca="1">IF(O4='3. Erfassung Auszahlungen'!$L$30,'3. Erfassung Auszahlungen'!$N$30,0)</f>
        <v>0</v>
      </c>
      <c r="P82" s="204">
        <f ca="1">IF(P4='3. Erfassung Auszahlungen'!$L$30,'3. Erfassung Auszahlungen'!$N$30,0)</f>
        <v>0</v>
      </c>
      <c r="Q82" s="204">
        <f ca="1">IF(Q4='3. Erfassung Auszahlungen'!$L$30,'3. Erfassung Auszahlungen'!$N$30,0)</f>
        <v>0</v>
      </c>
      <c r="R82" s="204">
        <f ca="1">IF(R4='3. Erfassung Auszahlungen'!$L$30,'3. Erfassung Auszahlungen'!$N$30,0)</f>
        <v>0</v>
      </c>
      <c r="S82" s="204">
        <f ca="1">IF(S4='3. Erfassung Auszahlungen'!$L$30,'3. Erfassung Auszahlungen'!$N$30,0)</f>
        <v>0</v>
      </c>
      <c r="T82" s="204">
        <f ca="1">IF(T4='3. Erfassung Auszahlungen'!$L$30,'3. Erfassung Auszahlungen'!$N$30,0)</f>
        <v>0</v>
      </c>
      <c r="U82" s="204">
        <f ca="1">IF(U4='3. Erfassung Auszahlungen'!$L$30,'3. Erfassung Auszahlungen'!$N$30,0)</f>
        <v>0</v>
      </c>
      <c r="V82" s="204">
        <f ca="1">IF(V4='3. Erfassung Auszahlungen'!$L$30,'3. Erfassung Auszahlungen'!$N$30,0)</f>
        <v>0</v>
      </c>
      <c r="W82" s="204">
        <f ca="1">IF(W4='3. Erfassung Auszahlungen'!$L$30,'3. Erfassung Auszahlungen'!$N$30,0)</f>
        <v>0</v>
      </c>
      <c r="X82" s="204">
        <f ca="1">IF(X4='3. Erfassung Auszahlungen'!$L$30,'3. Erfassung Auszahlungen'!$N$30,0)</f>
        <v>0</v>
      </c>
      <c r="Y82" s="204">
        <f ca="1">IF(Y4='3. Erfassung Auszahlungen'!$L$30,'3. Erfassung Auszahlungen'!$N$30,0)</f>
        <v>0</v>
      </c>
      <c r="Z82" s="204">
        <f ca="1">IF(Z4='3. Erfassung Auszahlungen'!$L$30,'3. Erfassung Auszahlungen'!$N$30,0)</f>
        <v>0</v>
      </c>
      <c r="AA82" s="204">
        <f ca="1">IF(AA4='3. Erfassung Auszahlungen'!$L$30,'3. Erfassung Auszahlungen'!$N$30,0)</f>
        <v>0</v>
      </c>
      <c r="AB82" s="204">
        <f ca="1">IF(AB4='3. Erfassung Auszahlungen'!$L$30,'3. Erfassung Auszahlungen'!$N$30,0)</f>
        <v>0</v>
      </c>
      <c r="AC82" s="204">
        <f ca="1">IF(AC4='3. Erfassung Auszahlungen'!$L$30,'3. Erfassung Auszahlungen'!$N$30,0)</f>
        <v>0</v>
      </c>
      <c r="AD82" s="204">
        <f ca="1">IF(AD4='3. Erfassung Auszahlungen'!$L$30,'3. Erfassung Auszahlungen'!$N$30,0)</f>
        <v>0</v>
      </c>
      <c r="AE82" s="204">
        <f ca="1">IF(AE4='3. Erfassung Auszahlungen'!$L$30,'3. Erfassung Auszahlungen'!$N$30,0)</f>
        <v>0</v>
      </c>
      <c r="AF82" s="204">
        <f ca="1">IF(AF4='3. Erfassung Auszahlungen'!$L$30,'3. Erfassung Auszahlungen'!$N$30,0)</f>
        <v>0</v>
      </c>
      <c r="AG82" s="204">
        <f ca="1">IF(AG4='3. Erfassung Auszahlungen'!$L$30,'3. Erfassung Auszahlungen'!$N$30,0)</f>
        <v>0</v>
      </c>
      <c r="AH82" s="204">
        <f ca="1">IF(AH4='3. Erfassung Auszahlungen'!$L$30,'3. Erfassung Auszahlungen'!$N$30,0)</f>
        <v>0</v>
      </c>
      <c r="AI82" s="761"/>
    </row>
    <row r="83" spans="1:35" x14ac:dyDescent="0.25">
      <c r="A83" s="18">
        <f>'3. Erfassung Auszahlungen'!A31</f>
        <v>0</v>
      </c>
      <c r="B83" s="204">
        <f ca="1">IF(B4='3. Erfassung Auszahlungen'!$L$31,'3. Erfassung Auszahlungen'!$N$31,0)</f>
        <v>0</v>
      </c>
      <c r="C83" s="204">
        <f ca="1">IF(C4='3. Erfassung Auszahlungen'!$L$31,'3. Erfassung Auszahlungen'!$N$31,0)</f>
        <v>0</v>
      </c>
      <c r="D83" s="204">
        <f ca="1">IF(D4='3. Erfassung Auszahlungen'!$L$31,'3. Erfassung Auszahlungen'!$N$31,0)</f>
        <v>0</v>
      </c>
      <c r="E83" s="204">
        <f ca="1">IF(E4='3. Erfassung Auszahlungen'!$L$31,'3. Erfassung Auszahlungen'!$N$31,0)</f>
        <v>0</v>
      </c>
      <c r="F83" s="204">
        <f ca="1">IF(F4='3. Erfassung Auszahlungen'!$L$31,'3. Erfassung Auszahlungen'!$N$31,0)</f>
        <v>0</v>
      </c>
      <c r="G83" s="204">
        <f ca="1">IF(G4='3. Erfassung Auszahlungen'!$L$31,'3. Erfassung Auszahlungen'!$N$31,0)</f>
        <v>0</v>
      </c>
      <c r="H83" s="204">
        <f ca="1">IF(H4='3. Erfassung Auszahlungen'!$L$31,'3. Erfassung Auszahlungen'!$N$31,0)</f>
        <v>0</v>
      </c>
      <c r="I83" s="204">
        <f ca="1">IF(I4='3. Erfassung Auszahlungen'!$L$31,'3. Erfassung Auszahlungen'!$N$31,0)</f>
        <v>0</v>
      </c>
      <c r="J83" s="204">
        <f ca="1">IF(J4='3. Erfassung Auszahlungen'!$L$31,'3. Erfassung Auszahlungen'!$N$31,0)</f>
        <v>0</v>
      </c>
      <c r="K83" s="204">
        <f ca="1">IF(K4='3. Erfassung Auszahlungen'!$L$31,'3. Erfassung Auszahlungen'!$N$31,0)</f>
        <v>0</v>
      </c>
      <c r="L83" s="204">
        <f ca="1">IF(L4='3. Erfassung Auszahlungen'!$L$31,'3. Erfassung Auszahlungen'!$N$31,0)</f>
        <v>0</v>
      </c>
      <c r="M83" s="204">
        <f ca="1">IF(M4='3. Erfassung Auszahlungen'!$L$31,'3. Erfassung Auszahlungen'!$N$31,0)</f>
        <v>0</v>
      </c>
      <c r="N83" s="204">
        <f ca="1">IF(N4='3. Erfassung Auszahlungen'!$L$31,'3. Erfassung Auszahlungen'!$N$31,0)</f>
        <v>0</v>
      </c>
      <c r="O83" s="204">
        <f ca="1">IF(O4='3. Erfassung Auszahlungen'!$L$31,'3. Erfassung Auszahlungen'!$N$31,0)</f>
        <v>0</v>
      </c>
      <c r="P83" s="204">
        <f ca="1">IF(P4='3. Erfassung Auszahlungen'!$L$31,'3. Erfassung Auszahlungen'!$N$31,0)</f>
        <v>0</v>
      </c>
      <c r="Q83" s="204">
        <f ca="1">IF(Q4='3. Erfassung Auszahlungen'!$L$31,'3. Erfassung Auszahlungen'!$N$31,0)</f>
        <v>0</v>
      </c>
      <c r="R83" s="204">
        <f ca="1">IF(R4='3. Erfassung Auszahlungen'!$L$31,'3. Erfassung Auszahlungen'!$N$31,0)</f>
        <v>0</v>
      </c>
      <c r="S83" s="204">
        <f ca="1">IF(S4='3. Erfassung Auszahlungen'!$L$31,'3. Erfassung Auszahlungen'!$N$31,0)</f>
        <v>0</v>
      </c>
      <c r="T83" s="204">
        <f ca="1">IF(T4='3. Erfassung Auszahlungen'!$L$31,'3. Erfassung Auszahlungen'!$N$31,0)</f>
        <v>0</v>
      </c>
      <c r="U83" s="204">
        <f ca="1">IF(U4='3. Erfassung Auszahlungen'!$L$31,'3. Erfassung Auszahlungen'!$N$31,0)</f>
        <v>0</v>
      </c>
      <c r="V83" s="204">
        <f ca="1">IF(V4='3. Erfassung Auszahlungen'!$L$31,'3. Erfassung Auszahlungen'!$N$31,0)</f>
        <v>0</v>
      </c>
      <c r="W83" s="204">
        <f ca="1">IF(W4='3. Erfassung Auszahlungen'!$L$31,'3. Erfassung Auszahlungen'!$N$31,0)</f>
        <v>0</v>
      </c>
      <c r="X83" s="204">
        <f ca="1">IF(X4='3. Erfassung Auszahlungen'!$L$31,'3. Erfassung Auszahlungen'!$N$31,0)</f>
        <v>0</v>
      </c>
      <c r="Y83" s="204">
        <f ca="1">IF(Y4='3. Erfassung Auszahlungen'!$L$31,'3. Erfassung Auszahlungen'!$N$31,0)</f>
        <v>0</v>
      </c>
      <c r="Z83" s="204">
        <f ca="1">IF(Z4='3. Erfassung Auszahlungen'!$L$31,'3. Erfassung Auszahlungen'!$N$31,0)</f>
        <v>0</v>
      </c>
      <c r="AA83" s="204">
        <f ca="1">IF(AA4='3. Erfassung Auszahlungen'!$L$31,'3. Erfassung Auszahlungen'!$N$31,0)</f>
        <v>0</v>
      </c>
      <c r="AB83" s="204">
        <f ca="1">IF(AB4='3. Erfassung Auszahlungen'!$L$31,'3. Erfassung Auszahlungen'!$N$31,0)</f>
        <v>0</v>
      </c>
      <c r="AC83" s="204">
        <f ca="1">IF(AC4='3. Erfassung Auszahlungen'!$L$31,'3. Erfassung Auszahlungen'!$N$31,0)</f>
        <v>0</v>
      </c>
      <c r="AD83" s="204">
        <f ca="1">IF(AD4='3. Erfassung Auszahlungen'!$L$31,'3. Erfassung Auszahlungen'!$N$31,0)</f>
        <v>0</v>
      </c>
      <c r="AE83" s="204">
        <f ca="1">IF(AE4='3. Erfassung Auszahlungen'!$L$31,'3. Erfassung Auszahlungen'!$N$31,0)</f>
        <v>0</v>
      </c>
      <c r="AF83" s="204">
        <f ca="1">IF(AF4='3. Erfassung Auszahlungen'!$L$31,'3. Erfassung Auszahlungen'!$N$31,0)</f>
        <v>0</v>
      </c>
      <c r="AG83" s="204">
        <f ca="1">IF(AG4='3. Erfassung Auszahlungen'!$L$31,'3. Erfassung Auszahlungen'!$N$31,0)</f>
        <v>0</v>
      </c>
      <c r="AH83" s="204">
        <f ca="1">IF(AH4='3. Erfassung Auszahlungen'!$L$31,'3. Erfassung Auszahlungen'!$N$31,0)</f>
        <v>0</v>
      </c>
      <c r="AI83" s="761"/>
    </row>
    <row r="84" spans="1:35" x14ac:dyDescent="0.25">
      <c r="A84" s="18">
        <f>'3. Erfassung Auszahlungen'!A32</f>
        <v>0</v>
      </c>
      <c r="B84" s="204">
        <f ca="1">IF(B4='3. Erfassung Auszahlungen'!$L$32,'3. Erfassung Auszahlungen'!$N$32,0)</f>
        <v>0</v>
      </c>
      <c r="C84" s="204">
        <f ca="1">IF(C4='3. Erfassung Auszahlungen'!$L$32,'3. Erfassung Auszahlungen'!$N$32,0)</f>
        <v>0</v>
      </c>
      <c r="D84" s="204">
        <f ca="1">IF(D4='3. Erfassung Auszahlungen'!$L$32,'3. Erfassung Auszahlungen'!$N$32,0)</f>
        <v>0</v>
      </c>
      <c r="E84" s="204">
        <f ca="1">IF(E4='3. Erfassung Auszahlungen'!$L$32,'3. Erfassung Auszahlungen'!$N$32,0)</f>
        <v>0</v>
      </c>
      <c r="F84" s="204">
        <f ca="1">IF(F4='3. Erfassung Auszahlungen'!$L$32,'3. Erfassung Auszahlungen'!$N$32,0)</f>
        <v>0</v>
      </c>
      <c r="G84" s="204">
        <f ca="1">IF(G4='3. Erfassung Auszahlungen'!$L$32,'3. Erfassung Auszahlungen'!$N$32,0)</f>
        <v>0</v>
      </c>
      <c r="H84" s="204">
        <f ca="1">IF(H4='3. Erfassung Auszahlungen'!$L$32,'3. Erfassung Auszahlungen'!$N$32,0)</f>
        <v>0</v>
      </c>
      <c r="I84" s="204">
        <f ca="1">IF(I4='3. Erfassung Auszahlungen'!$L$32,'3. Erfassung Auszahlungen'!$N$32,0)</f>
        <v>0</v>
      </c>
      <c r="J84" s="204">
        <f ca="1">IF(J4='3. Erfassung Auszahlungen'!$L$32,'3. Erfassung Auszahlungen'!$N$32,0)</f>
        <v>0</v>
      </c>
      <c r="K84" s="204">
        <f ca="1">IF(K4='3. Erfassung Auszahlungen'!$L$32,'3. Erfassung Auszahlungen'!$N$32,0)</f>
        <v>0</v>
      </c>
      <c r="L84" s="204">
        <f ca="1">IF(L4='3. Erfassung Auszahlungen'!$L$32,'3. Erfassung Auszahlungen'!$N$32,0)</f>
        <v>0</v>
      </c>
      <c r="M84" s="204">
        <f ca="1">IF(M4='3. Erfassung Auszahlungen'!$L$32,'3. Erfassung Auszahlungen'!$N$32,0)</f>
        <v>0</v>
      </c>
      <c r="N84" s="204">
        <f ca="1">IF(N4='3. Erfassung Auszahlungen'!$L$32,'3. Erfassung Auszahlungen'!$N$32,0)</f>
        <v>0</v>
      </c>
      <c r="O84" s="204">
        <f ca="1">IF(O4='3. Erfassung Auszahlungen'!$L$32,'3. Erfassung Auszahlungen'!$N$32,0)</f>
        <v>0</v>
      </c>
      <c r="P84" s="204">
        <f ca="1">IF(P4='3. Erfassung Auszahlungen'!$L$32,'3. Erfassung Auszahlungen'!$N$32,0)</f>
        <v>0</v>
      </c>
      <c r="Q84" s="204">
        <f ca="1">IF(Q4='3. Erfassung Auszahlungen'!$L$32,'3. Erfassung Auszahlungen'!$N$32,0)</f>
        <v>0</v>
      </c>
      <c r="R84" s="204">
        <f ca="1">IF(R4='3. Erfassung Auszahlungen'!$L$32,'3. Erfassung Auszahlungen'!$N$32,0)</f>
        <v>0</v>
      </c>
      <c r="S84" s="204">
        <f ca="1">IF(S4='3. Erfassung Auszahlungen'!$L$32,'3. Erfassung Auszahlungen'!$N$32,0)</f>
        <v>0</v>
      </c>
      <c r="T84" s="204">
        <f ca="1">IF(T4='3. Erfassung Auszahlungen'!$L$32,'3. Erfassung Auszahlungen'!$N$32,0)</f>
        <v>0</v>
      </c>
      <c r="U84" s="204">
        <f ca="1">IF(U4='3. Erfassung Auszahlungen'!$L$32,'3. Erfassung Auszahlungen'!$N$32,0)</f>
        <v>0</v>
      </c>
      <c r="V84" s="204">
        <f ca="1">IF(V4='3. Erfassung Auszahlungen'!$L$32,'3. Erfassung Auszahlungen'!$N$32,0)</f>
        <v>0</v>
      </c>
      <c r="W84" s="204">
        <f ca="1">IF(W4='3. Erfassung Auszahlungen'!$L$32,'3. Erfassung Auszahlungen'!$N$32,0)</f>
        <v>0</v>
      </c>
      <c r="X84" s="204">
        <f ca="1">IF(X4='3. Erfassung Auszahlungen'!$L$32,'3. Erfassung Auszahlungen'!$N$32,0)</f>
        <v>0</v>
      </c>
      <c r="Y84" s="204">
        <f ca="1">IF(Y4='3. Erfassung Auszahlungen'!$L$32,'3. Erfassung Auszahlungen'!$N$32,0)</f>
        <v>0</v>
      </c>
      <c r="Z84" s="204">
        <f ca="1">IF(Z4='3. Erfassung Auszahlungen'!$L$32,'3. Erfassung Auszahlungen'!$N$32,0)</f>
        <v>0</v>
      </c>
      <c r="AA84" s="204">
        <f ca="1">IF(AA4='3. Erfassung Auszahlungen'!$L$32,'3. Erfassung Auszahlungen'!$N$32,0)</f>
        <v>0</v>
      </c>
      <c r="AB84" s="204">
        <f ca="1">IF(AB4='3. Erfassung Auszahlungen'!$L$32,'3. Erfassung Auszahlungen'!$N$32,0)</f>
        <v>0</v>
      </c>
      <c r="AC84" s="204">
        <f ca="1">IF(AC4='3. Erfassung Auszahlungen'!$L$32,'3. Erfassung Auszahlungen'!$N$32,0)</f>
        <v>0</v>
      </c>
      <c r="AD84" s="204">
        <f ca="1">IF(AD4='3. Erfassung Auszahlungen'!$L$32,'3. Erfassung Auszahlungen'!$N$32,0)</f>
        <v>0</v>
      </c>
      <c r="AE84" s="204">
        <f ca="1">IF(AE4='3. Erfassung Auszahlungen'!$L$32,'3. Erfassung Auszahlungen'!$N$32,0)</f>
        <v>0</v>
      </c>
      <c r="AF84" s="204">
        <f ca="1">IF(AF4='3. Erfassung Auszahlungen'!$L$32,'3. Erfassung Auszahlungen'!$N$32,0)</f>
        <v>0</v>
      </c>
      <c r="AG84" s="204">
        <f ca="1">IF(AG4='3. Erfassung Auszahlungen'!$L$32,'3. Erfassung Auszahlungen'!$N$32,0)</f>
        <v>0</v>
      </c>
      <c r="AH84" s="204">
        <f ca="1">IF(AH4='3. Erfassung Auszahlungen'!$L$32,'3. Erfassung Auszahlungen'!$N$32,0)</f>
        <v>0</v>
      </c>
      <c r="AI84" s="761"/>
    </row>
    <row r="85" spans="1:35" x14ac:dyDescent="0.25">
      <c r="A85" s="18">
        <f>'3. Erfassung Auszahlungen'!A33</f>
        <v>0</v>
      </c>
      <c r="B85" s="204">
        <f ca="1">IF(B4='3. Erfassung Auszahlungen'!$L$33,'3. Erfassung Auszahlungen'!$N$33,0)</f>
        <v>0</v>
      </c>
      <c r="C85" s="204">
        <f ca="1">IF(C4='3. Erfassung Auszahlungen'!$L$33,'3. Erfassung Auszahlungen'!$N$33,0)</f>
        <v>0</v>
      </c>
      <c r="D85" s="204">
        <f ca="1">IF(D4='3. Erfassung Auszahlungen'!$L$33,'3. Erfassung Auszahlungen'!$N$33,0)</f>
        <v>0</v>
      </c>
      <c r="E85" s="204">
        <f ca="1">IF(E4='3. Erfassung Auszahlungen'!$L$33,'3. Erfassung Auszahlungen'!$N$33,0)</f>
        <v>0</v>
      </c>
      <c r="F85" s="204">
        <f ca="1">IF(F4='3. Erfassung Auszahlungen'!$L$33,'3. Erfassung Auszahlungen'!$N$33,0)</f>
        <v>0</v>
      </c>
      <c r="G85" s="204">
        <f ca="1">IF(G4='3. Erfassung Auszahlungen'!$L$33,'3. Erfassung Auszahlungen'!$N$33,0)</f>
        <v>0</v>
      </c>
      <c r="H85" s="204">
        <f ca="1">IF(H4='3. Erfassung Auszahlungen'!$L$33,'3. Erfassung Auszahlungen'!$N$33,0)</f>
        <v>0</v>
      </c>
      <c r="I85" s="204">
        <f ca="1">IF(I4='3. Erfassung Auszahlungen'!$L$33,'3. Erfassung Auszahlungen'!$N$33,0)</f>
        <v>0</v>
      </c>
      <c r="J85" s="204">
        <f ca="1">IF(J4='3. Erfassung Auszahlungen'!$L$33,'3. Erfassung Auszahlungen'!$N$33,0)</f>
        <v>0</v>
      </c>
      <c r="K85" s="204">
        <f ca="1">IF(K4='3. Erfassung Auszahlungen'!$L$33,'3. Erfassung Auszahlungen'!$N$33,0)</f>
        <v>0</v>
      </c>
      <c r="L85" s="204">
        <f ca="1">IF(L4='3. Erfassung Auszahlungen'!$L$33,'3. Erfassung Auszahlungen'!$N$33,0)</f>
        <v>0</v>
      </c>
      <c r="M85" s="204">
        <f ca="1">IF(M4='3. Erfassung Auszahlungen'!$L$33,'3. Erfassung Auszahlungen'!$N$33,0)</f>
        <v>0</v>
      </c>
      <c r="N85" s="204">
        <f ca="1">IF(N4='3. Erfassung Auszahlungen'!$L$33,'3. Erfassung Auszahlungen'!$N$33,0)</f>
        <v>0</v>
      </c>
      <c r="O85" s="204">
        <f ca="1">IF(O4='3. Erfassung Auszahlungen'!$L$33,'3. Erfassung Auszahlungen'!$N$33,0)</f>
        <v>0</v>
      </c>
      <c r="P85" s="204">
        <f ca="1">IF(P4='3. Erfassung Auszahlungen'!$L$33,'3. Erfassung Auszahlungen'!$N$33,0)</f>
        <v>0</v>
      </c>
      <c r="Q85" s="204">
        <f ca="1">IF(Q4='3. Erfassung Auszahlungen'!$L$33,'3. Erfassung Auszahlungen'!$N$33,0)</f>
        <v>0</v>
      </c>
      <c r="R85" s="204">
        <f ca="1">IF(R4='3. Erfassung Auszahlungen'!$L$33,'3. Erfassung Auszahlungen'!$N$33,0)</f>
        <v>0</v>
      </c>
      <c r="S85" s="204">
        <f ca="1">IF(S4='3. Erfassung Auszahlungen'!$L$33,'3. Erfassung Auszahlungen'!$N$33,0)</f>
        <v>0</v>
      </c>
      <c r="T85" s="204">
        <f ca="1">IF(T4='3. Erfassung Auszahlungen'!$L$33,'3. Erfassung Auszahlungen'!$N$33,0)</f>
        <v>0</v>
      </c>
      <c r="U85" s="204">
        <f ca="1">IF(U4='3. Erfassung Auszahlungen'!$L$33,'3. Erfassung Auszahlungen'!$N$33,0)</f>
        <v>0</v>
      </c>
      <c r="V85" s="204">
        <f ca="1">IF(V4='3. Erfassung Auszahlungen'!$L$33,'3. Erfassung Auszahlungen'!$N$33,0)</f>
        <v>0</v>
      </c>
      <c r="W85" s="204">
        <f ca="1">IF(W4='3. Erfassung Auszahlungen'!$L$33,'3. Erfassung Auszahlungen'!$N$33,0)</f>
        <v>0</v>
      </c>
      <c r="X85" s="204">
        <f ca="1">IF(X4='3. Erfassung Auszahlungen'!$L$33,'3. Erfassung Auszahlungen'!$N$33,0)</f>
        <v>0</v>
      </c>
      <c r="Y85" s="204">
        <f ca="1">IF(Y4='3. Erfassung Auszahlungen'!$L$33,'3. Erfassung Auszahlungen'!$N$33,0)</f>
        <v>0</v>
      </c>
      <c r="Z85" s="204">
        <f ca="1">IF(Z4='3. Erfassung Auszahlungen'!$L$33,'3. Erfassung Auszahlungen'!$N$33,0)</f>
        <v>0</v>
      </c>
      <c r="AA85" s="204">
        <f ca="1">IF(AA4='3. Erfassung Auszahlungen'!$L$33,'3. Erfassung Auszahlungen'!$N$33,0)</f>
        <v>0</v>
      </c>
      <c r="AB85" s="204">
        <f ca="1">IF(AB4='3. Erfassung Auszahlungen'!$L$33,'3. Erfassung Auszahlungen'!$N$33,0)</f>
        <v>0</v>
      </c>
      <c r="AC85" s="204">
        <f ca="1">IF(AC4='3. Erfassung Auszahlungen'!$L$33,'3. Erfassung Auszahlungen'!$N$33,0)</f>
        <v>0</v>
      </c>
      <c r="AD85" s="204">
        <f ca="1">IF(AD4='3. Erfassung Auszahlungen'!$L$33,'3. Erfassung Auszahlungen'!$N$33,0)</f>
        <v>0</v>
      </c>
      <c r="AE85" s="204">
        <f ca="1">IF(AE4='3. Erfassung Auszahlungen'!$L$33,'3. Erfassung Auszahlungen'!$N$33,0)</f>
        <v>0</v>
      </c>
      <c r="AF85" s="204">
        <f ca="1">IF(AF4='3. Erfassung Auszahlungen'!$L$33,'3. Erfassung Auszahlungen'!$N$33,0)</f>
        <v>0</v>
      </c>
      <c r="AG85" s="204">
        <f ca="1">IF(AG4='3. Erfassung Auszahlungen'!$L$33,'3. Erfassung Auszahlungen'!$N$33,0)</f>
        <v>0</v>
      </c>
      <c r="AH85" s="204">
        <f ca="1">IF(AH4='3. Erfassung Auszahlungen'!$L$33,'3. Erfassung Auszahlungen'!$N$33,0)</f>
        <v>0</v>
      </c>
      <c r="AI85" s="761"/>
    </row>
    <row r="86" spans="1:35" x14ac:dyDescent="0.25">
      <c r="A86" s="18">
        <f>'3. Erfassung Auszahlungen'!A34</f>
        <v>0</v>
      </c>
      <c r="B86" s="204">
        <f ca="1">IF(B4='3. Erfassung Auszahlungen'!$L$34,'3. Erfassung Auszahlungen'!$N$34,0)</f>
        <v>0</v>
      </c>
      <c r="C86" s="204">
        <f ca="1">IF(C4='3. Erfassung Auszahlungen'!$L$34,'3. Erfassung Auszahlungen'!$N$34,0)</f>
        <v>0</v>
      </c>
      <c r="D86" s="204">
        <f ca="1">IF(D4='3. Erfassung Auszahlungen'!$L$34,'3. Erfassung Auszahlungen'!$N$34,0)</f>
        <v>0</v>
      </c>
      <c r="E86" s="204">
        <f ca="1">IF(E4='3. Erfassung Auszahlungen'!$L$34,'3. Erfassung Auszahlungen'!$N$34,0)</f>
        <v>0</v>
      </c>
      <c r="F86" s="204">
        <f ca="1">IF(F4='3. Erfassung Auszahlungen'!$L$34,'3. Erfassung Auszahlungen'!$N$34,0)</f>
        <v>0</v>
      </c>
      <c r="G86" s="204">
        <f ca="1">IF(G4='3. Erfassung Auszahlungen'!$L$34,'3. Erfassung Auszahlungen'!$N$34,0)</f>
        <v>0</v>
      </c>
      <c r="H86" s="204">
        <f ca="1">IF(H4='3. Erfassung Auszahlungen'!$L$34,'3. Erfassung Auszahlungen'!$N$34,0)</f>
        <v>0</v>
      </c>
      <c r="I86" s="204">
        <f ca="1">IF(I4='3. Erfassung Auszahlungen'!$L$34,'3. Erfassung Auszahlungen'!$N$34,0)</f>
        <v>0</v>
      </c>
      <c r="J86" s="204">
        <f ca="1">IF(J4='3. Erfassung Auszahlungen'!$L$34,'3. Erfassung Auszahlungen'!$N$34,0)</f>
        <v>0</v>
      </c>
      <c r="K86" s="204">
        <f ca="1">IF(K4='3. Erfassung Auszahlungen'!$L$34,'3. Erfassung Auszahlungen'!$N$34,0)</f>
        <v>0</v>
      </c>
      <c r="L86" s="204">
        <f ca="1">IF(L4='3. Erfassung Auszahlungen'!$L$34,'3. Erfassung Auszahlungen'!$N$34,0)</f>
        <v>0</v>
      </c>
      <c r="M86" s="204">
        <f ca="1">IF(M4='3. Erfassung Auszahlungen'!$L$34,'3. Erfassung Auszahlungen'!$N$34,0)</f>
        <v>0</v>
      </c>
      <c r="N86" s="204">
        <f ca="1">IF(N4='3. Erfassung Auszahlungen'!$L$34,'3. Erfassung Auszahlungen'!$N$34,0)</f>
        <v>0</v>
      </c>
      <c r="O86" s="204">
        <f ca="1">IF(O4='3. Erfassung Auszahlungen'!$L$34,'3. Erfassung Auszahlungen'!$N$34,0)</f>
        <v>0</v>
      </c>
      <c r="P86" s="204">
        <f ca="1">IF(P4='3. Erfassung Auszahlungen'!$L$34,'3. Erfassung Auszahlungen'!$N$34,0)</f>
        <v>0</v>
      </c>
      <c r="Q86" s="204">
        <f ca="1">IF(Q4='3. Erfassung Auszahlungen'!$L$34,'3. Erfassung Auszahlungen'!$N$34,0)</f>
        <v>0</v>
      </c>
      <c r="R86" s="204">
        <f ca="1">IF(R4='3. Erfassung Auszahlungen'!$L$34,'3. Erfassung Auszahlungen'!$N$34,0)</f>
        <v>0</v>
      </c>
      <c r="S86" s="204">
        <f ca="1">IF(S4='3. Erfassung Auszahlungen'!$L$34,'3. Erfassung Auszahlungen'!$N$34,0)</f>
        <v>0</v>
      </c>
      <c r="T86" s="204">
        <f ca="1">IF(T4='3. Erfassung Auszahlungen'!$L$34,'3. Erfassung Auszahlungen'!$N$34,0)</f>
        <v>0</v>
      </c>
      <c r="U86" s="204">
        <f ca="1">IF(U4='3. Erfassung Auszahlungen'!$L$34,'3. Erfassung Auszahlungen'!$N$34,0)</f>
        <v>0</v>
      </c>
      <c r="V86" s="204">
        <f ca="1">IF(V4='3. Erfassung Auszahlungen'!$L$34,'3. Erfassung Auszahlungen'!$N$34,0)</f>
        <v>0</v>
      </c>
      <c r="W86" s="204">
        <f ca="1">IF(W4='3. Erfassung Auszahlungen'!$L$34,'3. Erfassung Auszahlungen'!$N$34,0)</f>
        <v>0</v>
      </c>
      <c r="X86" s="204">
        <f ca="1">IF(X4='3. Erfassung Auszahlungen'!$L$34,'3. Erfassung Auszahlungen'!$N$34,0)</f>
        <v>0</v>
      </c>
      <c r="Y86" s="204">
        <f ca="1">IF(Y4='3. Erfassung Auszahlungen'!$L$34,'3. Erfassung Auszahlungen'!$N$34,0)</f>
        <v>0</v>
      </c>
      <c r="Z86" s="204">
        <f ca="1">IF(Z4='3. Erfassung Auszahlungen'!$L$34,'3. Erfassung Auszahlungen'!$N$34,0)</f>
        <v>0</v>
      </c>
      <c r="AA86" s="204">
        <f ca="1">IF(AA4='3. Erfassung Auszahlungen'!$L$34,'3. Erfassung Auszahlungen'!$N$34,0)</f>
        <v>0</v>
      </c>
      <c r="AB86" s="204">
        <f ca="1">IF(AB4='3. Erfassung Auszahlungen'!$L$34,'3. Erfassung Auszahlungen'!$N$34,0)</f>
        <v>0</v>
      </c>
      <c r="AC86" s="204">
        <f ca="1">IF(AC4='3. Erfassung Auszahlungen'!$L$34,'3. Erfassung Auszahlungen'!$N$34,0)</f>
        <v>0</v>
      </c>
      <c r="AD86" s="204">
        <f ca="1">IF(AD4='3. Erfassung Auszahlungen'!$L$34,'3. Erfassung Auszahlungen'!$N$34,0)</f>
        <v>0</v>
      </c>
      <c r="AE86" s="204">
        <f ca="1">IF(AE4='3. Erfassung Auszahlungen'!$L$34,'3. Erfassung Auszahlungen'!$N$34,0)</f>
        <v>0</v>
      </c>
      <c r="AF86" s="204">
        <f ca="1">IF(AF4='3. Erfassung Auszahlungen'!$L$34,'3. Erfassung Auszahlungen'!$N$34,0)</f>
        <v>0</v>
      </c>
      <c r="AG86" s="204">
        <f ca="1">IF(AG4='3. Erfassung Auszahlungen'!$L$34,'3. Erfassung Auszahlungen'!$N$34,0)</f>
        <v>0</v>
      </c>
      <c r="AH86" s="204">
        <f ca="1">IF(AH4='3. Erfassung Auszahlungen'!$L$34,'3. Erfassung Auszahlungen'!$N$34,0)</f>
        <v>0</v>
      </c>
      <c r="AI86" s="761"/>
    </row>
    <row r="87" spans="1:35" x14ac:dyDescent="0.25">
      <c r="A87" s="18">
        <f>'3. Erfassung Auszahlungen'!A35</f>
        <v>0</v>
      </c>
      <c r="B87" s="204">
        <f ca="1">IF(B4='3. Erfassung Auszahlungen'!$L$35,'3. Erfassung Auszahlungen'!$N$35,0)</f>
        <v>0</v>
      </c>
      <c r="C87" s="204">
        <f ca="1">IF(C4='3. Erfassung Auszahlungen'!$L$35,'3. Erfassung Auszahlungen'!$N$35,0)</f>
        <v>0</v>
      </c>
      <c r="D87" s="204">
        <f ca="1">IF(D4='3. Erfassung Auszahlungen'!$L$35,'3. Erfassung Auszahlungen'!$N$35,0)</f>
        <v>0</v>
      </c>
      <c r="E87" s="204">
        <f ca="1">IF(E4='3. Erfassung Auszahlungen'!$L$35,'3. Erfassung Auszahlungen'!$N$35,0)</f>
        <v>0</v>
      </c>
      <c r="F87" s="204">
        <f ca="1">IF(F4='3. Erfassung Auszahlungen'!$L$35,'3. Erfassung Auszahlungen'!$N$35,0)</f>
        <v>0</v>
      </c>
      <c r="G87" s="204">
        <f ca="1">IF(G4='3. Erfassung Auszahlungen'!$L$35,'3. Erfassung Auszahlungen'!$N$35,0)</f>
        <v>0</v>
      </c>
      <c r="H87" s="204">
        <f ca="1">IF(H4='3. Erfassung Auszahlungen'!$L$35,'3. Erfassung Auszahlungen'!$N$35,0)</f>
        <v>0</v>
      </c>
      <c r="I87" s="204">
        <f ca="1">IF(I4='3. Erfassung Auszahlungen'!$L$35,'3. Erfassung Auszahlungen'!$N$35,0)</f>
        <v>0</v>
      </c>
      <c r="J87" s="204">
        <f ca="1">IF(J4='3. Erfassung Auszahlungen'!$L$35,'3. Erfassung Auszahlungen'!$N$35,0)</f>
        <v>0</v>
      </c>
      <c r="K87" s="204">
        <f ca="1">IF(K4='3. Erfassung Auszahlungen'!$L$35,'3. Erfassung Auszahlungen'!$N$35,0)</f>
        <v>0</v>
      </c>
      <c r="L87" s="204">
        <f ca="1">IF(L4='3. Erfassung Auszahlungen'!$L$35,'3. Erfassung Auszahlungen'!$N$35,0)</f>
        <v>0</v>
      </c>
      <c r="M87" s="204">
        <f ca="1">IF(M4='3. Erfassung Auszahlungen'!$L$35,'3. Erfassung Auszahlungen'!$N$35,0)</f>
        <v>0</v>
      </c>
      <c r="N87" s="204">
        <f ca="1">IF(N4='3. Erfassung Auszahlungen'!$L$35,'3. Erfassung Auszahlungen'!$N$35,0)</f>
        <v>0</v>
      </c>
      <c r="O87" s="204">
        <f ca="1">IF(O4='3. Erfassung Auszahlungen'!$L$35,'3. Erfassung Auszahlungen'!$N$35,0)</f>
        <v>0</v>
      </c>
      <c r="P87" s="204">
        <f ca="1">IF(P4='3. Erfassung Auszahlungen'!$L$35,'3. Erfassung Auszahlungen'!$N$35,0)</f>
        <v>0</v>
      </c>
      <c r="Q87" s="204">
        <f ca="1">IF(Q4='3. Erfassung Auszahlungen'!$L$35,'3. Erfassung Auszahlungen'!$N$35,0)</f>
        <v>0</v>
      </c>
      <c r="R87" s="204">
        <f ca="1">IF(R4='3. Erfassung Auszahlungen'!$L$35,'3. Erfassung Auszahlungen'!$N$35,0)</f>
        <v>0</v>
      </c>
      <c r="S87" s="204">
        <f ca="1">IF(S4='3. Erfassung Auszahlungen'!$L$35,'3. Erfassung Auszahlungen'!$N$35,0)</f>
        <v>0</v>
      </c>
      <c r="T87" s="204">
        <f ca="1">IF(T4='3. Erfassung Auszahlungen'!$L$35,'3. Erfassung Auszahlungen'!$N$35,0)</f>
        <v>0</v>
      </c>
      <c r="U87" s="204">
        <f ca="1">IF(U4='3. Erfassung Auszahlungen'!$L$35,'3. Erfassung Auszahlungen'!$N$35,0)</f>
        <v>0</v>
      </c>
      <c r="V87" s="204">
        <f ca="1">IF(V4='3. Erfassung Auszahlungen'!$L$35,'3. Erfassung Auszahlungen'!$N$35,0)</f>
        <v>0</v>
      </c>
      <c r="W87" s="204">
        <f ca="1">IF(W4='3. Erfassung Auszahlungen'!$L$35,'3. Erfassung Auszahlungen'!$N$35,0)</f>
        <v>0</v>
      </c>
      <c r="X87" s="204">
        <f ca="1">IF(X4='3. Erfassung Auszahlungen'!$L$35,'3. Erfassung Auszahlungen'!$N$35,0)</f>
        <v>0</v>
      </c>
      <c r="Y87" s="204">
        <f ca="1">IF(Y4='3. Erfassung Auszahlungen'!$L$35,'3. Erfassung Auszahlungen'!$N$35,0)</f>
        <v>0</v>
      </c>
      <c r="Z87" s="204">
        <f ca="1">IF(Z4='3. Erfassung Auszahlungen'!$L$35,'3. Erfassung Auszahlungen'!$N$35,0)</f>
        <v>0</v>
      </c>
      <c r="AA87" s="204">
        <f ca="1">IF(AA4='3. Erfassung Auszahlungen'!$L$35,'3. Erfassung Auszahlungen'!$N$35,0)</f>
        <v>0</v>
      </c>
      <c r="AB87" s="204">
        <f ca="1">IF(AB4='3. Erfassung Auszahlungen'!$L$35,'3. Erfassung Auszahlungen'!$N$35,0)</f>
        <v>0</v>
      </c>
      <c r="AC87" s="204">
        <f ca="1">IF(AC4='3. Erfassung Auszahlungen'!$L$35,'3. Erfassung Auszahlungen'!$N$35,0)</f>
        <v>0</v>
      </c>
      <c r="AD87" s="204">
        <f ca="1">IF(AD4='3. Erfassung Auszahlungen'!$L$35,'3. Erfassung Auszahlungen'!$N$35,0)</f>
        <v>0</v>
      </c>
      <c r="AE87" s="204">
        <f ca="1">IF(AE4='3. Erfassung Auszahlungen'!$L$35,'3. Erfassung Auszahlungen'!$N$35,0)</f>
        <v>0</v>
      </c>
      <c r="AF87" s="204">
        <f ca="1">IF(AF4='3. Erfassung Auszahlungen'!$L$35,'3. Erfassung Auszahlungen'!$N$35,0)</f>
        <v>0</v>
      </c>
      <c r="AG87" s="204">
        <f ca="1">IF(AG4='3. Erfassung Auszahlungen'!$L$35,'3. Erfassung Auszahlungen'!$N$35,0)</f>
        <v>0</v>
      </c>
      <c r="AH87" s="204">
        <f ca="1">IF(AH4='3. Erfassung Auszahlungen'!$L$35,'3. Erfassung Auszahlungen'!$N$35,0)</f>
        <v>0</v>
      </c>
      <c r="AI87" s="761"/>
    </row>
    <row r="88" spans="1:35" x14ac:dyDescent="0.25">
      <c r="A88" s="18">
        <f>'3. Erfassung Auszahlungen'!A36</f>
        <v>0</v>
      </c>
      <c r="B88" s="204">
        <f ca="1">IF(B4='3. Erfassung Auszahlungen'!$L$36,'3. Erfassung Auszahlungen'!$N$36,0)</f>
        <v>0</v>
      </c>
      <c r="C88" s="204">
        <f ca="1">IF(C4='3. Erfassung Auszahlungen'!$L$36,'3. Erfassung Auszahlungen'!$N$36,0)</f>
        <v>0</v>
      </c>
      <c r="D88" s="204">
        <f ca="1">IF(D4='3. Erfassung Auszahlungen'!$L$36,'3. Erfassung Auszahlungen'!$N$36,0)</f>
        <v>0</v>
      </c>
      <c r="E88" s="204">
        <f ca="1">IF(E4='3. Erfassung Auszahlungen'!$L$36,'3. Erfassung Auszahlungen'!$N$36,0)</f>
        <v>0</v>
      </c>
      <c r="F88" s="204">
        <f ca="1">IF(F4='3. Erfassung Auszahlungen'!$L$36,'3. Erfassung Auszahlungen'!$N$36,0)</f>
        <v>0</v>
      </c>
      <c r="G88" s="204">
        <f ca="1">IF(G4='3. Erfassung Auszahlungen'!$L$36,'3. Erfassung Auszahlungen'!$N$36,0)</f>
        <v>0</v>
      </c>
      <c r="H88" s="204">
        <f ca="1">IF(H4='3. Erfassung Auszahlungen'!$L$36,'3. Erfassung Auszahlungen'!$N$36,0)</f>
        <v>0</v>
      </c>
      <c r="I88" s="204">
        <f ca="1">IF(I4='3. Erfassung Auszahlungen'!$L$36,'3. Erfassung Auszahlungen'!$N$36,0)</f>
        <v>0</v>
      </c>
      <c r="J88" s="204">
        <f ca="1">IF(J4='3. Erfassung Auszahlungen'!$L$36,'3. Erfassung Auszahlungen'!$N$36,0)</f>
        <v>0</v>
      </c>
      <c r="K88" s="204">
        <f ca="1">IF(K4='3. Erfassung Auszahlungen'!$L$36,'3. Erfassung Auszahlungen'!$N$36,0)</f>
        <v>0</v>
      </c>
      <c r="L88" s="204">
        <f ca="1">IF(L4='3. Erfassung Auszahlungen'!$L$36,'3. Erfassung Auszahlungen'!$N$36,0)</f>
        <v>0</v>
      </c>
      <c r="M88" s="204">
        <f ca="1">IF(M4='3. Erfassung Auszahlungen'!$L$36,'3. Erfassung Auszahlungen'!$N$36,0)</f>
        <v>0</v>
      </c>
      <c r="N88" s="204">
        <f ca="1">IF(N4='3. Erfassung Auszahlungen'!$L$36,'3. Erfassung Auszahlungen'!$N$36,0)</f>
        <v>0</v>
      </c>
      <c r="O88" s="204">
        <f ca="1">IF(O4='3. Erfassung Auszahlungen'!$L$36,'3. Erfassung Auszahlungen'!$N$36,0)</f>
        <v>0</v>
      </c>
      <c r="P88" s="204">
        <f ca="1">IF(P4='3. Erfassung Auszahlungen'!$L$36,'3. Erfassung Auszahlungen'!$N$36,0)</f>
        <v>0</v>
      </c>
      <c r="Q88" s="204">
        <f ca="1">IF(Q4='3. Erfassung Auszahlungen'!$L$36,'3. Erfassung Auszahlungen'!$N$36,0)</f>
        <v>0</v>
      </c>
      <c r="R88" s="204">
        <f ca="1">IF(R4='3. Erfassung Auszahlungen'!$L$36,'3. Erfassung Auszahlungen'!$N$36,0)</f>
        <v>0</v>
      </c>
      <c r="S88" s="204">
        <f ca="1">IF(S4='3. Erfassung Auszahlungen'!$L$36,'3. Erfassung Auszahlungen'!$N$36,0)</f>
        <v>0</v>
      </c>
      <c r="T88" s="204">
        <f ca="1">IF(T4='3. Erfassung Auszahlungen'!$L$36,'3. Erfassung Auszahlungen'!$N$36,0)</f>
        <v>0</v>
      </c>
      <c r="U88" s="204">
        <f ca="1">IF(U4='3. Erfassung Auszahlungen'!$L$36,'3. Erfassung Auszahlungen'!$N$36,0)</f>
        <v>0</v>
      </c>
      <c r="V88" s="204">
        <f ca="1">IF(V4='3. Erfassung Auszahlungen'!$L$36,'3. Erfassung Auszahlungen'!$N$36,0)</f>
        <v>0</v>
      </c>
      <c r="W88" s="204">
        <f ca="1">IF(W4='3. Erfassung Auszahlungen'!$L$36,'3. Erfassung Auszahlungen'!$N$36,0)</f>
        <v>0</v>
      </c>
      <c r="X88" s="204">
        <f ca="1">IF(X4='3. Erfassung Auszahlungen'!$L$36,'3. Erfassung Auszahlungen'!$N$36,0)</f>
        <v>0</v>
      </c>
      <c r="Y88" s="204">
        <f ca="1">IF(Y4='3. Erfassung Auszahlungen'!$L$36,'3. Erfassung Auszahlungen'!$N$36,0)</f>
        <v>0</v>
      </c>
      <c r="Z88" s="204">
        <f ca="1">IF(Z4='3. Erfassung Auszahlungen'!$L$36,'3. Erfassung Auszahlungen'!$N$36,0)</f>
        <v>0</v>
      </c>
      <c r="AA88" s="204">
        <f ca="1">IF(AA4='3. Erfassung Auszahlungen'!$L$36,'3. Erfassung Auszahlungen'!$N$36,0)</f>
        <v>0</v>
      </c>
      <c r="AB88" s="204">
        <f ca="1">IF(AB4='3. Erfassung Auszahlungen'!$L$36,'3. Erfassung Auszahlungen'!$N$36,0)</f>
        <v>0</v>
      </c>
      <c r="AC88" s="204">
        <f ca="1">IF(AC4='3. Erfassung Auszahlungen'!$L$36,'3. Erfassung Auszahlungen'!$N$36,0)</f>
        <v>0</v>
      </c>
      <c r="AD88" s="204">
        <f ca="1">IF(AD4='3. Erfassung Auszahlungen'!$L$36,'3. Erfassung Auszahlungen'!$N$36,0)</f>
        <v>0</v>
      </c>
      <c r="AE88" s="204">
        <f ca="1">IF(AE4='3. Erfassung Auszahlungen'!$L$36,'3. Erfassung Auszahlungen'!$N$36,0)</f>
        <v>0</v>
      </c>
      <c r="AF88" s="204">
        <f ca="1">IF(AF4='3. Erfassung Auszahlungen'!$L$36,'3. Erfassung Auszahlungen'!$N$36,0)</f>
        <v>0</v>
      </c>
      <c r="AG88" s="204">
        <f ca="1">IF(AG4='3. Erfassung Auszahlungen'!$L$36,'3. Erfassung Auszahlungen'!$N$36,0)</f>
        <v>0</v>
      </c>
      <c r="AH88" s="204">
        <f ca="1">IF(AH4='3. Erfassung Auszahlungen'!$L$36,'3. Erfassung Auszahlungen'!$N$36,0)</f>
        <v>0</v>
      </c>
      <c r="AI88" s="761"/>
    </row>
    <row r="89" spans="1:35" x14ac:dyDescent="0.25">
      <c r="A89" s="18">
        <f>'3. Erfassung Auszahlungen'!A37</f>
        <v>0</v>
      </c>
      <c r="B89" s="204">
        <f ca="1">IF(B4='3. Erfassung Auszahlungen'!$L$37,'3. Erfassung Auszahlungen'!$N$37,0)</f>
        <v>0</v>
      </c>
      <c r="C89" s="204">
        <f ca="1">IF(C4='3. Erfassung Auszahlungen'!$L$37,'3. Erfassung Auszahlungen'!$N$37,0)</f>
        <v>0</v>
      </c>
      <c r="D89" s="204">
        <f ca="1">IF(D4='3. Erfassung Auszahlungen'!$L$37,'3. Erfassung Auszahlungen'!$N$37,0)</f>
        <v>0</v>
      </c>
      <c r="E89" s="204">
        <f ca="1">IF(E4='3. Erfassung Auszahlungen'!$L$37,'3. Erfassung Auszahlungen'!$N$37,0)</f>
        <v>0</v>
      </c>
      <c r="F89" s="204">
        <f ca="1">IF(F4='3. Erfassung Auszahlungen'!$L$37,'3. Erfassung Auszahlungen'!$N$37,0)</f>
        <v>0</v>
      </c>
      <c r="G89" s="204">
        <f ca="1">IF(G4='3. Erfassung Auszahlungen'!$L$37,'3. Erfassung Auszahlungen'!$N$37,0)</f>
        <v>0</v>
      </c>
      <c r="H89" s="204">
        <f ca="1">IF(H4='3. Erfassung Auszahlungen'!$L$37,'3. Erfassung Auszahlungen'!$N$37,0)</f>
        <v>0</v>
      </c>
      <c r="I89" s="204">
        <f ca="1">IF(I4='3. Erfassung Auszahlungen'!$L$37,'3. Erfassung Auszahlungen'!$N$37,0)</f>
        <v>0</v>
      </c>
      <c r="J89" s="204">
        <f ca="1">IF(J4='3. Erfassung Auszahlungen'!$L$37,'3. Erfassung Auszahlungen'!$N$37,0)</f>
        <v>0</v>
      </c>
      <c r="K89" s="204">
        <f ca="1">IF(K4='3. Erfassung Auszahlungen'!$L$37,'3. Erfassung Auszahlungen'!$N$37,0)</f>
        <v>0</v>
      </c>
      <c r="L89" s="204">
        <f ca="1">IF(L4='3. Erfassung Auszahlungen'!$L$37,'3. Erfassung Auszahlungen'!$N$37,0)</f>
        <v>0</v>
      </c>
      <c r="M89" s="204">
        <f ca="1">IF(M4='3. Erfassung Auszahlungen'!$L$37,'3. Erfassung Auszahlungen'!$N$37,0)</f>
        <v>0</v>
      </c>
      <c r="N89" s="204">
        <f ca="1">IF(N4='3. Erfassung Auszahlungen'!$L$37,'3. Erfassung Auszahlungen'!$N$37,0)</f>
        <v>0</v>
      </c>
      <c r="O89" s="204">
        <f ca="1">IF(O4='3. Erfassung Auszahlungen'!$L$37,'3. Erfassung Auszahlungen'!$N$37,0)</f>
        <v>0</v>
      </c>
      <c r="P89" s="204">
        <f ca="1">IF(P4='3. Erfassung Auszahlungen'!$L$37,'3. Erfassung Auszahlungen'!$N$37,0)</f>
        <v>0</v>
      </c>
      <c r="Q89" s="204">
        <f ca="1">IF(Q4='3. Erfassung Auszahlungen'!$L$37,'3. Erfassung Auszahlungen'!$N$37,0)</f>
        <v>0</v>
      </c>
      <c r="R89" s="204">
        <f ca="1">IF(R4='3. Erfassung Auszahlungen'!$L$37,'3. Erfassung Auszahlungen'!$N$37,0)</f>
        <v>0</v>
      </c>
      <c r="S89" s="204">
        <f ca="1">IF(S4='3. Erfassung Auszahlungen'!$L$37,'3. Erfassung Auszahlungen'!$N$37,0)</f>
        <v>0</v>
      </c>
      <c r="T89" s="204">
        <f ca="1">IF(T4='3. Erfassung Auszahlungen'!$L$37,'3. Erfassung Auszahlungen'!$N$37,0)</f>
        <v>0</v>
      </c>
      <c r="U89" s="204">
        <f ca="1">IF(U4='3. Erfassung Auszahlungen'!$L$37,'3. Erfassung Auszahlungen'!$N$37,0)</f>
        <v>0</v>
      </c>
      <c r="V89" s="204">
        <f ca="1">IF(V4='3. Erfassung Auszahlungen'!$L$37,'3. Erfassung Auszahlungen'!$N$37,0)</f>
        <v>0</v>
      </c>
      <c r="W89" s="204">
        <f ca="1">IF(W4='3. Erfassung Auszahlungen'!$L$37,'3. Erfassung Auszahlungen'!$N$37,0)</f>
        <v>0</v>
      </c>
      <c r="X89" s="204">
        <f ca="1">IF(X4='3. Erfassung Auszahlungen'!$L$37,'3. Erfassung Auszahlungen'!$N$37,0)</f>
        <v>0</v>
      </c>
      <c r="Y89" s="204">
        <f ca="1">IF(Y4='3. Erfassung Auszahlungen'!$L$37,'3. Erfassung Auszahlungen'!$N$37,0)</f>
        <v>0</v>
      </c>
      <c r="Z89" s="204">
        <f ca="1">IF(Z4='3. Erfassung Auszahlungen'!$L$37,'3. Erfassung Auszahlungen'!$N$37,0)</f>
        <v>0</v>
      </c>
      <c r="AA89" s="204">
        <f ca="1">IF(AA4='3. Erfassung Auszahlungen'!$L$37,'3. Erfassung Auszahlungen'!$N$37,0)</f>
        <v>0</v>
      </c>
      <c r="AB89" s="204">
        <f ca="1">IF(AB4='3. Erfassung Auszahlungen'!$L$37,'3. Erfassung Auszahlungen'!$N$37,0)</f>
        <v>0</v>
      </c>
      <c r="AC89" s="204">
        <f ca="1">IF(AC4='3. Erfassung Auszahlungen'!$L$37,'3. Erfassung Auszahlungen'!$N$37,0)</f>
        <v>0</v>
      </c>
      <c r="AD89" s="204">
        <f ca="1">IF(AD4='3. Erfassung Auszahlungen'!$L$37,'3. Erfassung Auszahlungen'!$N$37,0)</f>
        <v>0</v>
      </c>
      <c r="AE89" s="204">
        <f ca="1">IF(AE4='3. Erfassung Auszahlungen'!$L$37,'3. Erfassung Auszahlungen'!$N$37,0)</f>
        <v>0</v>
      </c>
      <c r="AF89" s="204">
        <f ca="1">IF(AF4='3. Erfassung Auszahlungen'!$L$37,'3. Erfassung Auszahlungen'!$N$37,0)</f>
        <v>0</v>
      </c>
      <c r="AG89" s="204">
        <f ca="1">IF(AG4='3. Erfassung Auszahlungen'!$L$37,'3. Erfassung Auszahlungen'!$N$37,0)</f>
        <v>0</v>
      </c>
      <c r="AH89" s="204">
        <f ca="1">IF(AH4='3. Erfassung Auszahlungen'!$L$37,'3. Erfassung Auszahlungen'!$N$37,0)</f>
        <v>0</v>
      </c>
      <c r="AI89" s="761"/>
    </row>
    <row r="90" spans="1:35" x14ac:dyDescent="0.25">
      <c r="A90" s="18">
        <f>'3. Erfassung Auszahlungen'!A38</f>
        <v>0</v>
      </c>
      <c r="B90" s="204">
        <f ca="1">IF(B4='3. Erfassung Auszahlungen'!$L$38,'3. Erfassung Auszahlungen'!$N$38,0)</f>
        <v>0</v>
      </c>
      <c r="C90" s="204">
        <f ca="1">IF(C4='3. Erfassung Auszahlungen'!$L$38,'3. Erfassung Auszahlungen'!$N$38,0)</f>
        <v>0</v>
      </c>
      <c r="D90" s="204">
        <f ca="1">IF(D4='3. Erfassung Auszahlungen'!$L$38,'3. Erfassung Auszahlungen'!$N$38,0)</f>
        <v>0</v>
      </c>
      <c r="E90" s="204">
        <f ca="1">IF(E4='3. Erfassung Auszahlungen'!$L$38,'3. Erfassung Auszahlungen'!$N$38,0)</f>
        <v>0</v>
      </c>
      <c r="F90" s="204">
        <f ca="1">IF(F4='3. Erfassung Auszahlungen'!$L$38,'3. Erfassung Auszahlungen'!$N$38,0)</f>
        <v>0</v>
      </c>
      <c r="G90" s="204">
        <f ca="1">IF(G4='3. Erfassung Auszahlungen'!$L$38,'3. Erfassung Auszahlungen'!$N$38,0)</f>
        <v>0</v>
      </c>
      <c r="H90" s="204">
        <f ca="1">IF(H4='3. Erfassung Auszahlungen'!$L$38,'3. Erfassung Auszahlungen'!$N$38,0)</f>
        <v>0</v>
      </c>
      <c r="I90" s="204">
        <f ca="1">IF(I4='3. Erfassung Auszahlungen'!$L$38,'3. Erfassung Auszahlungen'!$N$38,0)</f>
        <v>0</v>
      </c>
      <c r="J90" s="204">
        <f ca="1">IF(J4='3. Erfassung Auszahlungen'!$L$38,'3. Erfassung Auszahlungen'!$N$38,0)</f>
        <v>0</v>
      </c>
      <c r="K90" s="204">
        <f ca="1">IF(K4='3. Erfassung Auszahlungen'!$L$38,'3. Erfassung Auszahlungen'!$N$38,0)</f>
        <v>0</v>
      </c>
      <c r="L90" s="204">
        <f ca="1">IF(L4='3. Erfassung Auszahlungen'!$L$38,'3. Erfassung Auszahlungen'!$N$38,0)</f>
        <v>0</v>
      </c>
      <c r="M90" s="204">
        <f ca="1">IF(M4='3. Erfassung Auszahlungen'!$L$38,'3. Erfassung Auszahlungen'!$N$38,0)</f>
        <v>0</v>
      </c>
      <c r="N90" s="204">
        <f ca="1">IF(N4='3. Erfassung Auszahlungen'!$L$38,'3. Erfassung Auszahlungen'!$N$38,0)</f>
        <v>0</v>
      </c>
      <c r="O90" s="204">
        <f ca="1">IF(O4='3. Erfassung Auszahlungen'!$L$38,'3. Erfassung Auszahlungen'!$N$38,0)</f>
        <v>0</v>
      </c>
      <c r="P90" s="204">
        <f ca="1">IF(P4='3. Erfassung Auszahlungen'!$L$38,'3. Erfassung Auszahlungen'!$N$38,0)</f>
        <v>0</v>
      </c>
      <c r="Q90" s="204">
        <f ca="1">IF(Q4='3. Erfassung Auszahlungen'!$L$38,'3. Erfassung Auszahlungen'!$N$38,0)</f>
        <v>0</v>
      </c>
      <c r="R90" s="204">
        <f ca="1">IF(R4='3. Erfassung Auszahlungen'!$L$38,'3. Erfassung Auszahlungen'!$N$38,0)</f>
        <v>0</v>
      </c>
      <c r="S90" s="204">
        <f ca="1">IF(S4='3. Erfassung Auszahlungen'!$L$38,'3. Erfassung Auszahlungen'!$N$38,0)</f>
        <v>0</v>
      </c>
      <c r="T90" s="204">
        <f ca="1">IF(T4='3. Erfassung Auszahlungen'!$L$38,'3. Erfassung Auszahlungen'!$N$38,0)</f>
        <v>0</v>
      </c>
      <c r="U90" s="204">
        <f ca="1">IF(U4='3. Erfassung Auszahlungen'!$L$38,'3. Erfassung Auszahlungen'!$N$38,0)</f>
        <v>0</v>
      </c>
      <c r="V90" s="204">
        <f ca="1">IF(V4='3. Erfassung Auszahlungen'!$L$38,'3. Erfassung Auszahlungen'!$N$38,0)</f>
        <v>0</v>
      </c>
      <c r="W90" s="204">
        <f ca="1">IF(W4='3. Erfassung Auszahlungen'!$L$38,'3. Erfassung Auszahlungen'!$N$38,0)</f>
        <v>0</v>
      </c>
      <c r="X90" s="204">
        <f ca="1">IF(X4='3. Erfassung Auszahlungen'!$L$38,'3. Erfassung Auszahlungen'!$N$38,0)</f>
        <v>0</v>
      </c>
      <c r="Y90" s="204">
        <f ca="1">IF(Y4='3. Erfassung Auszahlungen'!$L$38,'3. Erfassung Auszahlungen'!$N$38,0)</f>
        <v>0</v>
      </c>
      <c r="Z90" s="204">
        <f ca="1">IF(Z4='3. Erfassung Auszahlungen'!$L$38,'3. Erfassung Auszahlungen'!$N$38,0)</f>
        <v>0</v>
      </c>
      <c r="AA90" s="204">
        <f ca="1">IF(AA4='3. Erfassung Auszahlungen'!$L$38,'3. Erfassung Auszahlungen'!$N$38,0)</f>
        <v>0</v>
      </c>
      <c r="AB90" s="204">
        <f ca="1">IF(AB4='3. Erfassung Auszahlungen'!$L$38,'3. Erfassung Auszahlungen'!$N$38,0)</f>
        <v>0</v>
      </c>
      <c r="AC90" s="204">
        <f ca="1">IF(AC4='3. Erfassung Auszahlungen'!$L$38,'3. Erfassung Auszahlungen'!$N$38,0)</f>
        <v>0</v>
      </c>
      <c r="AD90" s="204">
        <f ca="1">IF(AD4='3. Erfassung Auszahlungen'!$L$38,'3. Erfassung Auszahlungen'!$N$38,0)</f>
        <v>0</v>
      </c>
      <c r="AE90" s="204">
        <f ca="1">IF(AE4='3. Erfassung Auszahlungen'!$L$38,'3. Erfassung Auszahlungen'!$N$38,0)</f>
        <v>0</v>
      </c>
      <c r="AF90" s="204">
        <f ca="1">IF(AF4='3. Erfassung Auszahlungen'!$L$38,'3. Erfassung Auszahlungen'!$N$38,0)</f>
        <v>0</v>
      </c>
      <c r="AG90" s="204">
        <f ca="1">IF(AG4='3. Erfassung Auszahlungen'!$L$38,'3. Erfassung Auszahlungen'!$N$38,0)</f>
        <v>0</v>
      </c>
      <c r="AH90" s="204">
        <f ca="1">IF(AH4='3. Erfassung Auszahlungen'!$L$38,'3. Erfassung Auszahlungen'!$N$38,0)</f>
        <v>0</v>
      </c>
      <c r="AI90" s="761"/>
    </row>
    <row r="91" spans="1:35" x14ac:dyDescent="0.25">
      <c r="A91" s="18">
        <f>'3. Erfassung Auszahlungen'!A39</f>
        <v>0</v>
      </c>
      <c r="B91" s="204">
        <f ca="1">IF(B4='3. Erfassung Auszahlungen'!$L$39,'3. Erfassung Auszahlungen'!$N$39,0)</f>
        <v>0</v>
      </c>
      <c r="C91" s="204">
        <f ca="1">IF(C4='3. Erfassung Auszahlungen'!$L$39,'3. Erfassung Auszahlungen'!$N$39,0)</f>
        <v>0</v>
      </c>
      <c r="D91" s="204">
        <f ca="1">IF(D4='3. Erfassung Auszahlungen'!$L$39,'3. Erfassung Auszahlungen'!$N$39,0)</f>
        <v>0</v>
      </c>
      <c r="E91" s="204">
        <f ca="1">IF(E4='3. Erfassung Auszahlungen'!$L$39,'3. Erfassung Auszahlungen'!$N$39,0)</f>
        <v>0</v>
      </c>
      <c r="F91" s="204">
        <f ca="1">IF(F4='3. Erfassung Auszahlungen'!$L$39,'3. Erfassung Auszahlungen'!$N$39,0)</f>
        <v>0</v>
      </c>
      <c r="G91" s="204">
        <f ca="1">IF(G4='3. Erfassung Auszahlungen'!$L$39,'3. Erfassung Auszahlungen'!$N$39,0)</f>
        <v>0</v>
      </c>
      <c r="H91" s="204">
        <f ca="1">IF(H4='3. Erfassung Auszahlungen'!$L$39,'3. Erfassung Auszahlungen'!$N$39,0)</f>
        <v>0</v>
      </c>
      <c r="I91" s="204">
        <f ca="1">IF(I4='3. Erfassung Auszahlungen'!$L$39,'3. Erfassung Auszahlungen'!$N$39,0)</f>
        <v>0</v>
      </c>
      <c r="J91" s="204">
        <f ca="1">IF(J4='3. Erfassung Auszahlungen'!$L$39,'3. Erfassung Auszahlungen'!$N$39,0)</f>
        <v>0</v>
      </c>
      <c r="K91" s="204">
        <f ca="1">IF(K4='3. Erfassung Auszahlungen'!$L$39,'3. Erfassung Auszahlungen'!$N$39,0)</f>
        <v>0</v>
      </c>
      <c r="L91" s="204">
        <f ca="1">IF(L4='3. Erfassung Auszahlungen'!$L$39,'3. Erfassung Auszahlungen'!$N$39,0)</f>
        <v>0</v>
      </c>
      <c r="M91" s="204">
        <f ca="1">IF(M4='3. Erfassung Auszahlungen'!$L$39,'3. Erfassung Auszahlungen'!$N$39,0)</f>
        <v>0</v>
      </c>
      <c r="N91" s="204">
        <f ca="1">IF(N4='3. Erfassung Auszahlungen'!$L$39,'3. Erfassung Auszahlungen'!$N$39,0)</f>
        <v>0</v>
      </c>
      <c r="O91" s="204">
        <f ca="1">IF(O4='3. Erfassung Auszahlungen'!$L$39,'3. Erfassung Auszahlungen'!$N$39,0)</f>
        <v>0</v>
      </c>
      <c r="P91" s="204">
        <f ca="1">IF(P4='3. Erfassung Auszahlungen'!$L$39,'3. Erfassung Auszahlungen'!$N$39,0)</f>
        <v>0</v>
      </c>
      <c r="Q91" s="204">
        <f ca="1">IF(Q4='3. Erfassung Auszahlungen'!$L$39,'3. Erfassung Auszahlungen'!$N$39,0)</f>
        <v>0</v>
      </c>
      <c r="R91" s="204">
        <f ca="1">IF(R4='3. Erfassung Auszahlungen'!$L$39,'3. Erfassung Auszahlungen'!$N$39,0)</f>
        <v>0</v>
      </c>
      <c r="S91" s="204">
        <f ca="1">IF(S4='3. Erfassung Auszahlungen'!$L$39,'3. Erfassung Auszahlungen'!$N$39,0)</f>
        <v>0</v>
      </c>
      <c r="T91" s="204">
        <f ca="1">IF(T4='3. Erfassung Auszahlungen'!$L$39,'3. Erfassung Auszahlungen'!$N$39,0)</f>
        <v>0</v>
      </c>
      <c r="U91" s="204">
        <f ca="1">IF(U4='3. Erfassung Auszahlungen'!$L$39,'3. Erfassung Auszahlungen'!$N$39,0)</f>
        <v>0</v>
      </c>
      <c r="V91" s="204">
        <f ca="1">IF(V4='3. Erfassung Auszahlungen'!$L$39,'3. Erfassung Auszahlungen'!$N$39,0)</f>
        <v>0</v>
      </c>
      <c r="W91" s="204">
        <f ca="1">IF(W4='3. Erfassung Auszahlungen'!$L$39,'3. Erfassung Auszahlungen'!$N$39,0)</f>
        <v>0</v>
      </c>
      <c r="X91" s="204">
        <f ca="1">IF(X4='3. Erfassung Auszahlungen'!$L$39,'3. Erfassung Auszahlungen'!$N$39,0)</f>
        <v>0</v>
      </c>
      <c r="Y91" s="204">
        <f ca="1">IF(Y4='3. Erfassung Auszahlungen'!$L$39,'3. Erfassung Auszahlungen'!$N$39,0)</f>
        <v>0</v>
      </c>
      <c r="Z91" s="204">
        <f ca="1">IF(Z4='3. Erfassung Auszahlungen'!$L$39,'3. Erfassung Auszahlungen'!$N$39,0)</f>
        <v>0</v>
      </c>
      <c r="AA91" s="204">
        <f ca="1">IF(AA4='3. Erfassung Auszahlungen'!$L$39,'3. Erfassung Auszahlungen'!$N$39,0)</f>
        <v>0</v>
      </c>
      <c r="AB91" s="204">
        <f ca="1">IF(AB4='3. Erfassung Auszahlungen'!$L$39,'3. Erfassung Auszahlungen'!$N$39,0)</f>
        <v>0</v>
      </c>
      <c r="AC91" s="204">
        <f ca="1">IF(AC4='3. Erfassung Auszahlungen'!$L$39,'3. Erfassung Auszahlungen'!$N$39,0)</f>
        <v>0</v>
      </c>
      <c r="AD91" s="204">
        <f ca="1">IF(AD4='3. Erfassung Auszahlungen'!$L$39,'3. Erfassung Auszahlungen'!$N$39,0)</f>
        <v>0</v>
      </c>
      <c r="AE91" s="204">
        <f ca="1">IF(AE4='3. Erfassung Auszahlungen'!$L$39,'3. Erfassung Auszahlungen'!$N$39,0)</f>
        <v>0</v>
      </c>
      <c r="AF91" s="204">
        <f ca="1">IF(AF4='3. Erfassung Auszahlungen'!$L$39,'3. Erfassung Auszahlungen'!$N$39,0)</f>
        <v>0</v>
      </c>
      <c r="AG91" s="204">
        <f ca="1">IF(AG4='3. Erfassung Auszahlungen'!$L$39,'3. Erfassung Auszahlungen'!$N$39,0)</f>
        <v>0</v>
      </c>
      <c r="AH91" s="204">
        <f ca="1">IF(AH4='3. Erfassung Auszahlungen'!$L$39,'3. Erfassung Auszahlungen'!$N$39,0)</f>
        <v>0</v>
      </c>
      <c r="AI91" s="761"/>
    </row>
    <row r="92" spans="1:35" x14ac:dyDescent="0.25">
      <c r="A92" s="18">
        <f>'3. Erfassung Auszahlungen'!A40</f>
        <v>0</v>
      </c>
      <c r="B92" s="204">
        <f ca="1">IF(B4='3. Erfassung Auszahlungen'!$L$40,'3. Erfassung Auszahlungen'!$N$40,0)</f>
        <v>0</v>
      </c>
      <c r="C92" s="204">
        <f ca="1">IF(C4='3. Erfassung Auszahlungen'!$L$40,'3. Erfassung Auszahlungen'!$N$40,0)</f>
        <v>0</v>
      </c>
      <c r="D92" s="204">
        <f ca="1">IF(D4='3. Erfassung Auszahlungen'!$L$40,'3. Erfassung Auszahlungen'!$N$40,0)</f>
        <v>0</v>
      </c>
      <c r="E92" s="204">
        <f ca="1">IF(E4='3. Erfassung Auszahlungen'!$L$40,'3. Erfassung Auszahlungen'!$N$40,0)</f>
        <v>0</v>
      </c>
      <c r="F92" s="204">
        <f ca="1">IF(F4='3. Erfassung Auszahlungen'!$L$40,'3. Erfassung Auszahlungen'!$N$40,0)</f>
        <v>0</v>
      </c>
      <c r="G92" s="204">
        <f ca="1">IF(G4='3. Erfassung Auszahlungen'!$L$40,'3. Erfassung Auszahlungen'!$N$40,0)</f>
        <v>0</v>
      </c>
      <c r="H92" s="204">
        <f ca="1">IF(H4='3. Erfassung Auszahlungen'!$L$40,'3. Erfassung Auszahlungen'!$N$40,0)</f>
        <v>0</v>
      </c>
      <c r="I92" s="204">
        <f ca="1">IF(I4='3. Erfassung Auszahlungen'!$L$40,'3. Erfassung Auszahlungen'!$N$40,0)</f>
        <v>0</v>
      </c>
      <c r="J92" s="204">
        <f ca="1">IF(J4='3. Erfassung Auszahlungen'!$L$40,'3. Erfassung Auszahlungen'!$N$40,0)</f>
        <v>0</v>
      </c>
      <c r="K92" s="204">
        <f ca="1">IF(K4='3. Erfassung Auszahlungen'!$L$40,'3. Erfassung Auszahlungen'!$N$40,0)</f>
        <v>0</v>
      </c>
      <c r="L92" s="204">
        <f ca="1">IF(L4='3. Erfassung Auszahlungen'!$L$40,'3. Erfassung Auszahlungen'!$N$40,0)</f>
        <v>0</v>
      </c>
      <c r="M92" s="204">
        <f ca="1">IF(M4='3. Erfassung Auszahlungen'!$L$40,'3. Erfassung Auszahlungen'!$N$40,0)</f>
        <v>0</v>
      </c>
      <c r="N92" s="204">
        <f ca="1">IF(N4='3. Erfassung Auszahlungen'!$L$40,'3. Erfassung Auszahlungen'!$N$40,0)</f>
        <v>0</v>
      </c>
      <c r="O92" s="204">
        <f ca="1">IF(O4='3. Erfassung Auszahlungen'!$L$40,'3. Erfassung Auszahlungen'!$N$40,0)</f>
        <v>0</v>
      </c>
      <c r="P92" s="204">
        <f ca="1">IF(P4='3. Erfassung Auszahlungen'!$L$40,'3. Erfassung Auszahlungen'!$N$40,0)</f>
        <v>0</v>
      </c>
      <c r="Q92" s="204">
        <f ca="1">IF(Q4='3. Erfassung Auszahlungen'!$L$40,'3. Erfassung Auszahlungen'!$N$40,0)</f>
        <v>0</v>
      </c>
      <c r="R92" s="204">
        <f ca="1">IF(R4='3. Erfassung Auszahlungen'!$L$40,'3. Erfassung Auszahlungen'!$N$40,0)</f>
        <v>0</v>
      </c>
      <c r="S92" s="204">
        <f ca="1">IF(S4='3. Erfassung Auszahlungen'!$L$40,'3. Erfassung Auszahlungen'!$N$40,0)</f>
        <v>0</v>
      </c>
      <c r="T92" s="204">
        <f ca="1">IF(T4='3. Erfassung Auszahlungen'!$L$40,'3. Erfassung Auszahlungen'!$N$40,0)</f>
        <v>0</v>
      </c>
      <c r="U92" s="204">
        <f ca="1">IF(U4='3. Erfassung Auszahlungen'!$L$40,'3. Erfassung Auszahlungen'!$N$40,0)</f>
        <v>0</v>
      </c>
      <c r="V92" s="204">
        <f ca="1">IF(V4='3. Erfassung Auszahlungen'!$L$40,'3. Erfassung Auszahlungen'!$N$40,0)</f>
        <v>0</v>
      </c>
      <c r="W92" s="204">
        <f ca="1">IF(W4='3. Erfassung Auszahlungen'!$L$40,'3. Erfassung Auszahlungen'!$N$40,0)</f>
        <v>0</v>
      </c>
      <c r="X92" s="204">
        <f ca="1">IF(X4='3. Erfassung Auszahlungen'!$L$40,'3. Erfassung Auszahlungen'!$N$40,0)</f>
        <v>0</v>
      </c>
      <c r="Y92" s="204">
        <f ca="1">IF(Y4='3. Erfassung Auszahlungen'!$L$40,'3. Erfassung Auszahlungen'!$N$40,0)</f>
        <v>0</v>
      </c>
      <c r="Z92" s="204">
        <f ca="1">IF(Z4='3. Erfassung Auszahlungen'!$L$40,'3. Erfassung Auszahlungen'!$N$40,0)</f>
        <v>0</v>
      </c>
      <c r="AA92" s="204">
        <f ca="1">IF(AA4='3. Erfassung Auszahlungen'!$L$40,'3. Erfassung Auszahlungen'!$N$40,0)</f>
        <v>0</v>
      </c>
      <c r="AB92" s="204">
        <f ca="1">IF(AB4='3. Erfassung Auszahlungen'!$L$40,'3. Erfassung Auszahlungen'!$N$40,0)</f>
        <v>0</v>
      </c>
      <c r="AC92" s="204">
        <f ca="1">IF(AC4='3. Erfassung Auszahlungen'!$L$40,'3. Erfassung Auszahlungen'!$N$40,0)</f>
        <v>0</v>
      </c>
      <c r="AD92" s="204">
        <f ca="1">IF(AD4='3. Erfassung Auszahlungen'!$L$40,'3. Erfassung Auszahlungen'!$N$40,0)</f>
        <v>0</v>
      </c>
      <c r="AE92" s="204">
        <f ca="1">IF(AE4='3. Erfassung Auszahlungen'!$L$40,'3. Erfassung Auszahlungen'!$N$40,0)</f>
        <v>0</v>
      </c>
      <c r="AF92" s="204">
        <f ca="1">IF(AF4='3. Erfassung Auszahlungen'!$L$40,'3. Erfassung Auszahlungen'!$N$40,0)</f>
        <v>0</v>
      </c>
      <c r="AG92" s="204">
        <f ca="1">IF(AG4='3. Erfassung Auszahlungen'!$L$40,'3. Erfassung Auszahlungen'!$N$40,0)</f>
        <v>0</v>
      </c>
      <c r="AH92" s="204">
        <f ca="1">IF(AH4='3. Erfassung Auszahlungen'!$L$40,'3. Erfassung Auszahlungen'!$N$40,0)</f>
        <v>0</v>
      </c>
      <c r="AI92" s="761"/>
    </row>
    <row r="93" spans="1:35" x14ac:dyDescent="0.25">
      <c r="A93" s="18">
        <f>'3. Erfassung Auszahlungen'!A41</f>
        <v>0</v>
      </c>
      <c r="B93" s="204">
        <f ca="1">IF(B4='3. Erfassung Auszahlungen'!$L$41,'3. Erfassung Auszahlungen'!$N$41,0)</f>
        <v>0</v>
      </c>
      <c r="C93" s="204">
        <f ca="1">IF(C4='3. Erfassung Auszahlungen'!$L$41,'3. Erfassung Auszahlungen'!$N$41,0)</f>
        <v>0</v>
      </c>
      <c r="D93" s="204">
        <f ca="1">IF(D4='3. Erfassung Auszahlungen'!$L$41,'3. Erfassung Auszahlungen'!$N$41,0)</f>
        <v>0</v>
      </c>
      <c r="E93" s="204">
        <f ca="1">IF(E4='3. Erfassung Auszahlungen'!$L$41,'3. Erfassung Auszahlungen'!$N$41,0)</f>
        <v>0</v>
      </c>
      <c r="F93" s="204">
        <f ca="1">IF(F4='3. Erfassung Auszahlungen'!$L$41,'3. Erfassung Auszahlungen'!$N$41,0)</f>
        <v>0</v>
      </c>
      <c r="G93" s="204">
        <f ca="1">IF(G4='3. Erfassung Auszahlungen'!$L$41,'3. Erfassung Auszahlungen'!$N$41,0)</f>
        <v>0</v>
      </c>
      <c r="H93" s="204">
        <f ca="1">IF(H4='3. Erfassung Auszahlungen'!$L$41,'3. Erfassung Auszahlungen'!$N$41,0)</f>
        <v>0</v>
      </c>
      <c r="I93" s="204">
        <f ca="1">IF(I4='3. Erfassung Auszahlungen'!$L$41,'3. Erfassung Auszahlungen'!$N$41,0)</f>
        <v>0</v>
      </c>
      <c r="J93" s="204">
        <f ca="1">IF(J4='3. Erfassung Auszahlungen'!$L$41,'3. Erfassung Auszahlungen'!$N$41,0)</f>
        <v>0</v>
      </c>
      <c r="K93" s="204">
        <f ca="1">IF(K4='3. Erfassung Auszahlungen'!$L$41,'3. Erfassung Auszahlungen'!$N$41,0)</f>
        <v>0</v>
      </c>
      <c r="L93" s="204">
        <f ca="1">IF(L4='3. Erfassung Auszahlungen'!$L$41,'3. Erfassung Auszahlungen'!$N$41,0)</f>
        <v>0</v>
      </c>
      <c r="M93" s="204">
        <f ca="1">IF(M4='3. Erfassung Auszahlungen'!$L$41,'3. Erfassung Auszahlungen'!$N$41,0)</f>
        <v>0</v>
      </c>
      <c r="N93" s="204">
        <f ca="1">IF(N4='3. Erfassung Auszahlungen'!$L$41,'3. Erfassung Auszahlungen'!$N$41,0)</f>
        <v>0</v>
      </c>
      <c r="O93" s="204">
        <f ca="1">IF(O4='3. Erfassung Auszahlungen'!$L$41,'3. Erfassung Auszahlungen'!$N$41,0)</f>
        <v>0</v>
      </c>
      <c r="P93" s="204">
        <f ca="1">IF(P4='3. Erfassung Auszahlungen'!$L$41,'3. Erfassung Auszahlungen'!$N$41,0)</f>
        <v>0</v>
      </c>
      <c r="Q93" s="204">
        <f ca="1">IF(Q4='3. Erfassung Auszahlungen'!$L$41,'3. Erfassung Auszahlungen'!$N$41,0)</f>
        <v>0</v>
      </c>
      <c r="R93" s="204">
        <f ca="1">IF(R4='3. Erfassung Auszahlungen'!$L$41,'3. Erfassung Auszahlungen'!$N$41,0)</f>
        <v>0</v>
      </c>
      <c r="S93" s="204">
        <f ca="1">IF(S4='3. Erfassung Auszahlungen'!$L$41,'3. Erfassung Auszahlungen'!$N$41,0)</f>
        <v>0</v>
      </c>
      <c r="T93" s="204">
        <f ca="1">IF(T4='3. Erfassung Auszahlungen'!$L$41,'3. Erfassung Auszahlungen'!$N$41,0)</f>
        <v>0</v>
      </c>
      <c r="U93" s="204">
        <f ca="1">IF(U4='3. Erfassung Auszahlungen'!$L$41,'3. Erfassung Auszahlungen'!$N$41,0)</f>
        <v>0</v>
      </c>
      <c r="V93" s="204">
        <f ca="1">IF(V4='3. Erfassung Auszahlungen'!$L$41,'3. Erfassung Auszahlungen'!$N$41,0)</f>
        <v>0</v>
      </c>
      <c r="W93" s="204">
        <f ca="1">IF(W4='3. Erfassung Auszahlungen'!$L$41,'3. Erfassung Auszahlungen'!$N$41,0)</f>
        <v>0</v>
      </c>
      <c r="X93" s="204">
        <f ca="1">IF(X4='3. Erfassung Auszahlungen'!$L$41,'3. Erfassung Auszahlungen'!$N$41,0)</f>
        <v>0</v>
      </c>
      <c r="Y93" s="204">
        <f ca="1">IF(Y4='3. Erfassung Auszahlungen'!$L$41,'3. Erfassung Auszahlungen'!$N$41,0)</f>
        <v>0</v>
      </c>
      <c r="Z93" s="204">
        <f ca="1">IF(Z4='3. Erfassung Auszahlungen'!$L$41,'3. Erfassung Auszahlungen'!$N$41,0)</f>
        <v>0</v>
      </c>
      <c r="AA93" s="204">
        <f ca="1">IF(AA4='3. Erfassung Auszahlungen'!$L$41,'3. Erfassung Auszahlungen'!$N$41,0)</f>
        <v>0</v>
      </c>
      <c r="AB93" s="204">
        <f ca="1">IF(AB4='3. Erfassung Auszahlungen'!$L$41,'3. Erfassung Auszahlungen'!$N$41,0)</f>
        <v>0</v>
      </c>
      <c r="AC93" s="204">
        <f ca="1">IF(AC4='3. Erfassung Auszahlungen'!$L$41,'3. Erfassung Auszahlungen'!$N$41,0)</f>
        <v>0</v>
      </c>
      <c r="AD93" s="204">
        <f ca="1">IF(AD4='3. Erfassung Auszahlungen'!$L$41,'3. Erfassung Auszahlungen'!$N$41,0)</f>
        <v>0</v>
      </c>
      <c r="AE93" s="204">
        <f ca="1">IF(AE4='3. Erfassung Auszahlungen'!$L$41,'3. Erfassung Auszahlungen'!$N$41,0)</f>
        <v>0</v>
      </c>
      <c r="AF93" s="204">
        <f ca="1">IF(AF4='3. Erfassung Auszahlungen'!$L$41,'3. Erfassung Auszahlungen'!$N$41,0)</f>
        <v>0</v>
      </c>
      <c r="AG93" s="204">
        <f ca="1">IF(AG4='3. Erfassung Auszahlungen'!$L$41,'3. Erfassung Auszahlungen'!$N$41,0)</f>
        <v>0</v>
      </c>
      <c r="AH93" s="204">
        <f ca="1">IF(AH4='3. Erfassung Auszahlungen'!$L$41,'3. Erfassung Auszahlungen'!$N$41,0)</f>
        <v>0</v>
      </c>
      <c r="AI93" s="761"/>
    </row>
    <row r="94" spans="1:35" s="9" customFormat="1" ht="50.1" customHeight="1" collapsed="1" x14ac:dyDescent="0.3">
      <c r="A94" s="11" t="s">
        <v>153</v>
      </c>
      <c r="B94" s="104">
        <f ca="1">SUM(B54:B93)</f>
        <v>0</v>
      </c>
      <c r="C94" s="104">
        <f t="shared" ref="C94:AH94" ca="1" si="6">SUM(C54:C93)</f>
        <v>0</v>
      </c>
      <c r="D94" s="104">
        <f t="shared" ca="1" si="6"/>
        <v>0</v>
      </c>
      <c r="E94" s="104">
        <f t="shared" ca="1" si="6"/>
        <v>267</v>
      </c>
      <c r="F94" s="104">
        <f t="shared" ca="1" si="6"/>
        <v>0</v>
      </c>
      <c r="G94" s="104">
        <f t="shared" ca="1" si="6"/>
        <v>0</v>
      </c>
      <c r="H94" s="104">
        <f t="shared" ca="1" si="6"/>
        <v>0</v>
      </c>
      <c r="I94" s="104">
        <f t="shared" ca="1" si="6"/>
        <v>0</v>
      </c>
      <c r="J94" s="104">
        <f t="shared" ca="1" si="6"/>
        <v>0</v>
      </c>
      <c r="K94" s="104">
        <f t="shared" ca="1" si="6"/>
        <v>0</v>
      </c>
      <c r="L94" s="104">
        <f t="shared" ca="1" si="6"/>
        <v>0</v>
      </c>
      <c r="M94" s="104">
        <f t="shared" ca="1" si="6"/>
        <v>0</v>
      </c>
      <c r="N94" s="104">
        <f t="shared" ca="1" si="6"/>
        <v>0</v>
      </c>
      <c r="O94" s="104">
        <f t="shared" ca="1" si="6"/>
        <v>0</v>
      </c>
      <c r="P94" s="104">
        <f t="shared" ca="1" si="6"/>
        <v>0</v>
      </c>
      <c r="Q94" s="104">
        <f t="shared" ca="1" si="6"/>
        <v>0</v>
      </c>
      <c r="R94" s="104">
        <f t="shared" ca="1" si="6"/>
        <v>0</v>
      </c>
      <c r="S94" s="104">
        <f t="shared" ca="1" si="6"/>
        <v>0</v>
      </c>
      <c r="T94" s="104">
        <f t="shared" ca="1" si="6"/>
        <v>0</v>
      </c>
      <c r="U94" s="104">
        <f t="shared" ca="1" si="6"/>
        <v>0</v>
      </c>
      <c r="V94" s="104">
        <f t="shared" ca="1" si="6"/>
        <v>0</v>
      </c>
      <c r="W94" s="104">
        <f t="shared" ca="1" si="6"/>
        <v>0</v>
      </c>
      <c r="X94" s="104">
        <f t="shared" ca="1" si="6"/>
        <v>0</v>
      </c>
      <c r="Y94" s="104">
        <f t="shared" ca="1" si="6"/>
        <v>0</v>
      </c>
      <c r="Z94" s="104">
        <f t="shared" ca="1" si="6"/>
        <v>0</v>
      </c>
      <c r="AA94" s="104">
        <f t="shared" ca="1" si="6"/>
        <v>0</v>
      </c>
      <c r="AB94" s="104">
        <f t="shared" ca="1" si="6"/>
        <v>0</v>
      </c>
      <c r="AC94" s="104">
        <f t="shared" ca="1" si="6"/>
        <v>0</v>
      </c>
      <c r="AD94" s="104">
        <f t="shared" ca="1" si="6"/>
        <v>858.17</v>
      </c>
      <c r="AE94" s="104">
        <f t="shared" ca="1" si="6"/>
        <v>0</v>
      </c>
      <c r="AF94" s="104">
        <f t="shared" ca="1" si="6"/>
        <v>0</v>
      </c>
      <c r="AG94" s="104">
        <f t="shared" ca="1" si="6"/>
        <v>0</v>
      </c>
      <c r="AH94" s="104">
        <f t="shared" ca="1" si="6"/>
        <v>0</v>
      </c>
      <c r="AI94" s="761"/>
    </row>
    <row r="95" spans="1:35" s="9" customFormat="1" ht="18.75" x14ac:dyDescent="0.3">
      <c r="A95" s="107" t="s">
        <v>159</v>
      </c>
      <c r="B95" s="348">
        <f ca="1">B53</f>
        <v>45747</v>
      </c>
      <c r="C95" s="348">
        <f t="shared" ref="C95:AH95" ca="1" si="7">C53</f>
        <v>45748</v>
      </c>
      <c r="D95" s="348">
        <f t="shared" ca="1" si="7"/>
        <v>45749</v>
      </c>
      <c r="E95" s="348">
        <f t="shared" ca="1" si="7"/>
        <v>45750</v>
      </c>
      <c r="F95" s="348">
        <f t="shared" ca="1" si="7"/>
        <v>45751</v>
      </c>
      <c r="G95" s="348">
        <f t="shared" ca="1" si="7"/>
        <v>45752</v>
      </c>
      <c r="H95" s="348">
        <f t="shared" ca="1" si="7"/>
        <v>45753</v>
      </c>
      <c r="I95" s="348">
        <f t="shared" ca="1" si="7"/>
        <v>45754</v>
      </c>
      <c r="J95" s="348">
        <f t="shared" ca="1" si="7"/>
        <v>45755</v>
      </c>
      <c r="K95" s="348">
        <f t="shared" ca="1" si="7"/>
        <v>45756</v>
      </c>
      <c r="L95" s="348">
        <f t="shared" ca="1" si="7"/>
        <v>45757</v>
      </c>
      <c r="M95" s="348">
        <f t="shared" ca="1" si="7"/>
        <v>45758</v>
      </c>
      <c r="N95" s="348">
        <f t="shared" ca="1" si="7"/>
        <v>45759</v>
      </c>
      <c r="O95" s="348">
        <f t="shared" ca="1" si="7"/>
        <v>45760</v>
      </c>
      <c r="P95" s="348">
        <f t="shared" ca="1" si="7"/>
        <v>45761</v>
      </c>
      <c r="Q95" s="348">
        <f t="shared" ca="1" si="7"/>
        <v>45762</v>
      </c>
      <c r="R95" s="348">
        <f t="shared" ca="1" si="7"/>
        <v>45763</v>
      </c>
      <c r="S95" s="348">
        <f t="shared" ca="1" si="7"/>
        <v>45764</v>
      </c>
      <c r="T95" s="348">
        <f t="shared" ca="1" si="7"/>
        <v>45765</v>
      </c>
      <c r="U95" s="348">
        <f t="shared" ca="1" si="7"/>
        <v>45766</v>
      </c>
      <c r="V95" s="348">
        <f t="shared" ca="1" si="7"/>
        <v>45767</v>
      </c>
      <c r="W95" s="348">
        <f t="shared" ca="1" si="7"/>
        <v>45768</v>
      </c>
      <c r="X95" s="348">
        <f t="shared" ca="1" si="7"/>
        <v>45769</v>
      </c>
      <c r="Y95" s="348">
        <f t="shared" ca="1" si="7"/>
        <v>45770</v>
      </c>
      <c r="Z95" s="348">
        <f t="shared" ca="1" si="7"/>
        <v>45771</v>
      </c>
      <c r="AA95" s="348">
        <f t="shared" ca="1" si="7"/>
        <v>45772</v>
      </c>
      <c r="AB95" s="348">
        <f t="shared" ca="1" si="7"/>
        <v>45773</v>
      </c>
      <c r="AC95" s="348">
        <f t="shared" ca="1" si="7"/>
        <v>45774</v>
      </c>
      <c r="AD95" s="348">
        <f t="shared" ca="1" si="7"/>
        <v>45775</v>
      </c>
      <c r="AE95" s="348">
        <f t="shared" ca="1" si="7"/>
        <v>45776</v>
      </c>
      <c r="AF95" s="348">
        <f t="shared" ca="1" si="7"/>
        <v>45777</v>
      </c>
      <c r="AG95" s="348">
        <f t="shared" ca="1" si="7"/>
        <v>45778</v>
      </c>
      <c r="AH95" s="348">
        <f t="shared" ca="1" si="7"/>
        <v>45779</v>
      </c>
      <c r="AI95" s="761"/>
    </row>
    <row r="96" spans="1:35" x14ac:dyDescent="0.25">
      <c r="A96" s="18" t="str">
        <f>'3. Erfassung Auszahlungen'!A45</f>
        <v>Neue Waschmaschiene</v>
      </c>
      <c r="B96" s="204">
        <f ca="1">IF(B4='3. Erfassung Auszahlungen'!$L$45,'3. Erfassung Auszahlungen'!$N$45,0)</f>
        <v>0</v>
      </c>
      <c r="C96" s="204">
        <f ca="1">IF(C4='3. Erfassung Auszahlungen'!$L$45,'3. Erfassung Auszahlungen'!$N$45,0)</f>
        <v>0</v>
      </c>
      <c r="D96" s="204">
        <f ca="1">IF(D4='3. Erfassung Auszahlungen'!$L$45,'3. Erfassung Auszahlungen'!$N$45,0)</f>
        <v>0</v>
      </c>
      <c r="E96" s="204">
        <f ca="1">IF(E4='3. Erfassung Auszahlungen'!$L$45,'3. Erfassung Auszahlungen'!$N$45,0)</f>
        <v>0</v>
      </c>
      <c r="F96" s="204">
        <f ca="1">IF(F4='3. Erfassung Auszahlungen'!$L$45,'3. Erfassung Auszahlungen'!$N$45,0)</f>
        <v>0</v>
      </c>
      <c r="G96" s="204">
        <f ca="1">IF(G4='3. Erfassung Auszahlungen'!$L$45,'3. Erfassung Auszahlungen'!$N$45,0)</f>
        <v>0</v>
      </c>
      <c r="H96" s="204">
        <f ca="1">IF(H4='3. Erfassung Auszahlungen'!$L$45,'3. Erfassung Auszahlungen'!$N$45,0)</f>
        <v>0</v>
      </c>
      <c r="I96" s="204">
        <f ca="1">IF(I4='3. Erfassung Auszahlungen'!$L$45,'3. Erfassung Auszahlungen'!$N$45,0)</f>
        <v>0</v>
      </c>
      <c r="J96" s="204">
        <f ca="1">IF(J4='3. Erfassung Auszahlungen'!$L$45,'3. Erfassung Auszahlungen'!$N$45,0)</f>
        <v>0</v>
      </c>
      <c r="K96" s="204">
        <f ca="1">IF(K4='3. Erfassung Auszahlungen'!$L$45,'3. Erfassung Auszahlungen'!$N$45,0)</f>
        <v>0</v>
      </c>
      <c r="L96" s="204">
        <f ca="1">IF(L4='3. Erfassung Auszahlungen'!$L$45,'3. Erfassung Auszahlungen'!$N$45,0)</f>
        <v>0</v>
      </c>
      <c r="M96" s="204">
        <f ca="1">IF(M4='3. Erfassung Auszahlungen'!$L$45,'3. Erfassung Auszahlungen'!$N$45,0)</f>
        <v>0</v>
      </c>
      <c r="N96" s="204">
        <f ca="1">IF(N4='3. Erfassung Auszahlungen'!$L$45,'3. Erfassung Auszahlungen'!$N$45,0)</f>
        <v>0</v>
      </c>
      <c r="O96" s="204">
        <f ca="1">IF(O4='3. Erfassung Auszahlungen'!$L$45,'3. Erfassung Auszahlungen'!$N$45,0)</f>
        <v>0</v>
      </c>
      <c r="P96" s="204">
        <f ca="1">IF(P4='3. Erfassung Auszahlungen'!$L$45,'3. Erfassung Auszahlungen'!$N$45,0)</f>
        <v>0</v>
      </c>
      <c r="Q96" s="204">
        <f ca="1">IF(Q4='3. Erfassung Auszahlungen'!$L$45,'3. Erfassung Auszahlungen'!$N$45,0)</f>
        <v>0</v>
      </c>
      <c r="R96" s="204">
        <f ca="1">IF(R4='3. Erfassung Auszahlungen'!$L$45,'3. Erfassung Auszahlungen'!$N$45,0)</f>
        <v>0</v>
      </c>
      <c r="S96" s="204">
        <f ca="1">IF(S4='3. Erfassung Auszahlungen'!$L$45,'3. Erfassung Auszahlungen'!$N$45,0)</f>
        <v>0</v>
      </c>
      <c r="T96" s="204">
        <f ca="1">IF(T4='3. Erfassung Auszahlungen'!$L$45,'3. Erfassung Auszahlungen'!$N$45,0)</f>
        <v>0</v>
      </c>
      <c r="U96" s="204">
        <f ca="1">IF(U4='3. Erfassung Auszahlungen'!$L$45,'3. Erfassung Auszahlungen'!$N$45,0)</f>
        <v>0</v>
      </c>
      <c r="V96" s="204">
        <f ca="1">IF(V4='3. Erfassung Auszahlungen'!$L$45,'3. Erfassung Auszahlungen'!$N$45,0)</f>
        <v>0</v>
      </c>
      <c r="W96" s="204">
        <f ca="1">IF(W4='3. Erfassung Auszahlungen'!$L$45,'3. Erfassung Auszahlungen'!$N$45,0)</f>
        <v>0</v>
      </c>
      <c r="X96" s="204">
        <f ca="1">IF(X4='3. Erfassung Auszahlungen'!$L$45,'3. Erfassung Auszahlungen'!$N$45,0)</f>
        <v>0</v>
      </c>
      <c r="Y96" s="204">
        <f ca="1">IF(Y4='3. Erfassung Auszahlungen'!$L$45,'3. Erfassung Auszahlungen'!$N$45,0)</f>
        <v>0</v>
      </c>
      <c r="Z96" s="204">
        <f ca="1">IF(Z4='3. Erfassung Auszahlungen'!$L$45,'3. Erfassung Auszahlungen'!$N$45,0)</f>
        <v>0</v>
      </c>
      <c r="AA96" s="204">
        <f ca="1">IF(AA4='3. Erfassung Auszahlungen'!$L$45,'3. Erfassung Auszahlungen'!$N$45,0)</f>
        <v>0</v>
      </c>
      <c r="AB96" s="204">
        <f ca="1">IF(AB4='3. Erfassung Auszahlungen'!$L$45,'3. Erfassung Auszahlungen'!$N$45,0)</f>
        <v>0</v>
      </c>
      <c r="AC96" s="204">
        <f ca="1">IF(AC4='3. Erfassung Auszahlungen'!$L$45,'3. Erfassung Auszahlungen'!$N$45,0)</f>
        <v>0</v>
      </c>
      <c r="AD96" s="204">
        <f ca="1">IF(AD4='3. Erfassung Auszahlungen'!$L$45,'3. Erfassung Auszahlungen'!$N$45,0)</f>
        <v>0</v>
      </c>
      <c r="AE96" s="204">
        <f ca="1">IF(AE4='3. Erfassung Auszahlungen'!$L$45,'3. Erfassung Auszahlungen'!$N$45,0)</f>
        <v>0</v>
      </c>
      <c r="AF96" s="204">
        <f ca="1">IF(AF4='3. Erfassung Auszahlungen'!$L$45,'3. Erfassung Auszahlungen'!$N$45,0)</f>
        <v>0</v>
      </c>
      <c r="AG96" s="204">
        <f ca="1">IF(AG4='3. Erfassung Auszahlungen'!$L$45,'3. Erfassung Auszahlungen'!$N$45,0)</f>
        <v>0</v>
      </c>
      <c r="AH96" s="204">
        <f ca="1">IF(AH4='3. Erfassung Auszahlungen'!$L$45,'3. Erfassung Auszahlungen'!$N$45,0)</f>
        <v>0</v>
      </c>
      <c r="AI96" s="761"/>
    </row>
    <row r="97" spans="1:35" x14ac:dyDescent="0.25">
      <c r="A97" s="18" t="str">
        <f>'3. Erfassung Auszahlungen'!A46</f>
        <v>Dach neu eindecken Haus Am Suerwinkel</v>
      </c>
      <c r="B97" s="204">
        <f ca="1">IF(B4='3. Erfassung Auszahlungen'!$L$46,'3. Erfassung Auszahlungen'!$N$46,0)</f>
        <v>0</v>
      </c>
      <c r="C97" s="204">
        <f ca="1">IF(C4='3. Erfassung Auszahlungen'!$L$46,'3. Erfassung Auszahlungen'!$N$46,0)</f>
        <v>0</v>
      </c>
      <c r="D97" s="204">
        <f ca="1">IF(D4='3. Erfassung Auszahlungen'!$L$46,'3. Erfassung Auszahlungen'!$N$46,0)</f>
        <v>0</v>
      </c>
      <c r="E97" s="204">
        <f ca="1">IF(E4='3. Erfassung Auszahlungen'!$L$46,'3. Erfassung Auszahlungen'!$N$46,0)</f>
        <v>0</v>
      </c>
      <c r="F97" s="204">
        <f ca="1">IF(F4='3. Erfassung Auszahlungen'!$L$46,'3. Erfassung Auszahlungen'!$N$46,0)</f>
        <v>0</v>
      </c>
      <c r="G97" s="204">
        <f ca="1">IF(G4='3. Erfassung Auszahlungen'!$L$46,'3. Erfassung Auszahlungen'!$N$46,0)</f>
        <v>0</v>
      </c>
      <c r="H97" s="204">
        <f ca="1">IF(H4='3. Erfassung Auszahlungen'!$L$46,'3. Erfassung Auszahlungen'!$N$46,0)</f>
        <v>0</v>
      </c>
      <c r="I97" s="204">
        <f ca="1">IF(I4='3. Erfassung Auszahlungen'!$L$46,'3. Erfassung Auszahlungen'!$N$46,0)</f>
        <v>0</v>
      </c>
      <c r="J97" s="204">
        <f ca="1">IF(J4='3. Erfassung Auszahlungen'!$L$46,'3. Erfassung Auszahlungen'!$N$46,0)</f>
        <v>0</v>
      </c>
      <c r="K97" s="204">
        <f ca="1">IF(K4='3. Erfassung Auszahlungen'!$L$46,'3. Erfassung Auszahlungen'!$N$46,0)</f>
        <v>0</v>
      </c>
      <c r="L97" s="204">
        <f ca="1">IF(L4='3. Erfassung Auszahlungen'!$L$46,'3. Erfassung Auszahlungen'!$N$46,0)</f>
        <v>0</v>
      </c>
      <c r="M97" s="204">
        <f ca="1">IF(M4='3. Erfassung Auszahlungen'!$L$46,'3. Erfassung Auszahlungen'!$N$46,0)</f>
        <v>0</v>
      </c>
      <c r="N97" s="204">
        <f ca="1">IF(N4='3. Erfassung Auszahlungen'!$L$46,'3. Erfassung Auszahlungen'!$N$46,0)</f>
        <v>0</v>
      </c>
      <c r="O97" s="204">
        <f ca="1">IF(O4='3. Erfassung Auszahlungen'!$L$46,'3. Erfassung Auszahlungen'!$N$46,0)</f>
        <v>0</v>
      </c>
      <c r="P97" s="204">
        <f ca="1">IF(P4='3. Erfassung Auszahlungen'!$L$46,'3. Erfassung Auszahlungen'!$N$46,0)</f>
        <v>0</v>
      </c>
      <c r="Q97" s="204">
        <f ca="1">IF(Q4='3. Erfassung Auszahlungen'!$L$46,'3. Erfassung Auszahlungen'!$N$46,0)</f>
        <v>0</v>
      </c>
      <c r="R97" s="204">
        <f ca="1">IF(R4='3. Erfassung Auszahlungen'!$L$46,'3. Erfassung Auszahlungen'!$N$46,0)</f>
        <v>0</v>
      </c>
      <c r="S97" s="204">
        <f ca="1">IF(S4='3. Erfassung Auszahlungen'!$L$46,'3. Erfassung Auszahlungen'!$N$46,0)</f>
        <v>0</v>
      </c>
      <c r="T97" s="204">
        <f ca="1">IF(T4='3. Erfassung Auszahlungen'!$L$46,'3. Erfassung Auszahlungen'!$N$46,0)</f>
        <v>0</v>
      </c>
      <c r="U97" s="204">
        <f ca="1">IF(U4='3. Erfassung Auszahlungen'!$L$46,'3. Erfassung Auszahlungen'!$N$46,0)</f>
        <v>0</v>
      </c>
      <c r="V97" s="204">
        <f ca="1">IF(V4='3. Erfassung Auszahlungen'!$L$46,'3. Erfassung Auszahlungen'!$N$46,0)</f>
        <v>0</v>
      </c>
      <c r="W97" s="204">
        <f ca="1">IF(W4='3. Erfassung Auszahlungen'!$L$46,'3. Erfassung Auszahlungen'!$N$46,0)</f>
        <v>0</v>
      </c>
      <c r="X97" s="204">
        <f ca="1">IF(X4='3. Erfassung Auszahlungen'!$L$46,'3. Erfassung Auszahlungen'!$N$46,0)</f>
        <v>0</v>
      </c>
      <c r="Y97" s="204">
        <f ca="1">IF(Y4='3. Erfassung Auszahlungen'!$L$46,'3. Erfassung Auszahlungen'!$N$46,0)</f>
        <v>0</v>
      </c>
      <c r="Z97" s="204">
        <f ca="1">IF(Z4='3. Erfassung Auszahlungen'!$L$46,'3. Erfassung Auszahlungen'!$N$46,0)</f>
        <v>0</v>
      </c>
      <c r="AA97" s="204">
        <f ca="1">IF(AA4='3. Erfassung Auszahlungen'!$L$46,'3. Erfassung Auszahlungen'!$N$46,0)</f>
        <v>0</v>
      </c>
      <c r="AB97" s="204">
        <f ca="1">IF(AB4='3. Erfassung Auszahlungen'!$L$46,'3. Erfassung Auszahlungen'!$N$46,0)</f>
        <v>0</v>
      </c>
      <c r="AC97" s="204">
        <f ca="1">IF(AC4='3. Erfassung Auszahlungen'!$L$46,'3. Erfassung Auszahlungen'!$N$46,0)</f>
        <v>0</v>
      </c>
      <c r="AD97" s="204">
        <f ca="1">IF(AD4='3. Erfassung Auszahlungen'!$L$46,'3. Erfassung Auszahlungen'!$N$46,0)</f>
        <v>0</v>
      </c>
      <c r="AE97" s="204">
        <f ca="1">IF(AE4='3. Erfassung Auszahlungen'!$L$46,'3. Erfassung Auszahlungen'!$N$46,0)</f>
        <v>0</v>
      </c>
      <c r="AF97" s="204">
        <f ca="1">IF(AF4='3. Erfassung Auszahlungen'!$L$46,'3. Erfassung Auszahlungen'!$N$46,0)</f>
        <v>0</v>
      </c>
      <c r="AG97" s="204">
        <f ca="1">IF(AG4='3. Erfassung Auszahlungen'!$L$46,'3. Erfassung Auszahlungen'!$N$46,0)</f>
        <v>0</v>
      </c>
      <c r="AH97" s="204">
        <f ca="1">IF(AH4='3. Erfassung Auszahlungen'!$L$46,'3. Erfassung Auszahlungen'!$N$46,0)</f>
        <v>0</v>
      </c>
      <c r="AI97" s="761"/>
    </row>
    <row r="98" spans="1:35" x14ac:dyDescent="0.25">
      <c r="A98" s="18">
        <f>'3. Erfassung Auszahlungen'!A47</f>
        <v>0</v>
      </c>
      <c r="B98" s="204">
        <f ca="1">IF(B4='3. Erfassung Auszahlungen'!$L$47,'3. Erfassung Auszahlungen'!$N$47,0)</f>
        <v>0</v>
      </c>
      <c r="C98" s="204">
        <f ca="1">IF(C4='3. Erfassung Auszahlungen'!$L$47,'3. Erfassung Auszahlungen'!$N$47,0)</f>
        <v>0</v>
      </c>
      <c r="D98" s="204">
        <f ca="1">IF(D4='3. Erfassung Auszahlungen'!$L$47,'3. Erfassung Auszahlungen'!$N$47,0)</f>
        <v>0</v>
      </c>
      <c r="E98" s="204">
        <f ca="1">IF(E4='3. Erfassung Auszahlungen'!$L$47,'3. Erfassung Auszahlungen'!$N$47,0)</f>
        <v>0</v>
      </c>
      <c r="F98" s="204">
        <f ca="1">IF(F4='3. Erfassung Auszahlungen'!$L$47,'3. Erfassung Auszahlungen'!$N$47,0)</f>
        <v>0</v>
      </c>
      <c r="G98" s="204">
        <f ca="1">IF(G4='3. Erfassung Auszahlungen'!$L$47,'3. Erfassung Auszahlungen'!$N$47,0)</f>
        <v>0</v>
      </c>
      <c r="H98" s="204">
        <f ca="1">IF(H4='3. Erfassung Auszahlungen'!$L$47,'3. Erfassung Auszahlungen'!$N$47,0)</f>
        <v>0</v>
      </c>
      <c r="I98" s="204">
        <f ca="1">IF(I4='3. Erfassung Auszahlungen'!$L$47,'3. Erfassung Auszahlungen'!$N$47,0)</f>
        <v>0</v>
      </c>
      <c r="J98" s="204">
        <f ca="1">IF(J4='3. Erfassung Auszahlungen'!$L$47,'3. Erfassung Auszahlungen'!$N$47,0)</f>
        <v>0</v>
      </c>
      <c r="K98" s="204">
        <f ca="1">IF(K4='3. Erfassung Auszahlungen'!$L$47,'3. Erfassung Auszahlungen'!$N$47,0)</f>
        <v>0</v>
      </c>
      <c r="L98" s="204">
        <f ca="1">IF(L4='3. Erfassung Auszahlungen'!$L$47,'3. Erfassung Auszahlungen'!$N$47,0)</f>
        <v>0</v>
      </c>
      <c r="M98" s="204">
        <f ca="1">IF(M4='3. Erfassung Auszahlungen'!$L$47,'3. Erfassung Auszahlungen'!$N$47,0)</f>
        <v>0</v>
      </c>
      <c r="N98" s="204">
        <f ca="1">IF(N4='3. Erfassung Auszahlungen'!$L$47,'3. Erfassung Auszahlungen'!$N$47,0)</f>
        <v>0</v>
      </c>
      <c r="O98" s="204">
        <f ca="1">IF(O4='3. Erfassung Auszahlungen'!$L$47,'3. Erfassung Auszahlungen'!$N$47,0)</f>
        <v>0</v>
      </c>
      <c r="P98" s="204">
        <f ca="1">IF(P4='3. Erfassung Auszahlungen'!$L$47,'3. Erfassung Auszahlungen'!$N$47,0)</f>
        <v>0</v>
      </c>
      <c r="Q98" s="204">
        <f ca="1">IF(Q4='3. Erfassung Auszahlungen'!$L$47,'3. Erfassung Auszahlungen'!$N$47,0)</f>
        <v>0</v>
      </c>
      <c r="R98" s="204">
        <f ca="1">IF(R4='3. Erfassung Auszahlungen'!$L$47,'3. Erfassung Auszahlungen'!$N$47,0)</f>
        <v>0</v>
      </c>
      <c r="S98" s="204">
        <f ca="1">IF(S4='3. Erfassung Auszahlungen'!$L$47,'3. Erfassung Auszahlungen'!$N$47,0)</f>
        <v>0</v>
      </c>
      <c r="T98" s="204">
        <f ca="1">IF(T4='3. Erfassung Auszahlungen'!$L$47,'3. Erfassung Auszahlungen'!$N$47,0)</f>
        <v>0</v>
      </c>
      <c r="U98" s="204">
        <f ca="1">IF(U4='3. Erfassung Auszahlungen'!$L$47,'3. Erfassung Auszahlungen'!$N$47,0)</f>
        <v>0</v>
      </c>
      <c r="V98" s="204">
        <f ca="1">IF(V4='3. Erfassung Auszahlungen'!$L$47,'3. Erfassung Auszahlungen'!$N$47,0)</f>
        <v>0</v>
      </c>
      <c r="W98" s="204">
        <f ca="1">IF(W4='3. Erfassung Auszahlungen'!$L$47,'3. Erfassung Auszahlungen'!$N$47,0)</f>
        <v>0</v>
      </c>
      <c r="X98" s="204">
        <f ca="1">IF(X4='3. Erfassung Auszahlungen'!$L$47,'3. Erfassung Auszahlungen'!$N$47,0)</f>
        <v>0</v>
      </c>
      <c r="Y98" s="204">
        <f ca="1">IF(Y4='3. Erfassung Auszahlungen'!$L$47,'3. Erfassung Auszahlungen'!$N$47,0)</f>
        <v>0</v>
      </c>
      <c r="Z98" s="204">
        <f ca="1">IF(Z4='3. Erfassung Auszahlungen'!$L$47,'3. Erfassung Auszahlungen'!$N$47,0)</f>
        <v>0</v>
      </c>
      <c r="AA98" s="204">
        <f ca="1">IF(AA4='3. Erfassung Auszahlungen'!$L$47,'3. Erfassung Auszahlungen'!$N$47,0)</f>
        <v>0</v>
      </c>
      <c r="AB98" s="204">
        <f ca="1">IF(AB4='3. Erfassung Auszahlungen'!$L$47,'3. Erfassung Auszahlungen'!$N$47,0)</f>
        <v>0</v>
      </c>
      <c r="AC98" s="204">
        <f ca="1">IF(AC4='3. Erfassung Auszahlungen'!$L$47,'3. Erfassung Auszahlungen'!$N$47,0)</f>
        <v>0</v>
      </c>
      <c r="AD98" s="204">
        <f ca="1">IF(AD4='3. Erfassung Auszahlungen'!$L$47,'3. Erfassung Auszahlungen'!$N$47,0)</f>
        <v>0</v>
      </c>
      <c r="AE98" s="204">
        <f ca="1">IF(AE4='3. Erfassung Auszahlungen'!$L$47,'3. Erfassung Auszahlungen'!$N$47,0)</f>
        <v>0</v>
      </c>
      <c r="AF98" s="204">
        <f ca="1">IF(AF4='3. Erfassung Auszahlungen'!$L$47,'3. Erfassung Auszahlungen'!$N$47,0)</f>
        <v>0</v>
      </c>
      <c r="AG98" s="204">
        <f ca="1">IF(AG4='3. Erfassung Auszahlungen'!$L$47,'3. Erfassung Auszahlungen'!$N$47,0)</f>
        <v>0</v>
      </c>
      <c r="AH98" s="204">
        <f ca="1">IF(AH4='3. Erfassung Auszahlungen'!$L$47,'3. Erfassung Auszahlungen'!$N$47,0)</f>
        <v>0</v>
      </c>
      <c r="AI98" s="761"/>
    </row>
    <row r="99" spans="1:35" x14ac:dyDescent="0.25">
      <c r="A99" s="18">
        <f>'3. Erfassung Auszahlungen'!A48</f>
        <v>0</v>
      </c>
      <c r="B99" s="204">
        <f ca="1">IF(B4='3. Erfassung Auszahlungen'!$L$48,'3. Erfassung Auszahlungen'!$N$48,0)</f>
        <v>0</v>
      </c>
      <c r="C99" s="204">
        <f ca="1">IF(C4='3. Erfassung Auszahlungen'!$L$48,'3. Erfassung Auszahlungen'!$N$48,0)</f>
        <v>0</v>
      </c>
      <c r="D99" s="204">
        <f ca="1">IF(D4='3. Erfassung Auszahlungen'!$L$48,'3. Erfassung Auszahlungen'!$N$48,0)</f>
        <v>0</v>
      </c>
      <c r="E99" s="204">
        <f ca="1">IF(E4='3. Erfassung Auszahlungen'!$L$48,'3. Erfassung Auszahlungen'!$N$48,0)</f>
        <v>0</v>
      </c>
      <c r="F99" s="204">
        <f ca="1">IF(F4='3. Erfassung Auszahlungen'!$L$48,'3. Erfassung Auszahlungen'!$N$48,0)</f>
        <v>0</v>
      </c>
      <c r="G99" s="204">
        <f ca="1">IF(G4='3. Erfassung Auszahlungen'!$L$48,'3. Erfassung Auszahlungen'!$N$48,0)</f>
        <v>0</v>
      </c>
      <c r="H99" s="204">
        <f ca="1">IF(H4='3. Erfassung Auszahlungen'!$L$48,'3. Erfassung Auszahlungen'!$N$48,0)</f>
        <v>0</v>
      </c>
      <c r="I99" s="204">
        <f ca="1">IF(I4='3. Erfassung Auszahlungen'!$L$48,'3. Erfassung Auszahlungen'!$N$48,0)</f>
        <v>0</v>
      </c>
      <c r="J99" s="204">
        <f ca="1">IF(J4='3. Erfassung Auszahlungen'!$L$48,'3. Erfassung Auszahlungen'!$N$48,0)</f>
        <v>0</v>
      </c>
      <c r="K99" s="204">
        <f ca="1">IF(K4='3. Erfassung Auszahlungen'!$L$48,'3. Erfassung Auszahlungen'!$N$48,0)</f>
        <v>0</v>
      </c>
      <c r="L99" s="204">
        <f ca="1">IF(L4='3. Erfassung Auszahlungen'!$L$48,'3. Erfassung Auszahlungen'!$N$48,0)</f>
        <v>0</v>
      </c>
      <c r="M99" s="204">
        <f ca="1">IF(M4='3. Erfassung Auszahlungen'!$L$48,'3. Erfassung Auszahlungen'!$N$48,0)</f>
        <v>0</v>
      </c>
      <c r="N99" s="204">
        <f ca="1">IF(N4='3. Erfassung Auszahlungen'!$L$48,'3. Erfassung Auszahlungen'!$N$48,0)</f>
        <v>0</v>
      </c>
      <c r="O99" s="204">
        <f ca="1">IF(O4='3. Erfassung Auszahlungen'!$L$48,'3. Erfassung Auszahlungen'!$N$48,0)</f>
        <v>0</v>
      </c>
      <c r="P99" s="204">
        <f ca="1">IF(P4='3. Erfassung Auszahlungen'!$L$48,'3. Erfassung Auszahlungen'!$N$48,0)</f>
        <v>0</v>
      </c>
      <c r="Q99" s="204">
        <f ca="1">IF(Q4='3. Erfassung Auszahlungen'!$L$48,'3. Erfassung Auszahlungen'!$N$48,0)</f>
        <v>0</v>
      </c>
      <c r="R99" s="204">
        <f ca="1">IF(R4='3. Erfassung Auszahlungen'!$L$48,'3. Erfassung Auszahlungen'!$N$48,0)</f>
        <v>0</v>
      </c>
      <c r="S99" s="204">
        <f ca="1">IF(S4='3. Erfassung Auszahlungen'!$L$48,'3. Erfassung Auszahlungen'!$N$48,0)</f>
        <v>0</v>
      </c>
      <c r="T99" s="204">
        <f ca="1">IF(T4='3. Erfassung Auszahlungen'!$L$48,'3. Erfassung Auszahlungen'!$N$48,0)</f>
        <v>0</v>
      </c>
      <c r="U99" s="204">
        <f ca="1">IF(U4='3. Erfassung Auszahlungen'!$L$48,'3. Erfassung Auszahlungen'!$N$48,0)</f>
        <v>0</v>
      </c>
      <c r="V99" s="204">
        <f ca="1">IF(V4='3. Erfassung Auszahlungen'!$L$48,'3. Erfassung Auszahlungen'!$N$48,0)</f>
        <v>0</v>
      </c>
      <c r="W99" s="204">
        <f ca="1">IF(W4='3. Erfassung Auszahlungen'!$L$48,'3. Erfassung Auszahlungen'!$N$48,0)</f>
        <v>0</v>
      </c>
      <c r="X99" s="204">
        <f ca="1">IF(X4='3. Erfassung Auszahlungen'!$L$48,'3. Erfassung Auszahlungen'!$N$48,0)</f>
        <v>0</v>
      </c>
      <c r="Y99" s="204">
        <f ca="1">IF(Y4='3. Erfassung Auszahlungen'!$L$48,'3. Erfassung Auszahlungen'!$N$48,0)</f>
        <v>0</v>
      </c>
      <c r="Z99" s="204">
        <f ca="1">IF(Z4='3. Erfassung Auszahlungen'!$L$48,'3. Erfassung Auszahlungen'!$N$48,0)</f>
        <v>0</v>
      </c>
      <c r="AA99" s="204">
        <f ca="1">IF(AA4='3. Erfassung Auszahlungen'!$L$48,'3. Erfassung Auszahlungen'!$N$48,0)</f>
        <v>0</v>
      </c>
      <c r="AB99" s="204">
        <f ca="1">IF(AB4='3. Erfassung Auszahlungen'!$L$48,'3. Erfassung Auszahlungen'!$N$48,0)</f>
        <v>0</v>
      </c>
      <c r="AC99" s="204">
        <f ca="1">IF(AC4='3. Erfassung Auszahlungen'!$L$48,'3. Erfassung Auszahlungen'!$N$48,0)</f>
        <v>0</v>
      </c>
      <c r="AD99" s="204">
        <f ca="1">IF(AD4='3. Erfassung Auszahlungen'!$L$48,'3. Erfassung Auszahlungen'!$N$48,0)</f>
        <v>0</v>
      </c>
      <c r="AE99" s="204">
        <f ca="1">IF(AE4='3. Erfassung Auszahlungen'!$L$48,'3. Erfassung Auszahlungen'!$N$48,0)</f>
        <v>0</v>
      </c>
      <c r="AF99" s="204">
        <f ca="1">IF(AF4='3. Erfassung Auszahlungen'!$L$48,'3. Erfassung Auszahlungen'!$N$48,0)</f>
        <v>0</v>
      </c>
      <c r="AG99" s="204">
        <f ca="1">IF(AG4='3. Erfassung Auszahlungen'!$L$48,'3. Erfassung Auszahlungen'!$N$48,0)</f>
        <v>0</v>
      </c>
      <c r="AH99" s="204">
        <f ca="1">IF(AH4='3. Erfassung Auszahlungen'!$L$48,'3. Erfassung Auszahlungen'!$N$48,0)</f>
        <v>0</v>
      </c>
      <c r="AI99" s="761"/>
    </row>
    <row r="100" spans="1:35" x14ac:dyDescent="0.25">
      <c r="A100" s="18">
        <f>'3. Erfassung Auszahlungen'!A49</f>
        <v>0</v>
      </c>
      <c r="B100" s="204">
        <f ca="1">IF(B4='3. Erfassung Auszahlungen'!$L$49,'3. Erfassung Auszahlungen'!$N$49,0)</f>
        <v>0</v>
      </c>
      <c r="C100" s="204">
        <f ca="1">IF(C4='3. Erfassung Auszahlungen'!$L$49,'3. Erfassung Auszahlungen'!$N$49,0)</f>
        <v>0</v>
      </c>
      <c r="D100" s="204">
        <f ca="1">IF(D4='3. Erfassung Auszahlungen'!$L$49,'3. Erfassung Auszahlungen'!$N$49,0)</f>
        <v>0</v>
      </c>
      <c r="E100" s="204">
        <f ca="1">IF(E4='3. Erfassung Auszahlungen'!$L$49,'3. Erfassung Auszahlungen'!$N$49,0)</f>
        <v>0</v>
      </c>
      <c r="F100" s="204">
        <f ca="1">IF(F4='3. Erfassung Auszahlungen'!$L$49,'3. Erfassung Auszahlungen'!$N$49,0)</f>
        <v>0</v>
      </c>
      <c r="G100" s="204">
        <f ca="1">IF(G4='3. Erfassung Auszahlungen'!$L$49,'3. Erfassung Auszahlungen'!$N$49,0)</f>
        <v>0</v>
      </c>
      <c r="H100" s="204">
        <f ca="1">IF(H4='3. Erfassung Auszahlungen'!$L$49,'3. Erfassung Auszahlungen'!$N$49,0)</f>
        <v>0</v>
      </c>
      <c r="I100" s="204">
        <f ca="1">IF(I4='3. Erfassung Auszahlungen'!$L$49,'3. Erfassung Auszahlungen'!$N$49,0)</f>
        <v>0</v>
      </c>
      <c r="J100" s="204">
        <f ca="1">IF(J4='3. Erfassung Auszahlungen'!$L$49,'3. Erfassung Auszahlungen'!$N$49,0)</f>
        <v>0</v>
      </c>
      <c r="K100" s="204">
        <f ca="1">IF(K4='3. Erfassung Auszahlungen'!$L$49,'3. Erfassung Auszahlungen'!$N$49,0)</f>
        <v>0</v>
      </c>
      <c r="L100" s="204">
        <f ca="1">IF(L4='3. Erfassung Auszahlungen'!$L$49,'3. Erfassung Auszahlungen'!$N$49,0)</f>
        <v>0</v>
      </c>
      <c r="M100" s="204">
        <f ca="1">IF(M4='3. Erfassung Auszahlungen'!$L$49,'3. Erfassung Auszahlungen'!$N$49,0)</f>
        <v>0</v>
      </c>
      <c r="N100" s="204">
        <f ca="1">IF(N4='3. Erfassung Auszahlungen'!$L$49,'3. Erfassung Auszahlungen'!$N$49,0)</f>
        <v>0</v>
      </c>
      <c r="O100" s="204">
        <f ca="1">IF(O4='3. Erfassung Auszahlungen'!$L$49,'3. Erfassung Auszahlungen'!$N$49,0)</f>
        <v>0</v>
      </c>
      <c r="P100" s="204">
        <f ca="1">IF(P4='3. Erfassung Auszahlungen'!$L$49,'3. Erfassung Auszahlungen'!$N$49,0)</f>
        <v>0</v>
      </c>
      <c r="Q100" s="204">
        <f ca="1">IF(Q4='3. Erfassung Auszahlungen'!$L$49,'3. Erfassung Auszahlungen'!$N$49,0)</f>
        <v>0</v>
      </c>
      <c r="R100" s="204">
        <f ca="1">IF(R4='3. Erfassung Auszahlungen'!$L$49,'3. Erfassung Auszahlungen'!$N$49,0)</f>
        <v>0</v>
      </c>
      <c r="S100" s="204">
        <f ca="1">IF(S4='3. Erfassung Auszahlungen'!$L$49,'3. Erfassung Auszahlungen'!$N$49,0)</f>
        <v>0</v>
      </c>
      <c r="T100" s="204">
        <f ca="1">IF(T4='3. Erfassung Auszahlungen'!$L$49,'3. Erfassung Auszahlungen'!$N$49,0)</f>
        <v>0</v>
      </c>
      <c r="U100" s="204">
        <f ca="1">IF(U4='3. Erfassung Auszahlungen'!$L$49,'3. Erfassung Auszahlungen'!$N$49,0)</f>
        <v>0</v>
      </c>
      <c r="V100" s="204">
        <f ca="1">IF(V4='3. Erfassung Auszahlungen'!$L$49,'3. Erfassung Auszahlungen'!$N$49,0)</f>
        <v>0</v>
      </c>
      <c r="W100" s="204">
        <f ca="1">IF(W4='3. Erfassung Auszahlungen'!$L$49,'3. Erfassung Auszahlungen'!$N$49,0)</f>
        <v>0</v>
      </c>
      <c r="X100" s="204">
        <f ca="1">IF(X4='3. Erfassung Auszahlungen'!$L$49,'3. Erfassung Auszahlungen'!$N$49,0)</f>
        <v>0</v>
      </c>
      <c r="Y100" s="204">
        <f ca="1">IF(Y4='3. Erfassung Auszahlungen'!$L$49,'3. Erfassung Auszahlungen'!$N$49,0)</f>
        <v>0</v>
      </c>
      <c r="Z100" s="204">
        <f ca="1">IF(Z4='3. Erfassung Auszahlungen'!$L$49,'3. Erfassung Auszahlungen'!$N$49,0)</f>
        <v>0</v>
      </c>
      <c r="AA100" s="204">
        <f ca="1">IF(AA4='3. Erfassung Auszahlungen'!$L$49,'3. Erfassung Auszahlungen'!$N$49,0)</f>
        <v>0</v>
      </c>
      <c r="AB100" s="204">
        <f ca="1">IF(AB4='3. Erfassung Auszahlungen'!$L$49,'3. Erfassung Auszahlungen'!$N$49,0)</f>
        <v>0</v>
      </c>
      <c r="AC100" s="204">
        <f ca="1">IF(AC4='3. Erfassung Auszahlungen'!$L$49,'3. Erfassung Auszahlungen'!$N$49,0)</f>
        <v>0</v>
      </c>
      <c r="AD100" s="204">
        <f ca="1">IF(AD4='3. Erfassung Auszahlungen'!$L$49,'3. Erfassung Auszahlungen'!$N$49,0)</f>
        <v>0</v>
      </c>
      <c r="AE100" s="204">
        <f ca="1">IF(AE4='3. Erfassung Auszahlungen'!$L$49,'3. Erfassung Auszahlungen'!$N$49,0)</f>
        <v>0</v>
      </c>
      <c r="AF100" s="204">
        <f ca="1">IF(AF4='3. Erfassung Auszahlungen'!$L$49,'3. Erfassung Auszahlungen'!$N$49,0)</f>
        <v>0</v>
      </c>
      <c r="AG100" s="204">
        <f ca="1">IF(AG4='3. Erfassung Auszahlungen'!$L$49,'3. Erfassung Auszahlungen'!$N$49,0)</f>
        <v>0</v>
      </c>
      <c r="AH100" s="204">
        <f ca="1">IF(AH4='3. Erfassung Auszahlungen'!$L$49,'3. Erfassung Auszahlungen'!$N$49,0)</f>
        <v>0</v>
      </c>
      <c r="AI100" s="761"/>
    </row>
    <row r="101" spans="1:35" x14ac:dyDescent="0.25">
      <c r="A101" s="18">
        <f>'3. Erfassung Auszahlungen'!A50</f>
        <v>0</v>
      </c>
      <c r="B101" s="204">
        <f ca="1">IF(B4='3. Erfassung Auszahlungen'!$L$50,'3. Erfassung Auszahlungen'!$N$50,0)</f>
        <v>0</v>
      </c>
      <c r="C101" s="204">
        <f ca="1">IF(C4='3. Erfassung Auszahlungen'!$L$50,'3. Erfassung Auszahlungen'!$N$50,0)</f>
        <v>0</v>
      </c>
      <c r="D101" s="204">
        <f ca="1">IF(D4='3. Erfassung Auszahlungen'!$L$50,'3. Erfassung Auszahlungen'!$N$50,0)</f>
        <v>0</v>
      </c>
      <c r="E101" s="204">
        <f ca="1">IF(E4='3. Erfassung Auszahlungen'!$L$50,'3. Erfassung Auszahlungen'!$N$50,0)</f>
        <v>0</v>
      </c>
      <c r="F101" s="204">
        <f ca="1">IF(F4='3. Erfassung Auszahlungen'!$L$50,'3. Erfassung Auszahlungen'!$N$50,0)</f>
        <v>0</v>
      </c>
      <c r="G101" s="204">
        <f ca="1">IF(G4='3. Erfassung Auszahlungen'!$L$50,'3. Erfassung Auszahlungen'!$N$50,0)</f>
        <v>0</v>
      </c>
      <c r="H101" s="204">
        <f ca="1">IF(H4='3. Erfassung Auszahlungen'!$L$50,'3. Erfassung Auszahlungen'!$N$50,0)</f>
        <v>0</v>
      </c>
      <c r="I101" s="204">
        <f ca="1">IF(I4='3. Erfassung Auszahlungen'!$L$50,'3. Erfassung Auszahlungen'!$N$50,0)</f>
        <v>0</v>
      </c>
      <c r="J101" s="204">
        <f ca="1">IF(J4='3. Erfassung Auszahlungen'!$L$50,'3. Erfassung Auszahlungen'!$N$50,0)</f>
        <v>0</v>
      </c>
      <c r="K101" s="204">
        <f ca="1">IF(K4='3. Erfassung Auszahlungen'!$L$50,'3. Erfassung Auszahlungen'!$N$50,0)</f>
        <v>0</v>
      </c>
      <c r="L101" s="204">
        <f ca="1">IF(L4='3. Erfassung Auszahlungen'!$L$50,'3. Erfassung Auszahlungen'!$N$50,0)</f>
        <v>0</v>
      </c>
      <c r="M101" s="204">
        <f ca="1">IF(M4='3. Erfassung Auszahlungen'!$L$50,'3. Erfassung Auszahlungen'!$N$50,0)</f>
        <v>0</v>
      </c>
      <c r="N101" s="204">
        <f ca="1">IF(N4='3. Erfassung Auszahlungen'!$L$50,'3. Erfassung Auszahlungen'!$N$50,0)</f>
        <v>0</v>
      </c>
      <c r="O101" s="204">
        <f ca="1">IF(O4='3. Erfassung Auszahlungen'!$L$50,'3. Erfassung Auszahlungen'!$N$50,0)</f>
        <v>0</v>
      </c>
      <c r="P101" s="204">
        <f ca="1">IF(P4='3. Erfassung Auszahlungen'!$L$50,'3. Erfassung Auszahlungen'!$N$50,0)</f>
        <v>0</v>
      </c>
      <c r="Q101" s="204">
        <f ca="1">IF(Q4='3. Erfassung Auszahlungen'!$L$50,'3. Erfassung Auszahlungen'!$N$50,0)</f>
        <v>0</v>
      </c>
      <c r="R101" s="204">
        <f ca="1">IF(R4='3. Erfassung Auszahlungen'!$L$50,'3. Erfassung Auszahlungen'!$N$50,0)</f>
        <v>0</v>
      </c>
      <c r="S101" s="204">
        <f ca="1">IF(S4='3. Erfassung Auszahlungen'!$L$50,'3. Erfassung Auszahlungen'!$N$50,0)</f>
        <v>0</v>
      </c>
      <c r="T101" s="204">
        <f ca="1">IF(T4='3. Erfassung Auszahlungen'!$L$50,'3. Erfassung Auszahlungen'!$N$50,0)</f>
        <v>0</v>
      </c>
      <c r="U101" s="204">
        <f ca="1">IF(U4='3. Erfassung Auszahlungen'!$L$50,'3. Erfassung Auszahlungen'!$N$50,0)</f>
        <v>0</v>
      </c>
      <c r="V101" s="204">
        <f ca="1">IF(V4='3. Erfassung Auszahlungen'!$L$50,'3. Erfassung Auszahlungen'!$N$50,0)</f>
        <v>0</v>
      </c>
      <c r="W101" s="204">
        <f ca="1">IF(W4='3. Erfassung Auszahlungen'!$L$50,'3. Erfassung Auszahlungen'!$N$50,0)</f>
        <v>0</v>
      </c>
      <c r="X101" s="204">
        <f ca="1">IF(X4='3. Erfassung Auszahlungen'!$L$50,'3. Erfassung Auszahlungen'!$N$50,0)</f>
        <v>0</v>
      </c>
      <c r="Y101" s="204">
        <f ca="1">IF(Y4='3. Erfassung Auszahlungen'!$L$50,'3. Erfassung Auszahlungen'!$N$50,0)</f>
        <v>0</v>
      </c>
      <c r="Z101" s="204">
        <f ca="1">IF(Z4='3. Erfassung Auszahlungen'!$L$50,'3. Erfassung Auszahlungen'!$N$50,0)</f>
        <v>0</v>
      </c>
      <c r="AA101" s="204">
        <f ca="1">IF(AA4='3. Erfassung Auszahlungen'!$L$50,'3. Erfassung Auszahlungen'!$N$50,0)</f>
        <v>0</v>
      </c>
      <c r="AB101" s="204">
        <f ca="1">IF(AB4='3. Erfassung Auszahlungen'!$L$50,'3. Erfassung Auszahlungen'!$N$50,0)</f>
        <v>0</v>
      </c>
      <c r="AC101" s="204">
        <f ca="1">IF(AC4='3. Erfassung Auszahlungen'!$L$50,'3. Erfassung Auszahlungen'!$N$50,0)</f>
        <v>0</v>
      </c>
      <c r="AD101" s="204">
        <f ca="1">IF(AD4='3. Erfassung Auszahlungen'!$L$50,'3. Erfassung Auszahlungen'!$N$50,0)</f>
        <v>0</v>
      </c>
      <c r="AE101" s="204">
        <f ca="1">IF(AE4='3. Erfassung Auszahlungen'!$L$50,'3. Erfassung Auszahlungen'!$N$50,0)</f>
        <v>0</v>
      </c>
      <c r="AF101" s="204">
        <f ca="1">IF(AF4='3. Erfassung Auszahlungen'!$L$50,'3. Erfassung Auszahlungen'!$N$50,0)</f>
        <v>0</v>
      </c>
      <c r="AG101" s="204">
        <f ca="1">IF(AG4='3. Erfassung Auszahlungen'!$L$50,'3. Erfassung Auszahlungen'!$N$50,0)</f>
        <v>0</v>
      </c>
      <c r="AH101" s="204">
        <f ca="1">IF(AH4='3. Erfassung Auszahlungen'!$L$50,'3. Erfassung Auszahlungen'!$N$50,0)</f>
        <v>0</v>
      </c>
      <c r="AI101" s="761"/>
    </row>
    <row r="102" spans="1:35" x14ac:dyDescent="0.25">
      <c r="A102" s="18">
        <f>'3. Erfassung Auszahlungen'!A51</f>
        <v>0</v>
      </c>
      <c r="B102" s="204">
        <f ca="1">IF(B4='3. Erfassung Auszahlungen'!$L$51,'3. Erfassung Auszahlungen'!$N$51,0)</f>
        <v>0</v>
      </c>
      <c r="C102" s="204">
        <f ca="1">IF(C4='3. Erfassung Auszahlungen'!$L$51,'3. Erfassung Auszahlungen'!$N$51,0)</f>
        <v>0</v>
      </c>
      <c r="D102" s="204">
        <f ca="1">IF(D4='3. Erfassung Auszahlungen'!$L$51,'3. Erfassung Auszahlungen'!$N$51,0)</f>
        <v>0</v>
      </c>
      <c r="E102" s="204">
        <f ca="1">IF(E4='3. Erfassung Auszahlungen'!$L$51,'3. Erfassung Auszahlungen'!$N$51,0)</f>
        <v>0</v>
      </c>
      <c r="F102" s="204">
        <f ca="1">IF(F4='3. Erfassung Auszahlungen'!$L$51,'3. Erfassung Auszahlungen'!$N$51,0)</f>
        <v>0</v>
      </c>
      <c r="G102" s="204">
        <f ca="1">IF(G4='3. Erfassung Auszahlungen'!$L$51,'3. Erfassung Auszahlungen'!$N$51,0)</f>
        <v>0</v>
      </c>
      <c r="H102" s="204">
        <f ca="1">IF(H4='3. Erfassung Auszahlungen'!$L$51,'3. Erfassung Auszahlungen'!$N$51,0)</f>
        <v>0</v>
      </c>
      <c r="I102" s="204">
        <f ca="1">IF(I4='3. Erfassung Auszahlungen'!$L$51,'3. Erfassung Auszahlungen'!$N$51,0)</f>
        <v>0</v>
      </c>
      <c r="J102" s="204">
        <f ca="1">IF(J4='3. Erfassung Auszahlungen'!$L$51,'3. Erfassung Auszahlungen'!$N$51,0)</f>
        <v>0</v>
      </c>
      <c r="K102" s="204">
        <f ca="1">IF(K4='3. Erfassung Auszahlungen'!$L$51,'3. Erfassung Auszahlungen'!$N$51,0)</f>
        <v>0</v>
      </c>
      <c r="L102" s="204">
        <f ca="1">IF(L4='3. Erfassung Auszahlungen'!$L$51,'3. Erfassung Auszahlungen'!$N$51,0)</f>
        <v>0</v>
      </c>
      <c r="M102" s="204">
        <f ca="1">IF(M4='3. Erfassung Auszahlungen'!$L$51,'3. Erfassung Auszahlungen'!$N$51,0)</f>
        <v>0</v>
      </c>
      <c r="N102" s="204">
        <f ca="1">IF(N4='3. Erfassung Auszahlungen'!$L$51,'3. Erfassung Auszahlungen'!$N$51,0)</f>
        <v>0</v>
      </c>
      <c r="O102" s="204">
        <f ca="1">IF(O4='3. Erfassung Auszahlungen'!$L$51,'3. Erfassung Auszahlungen'!$N$51,0)</f>
        <v>0</v>
      </c>
      <c r="P102" s="204">
        <f ca="1">IF(P4='3. Erfassung Auszahlungen'!$L$51,'3. Erfassung Auszahlungen'!$N$51,0)</f>
        <v>0</v>
      </c>
      <c r="Q102" s="204">
        <f ca="1">IF(Q4='3. Erfassung Auszahlungen'!$L$51,'3. Erfassung Auszahlungen'!$N$51,0)</f>
        <v>0</v>
      </c>
      <c r="R102" s="204">
        <f ca="1">IF(R4='3. Erfassung Auszahlungen'!$L$51,'3. Erfassung Auszahlungen'!$N$51,0)</f>
        <v>0</v>
      </c>
      <c r="S102" s="204">
        <f ca="1">IF(S4='3. Erfassung Auszahlungen'!$L$51,'3. Erfassung Auszahlungen'!$N$51,0)</f>
        <v>0</v>
      </c>
      <c r="T102" s="204">
        <f ca="1">IF(T4='3. Erfassung Auszahlungen'!$L$51,'3. Erfassung Auszahlungen'!$N$51,0)</f>
        <v>0</v>
      </c>
      <c r="U102" s="204">
        <f ca="1">IF(U4='3. Erfassung Auszahlungen'!$L$51,'3. Erfassung Auszahlungen'!$N$51,0)</f>
        <v>0</v>
      </c>
      <c r="V102" s="204">
        <f ca="1">IF(V4='3. Erfassung Auszahlungen'!$L$51,'3. Erfassung Auszahlungen'!$N$51,0)</f>
        <v>0</v>
      </c>
      <c r="W102" s="204">
        <f ca="1">IF(W4='3. Erfassung Auszahlungen'!$L$51,'3. Erfassung Auszahlungen'!$N$51,0)</f>
        <v>0</v>
      </c>
      <c r="X102" s="204">
        <f ca="1">IF(X4='3. Erfassung Auszahlungen'!$L$51,'3. Erfassung Auszahlungen'!$N$51,0)</f>
        <v>0</v>
      </c>
      <c r="Y102" s="204">
        <f ca="1">IF(Y4='3. Erfassung Auszahlungen'!$L$51,'3. Erfassung Auszahlungen'!$N$51,0)</f>
        <v>0</v>
      </c>
      <c r="Z102" s="204">
        <f ca="1">IF(Z4='3. Erfassung Auszahlungen'!$L$51,'3. Erfassung Auszahlungen'!$N$51,0)</f>
        <v>0</v>
      </c>
      <c r="AA102" s="204">
        <f ca="1">IF(AA4='3. Erfassung Auszahlungen'!$L$51,'3. Erfassung Auszahlungen'!$N$51,0)</f>
        <v>0</v>
      </c>
      <c r="AB102" s="204">
        <f ca="1">IF(AB4='3. Erfassung Auszahlungen'!$L$51,'3. Erfassung Auszahlungen'!$N$51,0)</f>
        <v>0</v>
      </c>
      <c r="AC102" s="204">
        <f ca="1">IF(AC4='3. Erfassung Auszahlungen'!$L$51,'3. Erfassung Auszahlungen'!$N$51,0)</f>
        <v>0</v>
      </c>
      <c r="AD102" s="204">
        <f ca="1">IF(AD4='3. Erfassung Auszahlungen'!$L$51,'3. Erfassung Auszahlungen'!$N$51,0)</f>
        <v>0</v>
      </c>
      <c r="AE102" s="204">
        <f ca="1">IF(AE4='3. Erfassung Auszahlungen'!$L$51,'3. Erfassung Auszahlungen'!$N$51,0)</f>
        <v>0</v>
      </c>
      <c r="AF102" s="204">
        <f ca="1">IF(AF4='3. Erfassung Auszahlungen'!$L$51,'3. Erfassung Auszahlungen'!$N$51,0)</f>
        <v>0</v>
      </c>
      <c r="AG102" s="204">
        <f ca="1">IF(AG4='3. Erfassung Auszahlungen'!$L$51,'3. Erfassung Auszahlungen'!$N$51,0)</f>
        <v>0</v>
      </c>
      <c r="AH102" s="204">
        <f ca="1">IF(AH4='3. Erfassung Auszahlungen'!$L$51,'3. Erfassung Auszahlungen'!$N$51,0)</f>
        <v>0</v>
      </c>
      <c r="AI102" s="761"/>
    </row>
    <row r="103" spans="1:35" x14ac:dyDescent="0.25">
      <c r="A103" s="18">
        <f>'3. Erfassung Auszahlungen'!A52</f>
        <v>0</v>
      </c>
      <c r="B103" s="204">
        <f ca="1">IF(B4='3. Erfassung Auszahlungen'!$L$52,'3. Erfassung Auszahlungen'!$N$52,0)</f>
        <v>0</v>
      </c>
      <c r="C103" s="204">
        <f ca="1">IF(C4='3. Erfassung Auszahlungen'!$L$52,'3. Erfassung Auszahlungen'!$N$52,0)</f>
        <v>0</v>
      </c>
      <c r="D103" s="204">
        <f ca="1">IF(D4='3. Erfassung Auszahlungen'!$L$52,'3. Erfassung Auszahlungen'!$N$52,0)</f>
        <v>0</v>
      </c>
      <c r="E103" s="204">
        <f ca="1">IF(E4='3. Erfassung Auszahlungen'!$L$52,'3. Erfassung Auszahlungen'!$N$52,0)</f>
        <v>0</v>
      </c>
      <c r="F103" s="204">
        <f ca="1">IF(F4='3. Erfassung Auszahlungen'!$L$52,'3. Erfassung Auszahlungen'!$N$52,0)</f>
        <v>0</v>
      </c>
      <c r="G103" s="204">
        <f ca="1">IF(G4='3. Erfassung Auszahlungen'!$L$52,'3. Erfassung Auszahlungen'!$N$52,0)</f>
        <v>0</v>
      </c>
      <c r="H103" s="204">
        <f ca="1">IF(H4='3. Erfassung Auszahlungen'!$L$52,'3. Erfassung Auszahlungen'!$N$52,0)</f>
        <v>0</v>
      </c>
      <c r="I103" s="204">
        <f ca="1">IF(I4='3. Erfassung Auszahlungen'!$L$52,'3. Erfassung Auszahlungen'!$N$52,0)</f>
        <v>0</v>
      </c>
      <c r="J103" s="204">
        <f ca="1">IF(J4='3. Erfassung Auszahlungen'!$L$52,'3. Erfassung Auszahlungen'!$N$52,0)</f>
        <v>0</v>
      </c>
      <c r="K103" s="204">
        <f ca="1">IF(K4='3. Erfassung Auszahlungen'!$L$52,'3. Erfassung Auszahlungen'!$N$52,0)</f>
        <v>0</v>
      </c>
      <c r="L103" s="204">
        <f ca="1">IF(L4='3. Erfassung Auszahlungen'!$L$52,'3. Erfassung Auszahlungen'!$N$52,0)</f>
        <v>0</v>
      </c>
      <c r="M103" s="204">
        <f ca="1">IF(M4='3. Erfassung Auszahlungen'!$L$52,'3. Erfassung Auszahlungen'!$N$52,0)</f>
        <v>0</v>
      </c>
      <c r="N103" s="204">
        <f ca="1">IF(N4='3. Erfassung Auszahlungen'!$L$52,'3. Erfassung Auszahlungen'!$N$52,0)</f>
        <v>0</v>
      </c>
      <c r="O103" s="204">
        <f ca="1">IF(O4='3. Erfassung Auszahlungen'!$L$52,'3. Erfassung Auszahlungen'!$N$52,0)</f>
        <v>0</v>
      </c>
      <c r="P103" s="204">
        <f ca="1">IF(P4='3. Erfassung Auszahlungen'!$L$52,'3. Erfassung Auszahlungen'!$N$52,0)</f>
        <v>0</v>
      </c>
      <c r="Q103" s="204">
        <f ca="1">IF(Q4='3. Erfassung Auszahlungen'!$L$52,'3. Erfassung Auszahlungen'!$N$52,0)</f>
        <v>0</v>
      </c>
      <c r="R103" s="204">
        <f ca="1">IF(R4='3. Erfassung Auszahlungen'!$L$52,'3. Erfassung Auszahlungen'!$N$52,0)</f>
        <v>0</v>
      </c>
      <c r="S103" s="204">
        <f ca="1">IF(S4='3. Erfassung Auszahlungen'!$L$52,'3. Erfassung Auszahlungen'!$N$52,0)</f>
        <v>0</v>
      </c>
      <c r="T103" s="204">
        <f ca="1">IF(T4='3. Erfassung Auszahlungen'!$L$52,'3. Erfassung Auszahlungen'!$N$52,0)</f>
        <v>0</v>
      </c>
      <c r="U103" s="204">
        <f ca="1">IF(U4='3. Erfassung Auszahlungen'!$L$52,'3. Erfassung Auszahlungen'!$N$52,0)</f>
        <v>0</v>
      </c>
      <c r="V103" s="204">
        <f ca="1">IF(V4='3. Erfassung Auszahlungen'!$L$52,'3. Erfassung Auszahlungen'!$N$52,0)</f>
        <v>0</v>
      </c>
      <c r="W103" s="204">
        <f ca="1">IF(W4='3. Erfassung Auszahlungen'!$L$52,'3. Erfassung Auszahlungen'!$N$52,0)</f>
        <v>0</v>
      </c>
      <c r="X103" s="204">
        <f ca="1">IF(X4='3. Erfassung Auszahlungen'!$L$52,'3. Erfassung Auszahlungen'!$N$52,0)</f>
        <v>0</v>
      </c>
      <c r="Y103" s="204">
        <f ca="1">IF(Y4='3. Erfassung Auszahlungen'!$L$52,'3. Erfassung Auszahlungen'!$N$52,0)</f>
        <v>0</v>
      </c>
      <c r="Z103" s="204">
        <f ca="1">IF(Z4='3. Erfassung Auszahlungen'!$L$52,'3. Erfassung Auszahlungen'!$N$52,0)</f>
        <v>0</v>
      </c>
      <c r="AA103" s="204">
        <f ca="1">IF(AA4='3. Erfassung Auszahlungen'!$L$52,'3. Erfassung Auszahlungen'!$N$52,0)</f>
        <v>0</v>
      </c>
      <c r="AB103" s="204">
        <f ca="1">IF(AB4='3. Erfassung Auszahlungen'!$L$52,'3. Erfassung Auszahlungen'!$N$52,0)</f>
        <v>0</v>
      </c>
      <c r="AC103" s="204">
        <f ca="1">IF(AC4='3. Erfassung Auszahlungen'!$L$52,'3. Erfassung Auszahlungen'!$N$52,0)</f>
        <v>0</v>
      </c>
      <c r="AD103" s="204">
        <f ca="1">IF(AD4='3. Erfassung Auszahlungen'!$L$52,'3. Erfassung Auszahlungen'!$N$52,0)</f>
        <v>0</v>
      </c>
      <c r="AE103" s="204">
        <f ca="1">IF(AE4='3. Erfassung Auszahlungen'!$L$52,'3. Erfassung Auszahlungen'!$N$52,0)</f>
        <v>0</v>
      </c>
      <c r="AF103" s="204">
        <f ca="1">IF(AF4='3. Erfassung Auszahlungen'!$L$52,'3. Erfassung Auszahlungen'!$N$52,0)</f>
        <v>0</v>
      </c>
      <c r="AG103" s="204">
        <f ca="1">IF(AG4='3. Erfassung Auszahlungen'!$L$52,'3. Erfassung Auszahlungen'!$N$52,0)</f>
        <v>0</v>
      </c>
      <c r="AH103" s="204">
        <f ca="1">IF(AH4='3. Erfassung Auszahlungen'!$L$52,'3. Erfassung Auszahlungen'!$N$52,0)</f>
        <v>0</v>
      </c>
      <c r="AI103" s="761"/>
    </row>
    <row r="104" spans="1:35" x14ac:dyDescent="0.25">
      <c r="A104" s="18">
        <f>'3. Erfassung Auszahlungen'!A53</f>
        <v>0</v>
      </c>
      <c r="B104" s="204">
        <f ca="1">IF(B4='3. Erfassung Auszahlungen'!$L$53,'3. Erfassung Auszahlungen'!$N$53,0)</f>
        <v>0</v>
      </c>
      <c r="C104" s="204">
        <f ca="1">IF(C4='3. Erfassung Auszahlungen'!$L$53,'3. Erfassung Auszahlungen'!$N$53,0)</f>
        <v>0</v>
      </c>
      <c r="D104" s="204">
        <f ca="1">IF(D4='3. Erfassung Auszahlungen'!$L$53,'3. Erfassung Auszahlungen'!$N$53,0)</f>
        <v>0</v>
      </c>
      <c r="E104" s="204">
        <f ca="1">IF(E4='3. Erfassung Auszahlungen'!$L$53,'3. Erfassung Auszahlungen'!$N$53,0)</f>
        <v>0</v>
      </c>
      <c r="F104" s="204">
        <f ca="1">IF(F4='3. Erfassung Auszahlungen'!$L$53,'3. Erfassung Auszahlungen'!$N$53,0)</f>
        <v>0</v>
      </c>
      <c r="G104" s="204">
        <f ca="1">IF(G4='3. Erfassung Auszahlungen'!$L$53,'3. Erfassung Auszahlungen'!$N$53,0)</f>
        <v>0</v>
      </c>
      <c r="H104" s="204">
        <f ca="1">IF(H4='3. Erfassung Auszahlungen'!$L$53,'3. Erfassung Auszahlungen'!$N$53,0)</f>
        <v>0</v>
      </c>
      <c r="I104" s="204">
        <f ca="1">IF(I4='3. Erfassung Auszahlungen'!$L$53,'3. Erfassung Auszahlungen'!$N$53,0)</f>
        <v>0</v>
      </c>
      <c r="J104" s="204">
        <f ca="1">IF(J4='3. Erfassung Auszahlungen'!$L$53,'3. Erfassung Auszahlungen'!$N$53,0)</f>
        <v>0</v>
      </c>
      <c r="K104" s="204">
        <f ca="1">IF(K4='3. Erfassung Auszahlungen'!$L$53,'3. Erfassung Auszahlungen'!$N$53,0)</f>
        <v>0</v>
      </c>
      <c r="L104" s="204">
        <f ca="1">IF(L4='3. Erfassung Auszahlungen'!$L$53,'3. Erfassung Auszahlungen'!$N$53,0)</f>
        <v>0</v>
      </c>
      <c r="M104" s="204">
        <f ca="1">IF(M4='3. Erfassung Auszahlungen'!$L$53,'3. Erfassung Auszahlungen'!$N$53,0)</f>
        <v>0</v>
      </c>
      <c r="N104" s="204">
        <f ca="1">IF(N4='3. Erfassung Auszahlungen'!$L$53,'3. Erfassung Auszahlungen'!$N$53,0)</f>
        <v>0</v>
      </c>
      <c r="O104" s="204">
        <f ca="1">IF(O4='3. Erfassung Auszahlungen'!$L$53,'3. Erfassung Auszahlungen'!$N$53,0)</f>
        <v>0</v>
      </c>
      <c r="P104" s="204">
        <f ca="1">IF(P4='3. Erfassung Auszahlungen'!$L$53,'3. Erfassung Auszahlungen'!$N$53,0)</f>
        <v>0</v>
      </c>
      <c r="Q104" s="204">
        <f ca="1">IF(Q4='3. Erfassung Auszahlungen'!$L$53,'3. Erfassung Auszahlungen'!$N$53,0)</f>
        <v>0</v>
      </c>
      <c r="R104" s="204">
        <f ca="1">IF(R4='3. Erfassung Auszahlungen'!$L$53,'3. Erfassung Auszahlungen'!$N$53,0)</f>
        <v>0</v>
      </c>
      <c r="S104" s="204">
        <f ca="1">IF(S4='3. Erfassung Auszahlungen'!$L$53,'3. Erfassung Auszahlungen'!$N$53,0)</f>
        <v>0</v>
      </c>
      <c r="T104" s="204">
        <f ca="1">IF(T4='3. Erfassung Auszahlungen'!$L$53,'3. Erfassung Auszahlungen'!$N$53,0)</f>
        <v>0</v>
      </c>
      <c r="U104" s="204">
        <f ca="1">IF(U4='3. Erfassung Auszahlungen'!$L$53,'3. Erfassung Auszahlungen'!$N$53,0)</f>
        <v>0</v>
      </c>
      <c r="V104" s="204">
        <f ca="1">IF(V4='3. Erfassung Auszahlungen'!$L$53,'3. Erfassung Auszahlungen'!$N$53,0)</f>
        <v>0</v>
      </c>
      <c r="W104" s="204">
        <f ca="1">IF(W4='3. Erfassung Auszahlungen'!$L$53,'3. Erfassung Auszahlungen'!$N$53,0)</f>
        <v>0</v>
      </c>
      <c r="X104" s="204">
        <f ca="1">IF(X4='3. Erfassung Auszahlungen'!$L$53,'3. Erfassung Auszahlungen'!$N$53,0)</f>
        <v>0</v>
      </c>
      <c r="Y104" s="204">
        <f ca="1">IF(Y4='3. Erfassung Auszahlungen'!$L$53,'3. Erfassung Auszahlungen'!$N$53,0)</f>
        <v>0</v>
      </c>
      <c r="Z104" s="204">
        <f ca="1">IF(Z4='3. Erfassung Auszahlungen'!$L$53,'3. Erfassung Auszahlungen'!$N$53,0)</f>
        <v>0</v>
      </c>
      <c r="AA104" s="204">
        <f ca="1">IF(AA4='3. Erfassung Auszahlungen'!$L$53,'3. Erfassung Auszahlungen'!$N$53,0)</f>
        <v>0</v>
      </c>
      <c r="AB104" s="204">
        <f ca="1">IF(AB4='3. Erfassung Auszahlungen'!$L$53,'3. Erfassung Auszahlungen'!$N$53,0)</f>
        <v>0</v>
      </c>
      <c r="AC104" s="204">
        <f ca="1">IF(AC4='3. Erfassung Auszahlungen'!$L$53,'3. Erfassung Auszahlungen'!$N$53,0)</f>
        <v>0</v>
      </c>
      <c r="AD104" s="204">
        <f ca="1">IF(AD4='3. Erfassung Auszahlungen'!$L$53,'3. Erfassung Auszahlungen'!$N$53,0)</f>
        <v>0</v>
      </c>
      <c r="AE104" s="204">
        <f ca="1">IF(AE4='3. Erfassung Auszahlungen'!$L$53,'3. Erfassung Auszahlungen'!$N$53,0)</f>
        <v>0</v>
      </c>
      <c r="AF104" s="204">
        <f ca="1">IF(AF4='3. Erfassung Auszahlungen'!$L$53,'3. Erfassung Auszahlungen'!$N$53,0)</f>
        <v>0</v>
      </c>
      <c r="AG104" s="204">
        <f ca="1">IF(AG4='3. Erfassung Auszahlungen'!$L$53,'3. Erfassung Auszahlungen'!$N$53,0)</f>
        <v>0</v>
      </c>
      <c r="AH104" s="204">
        <f ca="1">IF(AH4='3. Erfassung Auszahlungen'!$L$53,'3. Erfassung Auszahlungen'!$N$53,0)</f>
        <v>0</v>
      </c>
      <c r="AI104" s="761"/>
    </row>
    <row r="105" spans="1:35" x14ac:dyDescent="0.25">
      <c r="A105" s="18">
        <f>'3. Erfassung Auszahlungen'!A54</f>
        <v>0</v>
      </c>
      <c r="B105" s="204">
        <f ca="1">IF(B4='3. Erfassung Auszahlungen'!$L$54,'3. Erfassung Auszahlungen'!$N$54,0)</f>
        <v>0</v>
      </c>
      <c r="C105" s="204">
        <f ca="1">IF(C4='3. Erfassung Auszahlungen'!$L$54,'3. Erfassung Auszahlungen'!$N$54,0)</f>
        <v>0</v>
      </c>
      <c r="D105" s="204">
        <f ca="1">IF(D4='3. Erfassung Auszahlungen'!$L$54,'3. Erfassung Auszahlungen'!$N$54,0)</f>
        <v>0</v>
      </c>
      <c r="E105" s="204">
        <f ca="1">IF(E4='3. Erfassung Auszahlungen'!$L$54,'3. Erfassung Auszahlungen'!$N$54,0)</f>
        <v>0</v>
      </c>
      <c r="F105" s="204">
        <f ca="1">IF(F4='3. Erfassung Auszahlungen'!$L$54,'3. Erfassung Auszahlungen'!$N$54,0)</f>
        <v>0</v>
      </c>
      <c r="G105" s="204">
        <f ca="1">IF(G4='3. Erfassung Auszahlungen'!$L$54,'3. Erfassung Auszahlungen'!$N$54,0)</f>
        <v>0</v>
      </c>
      <c r="H105" s="204">
        <f ca="1">IF(H4='3. Erfassung Auszahlungen'!$L$54,'3. Erfassung Auszahlungen'!$N$54,0)</f>
        <v>0</v>
      </c>
      <c r="I105" s="204">
        <f ca="1">IF(I4='3. Erfassung Auszahlungen'!$L$54,'3. Erfassung Auszahlungen'!$N$54,0)</f>
        <v>0</v>
      </c>
      <c r="J105" s="204">
        <f ca="1">IF(J4='3. Erfassung Auszahlungen'!$L$54,'3. Erfassung Auszahlungen'!$N$54,0)</f>
        <v>0</v>
      </c>
      <c r="K105" s="204">
        <f ca="1">IF(K4='3. Erfassung Auszahlungen'!$L$54,'3. Erfassung Auszahlungen'!$N$54,0)</f>
        <v>0</v>
      </c>
      <c r="L105" s="204">
        <f ca="1">IF(L4='3. Erfassung Auszahlungen'!$L$54,'3. Erfassung Auszahlungen'!$N$54,0)</f>
        <v>0</v>
      </c>
      <c r="M105" s="204">
        <f ca="1">IF(M4='3. Erfassung Auszahlungen'!$L$54,'3. Erfassung Auszahlungen'!$N$54,0)</f>
        <v>0</v>
      </c>
      <c r="N105" s="204">
        <f ca="1">IF(N4='3. Erfassung Auszahlungen'!$L$54,'3. Erfassung Auszahlungen'!$N$54,0)</f>
        <v>0</v>
      </c>
      <c r="O105" s="204">
        <f ca="1">IF(O4='3. Erfassung Auszahlungen'!$L$54,'3. Erfassung Auszahlungen'!$N$54,0)</f>
        <v>0</v>
      </c>
      <c r="P105" s="204">
        <f ca="1">IF(P4='3. Erfassung Auszahlungen'!$L$54,'3. Erfassung Auszahlungen'!$N$54,0)</f>
        <v>0</v>
      </c>
      <c r="Q105" s="204">
        <f ca="1">IF(Q4='3. Erfassung Auszahlungen'!$L$54,'3. Erfassung Auszahlungen'!$N$54,0)</f>
        <v>0</v>
      </c>
      <c r="R105" s="204">
        <f ca="1">IF(R4='3. Erfassung Auszahlungen'!$L$54,'3. Erfassung Auszahlungen'!$N$54,0)</f>
        <v>0</v>
      </c>
      <c r="S105" s="204">
        <f ca="1">IF(S4='3. Erfassung Auszahlungen'!$L$54,'3. Erfassung Auszahlungen'!$N$54,0)</f>
        <v>0</v>
      </c>
      <c r="T105" s="204">
        <f ca="1">IF(T4='3. Erfassung Auszahlungen'!$L$54,'3. Erfassung Auszahlungen'!$N$54,0)</f>
        <v>0</v>
      </c>
      <c r="U105" s="204">
        <f ca="1">IF(U4='3. Erfassung Auszahlungen'!$L$54,'3. Erfassung Auszahlungen'!$N$54,0)</f>
        <v>0</v>
      </c>
      <c r="V105" s="204">
        <f ca="1">IF(V4='3. Erfassung Auszahlungen'!$L$54,'3. Erfassung Auszahlungen'!$N$54,0)</f>
        <v>0</v>
      </c>
      <c r="W105" s="204">
        <f ca="1">IF(W4='3. Erfassung Auszahlungen'!$L$54,'3. Erfassung Auszahlungen'!$N$54,0)</f>
        <v>0</v>
      </c>
      <c r="X105" s="204">
        <f ca="1">IF(X4='3. Erfassung Auszahlungen'!$L$54,'3. Erfassung Auszahlungen'!$N$54,0)</f>
        <v>0</v>
      </c>
      <c r="Y105" s="204">
        <f ca="1">IF(Y4='3. Erfassung Auszahlungen'!$L$54,'3. Erfassung Auszahlungen'!$N$54,0)</f>
        <v>0</v>
      </c>
      <c r="Z105" s="204">
        <f ca="1">IF(Z4='3. Erfassung Auszahlungen'!$L$54,'3. Erfassung Auszahlungen'!$N$54,0)</f>
        <v>0</v>
      </c>
      <c r="AA105" s="204">
        <f ca="1">IF(AA4='3. Erfassung Auszahlungen'!$L$54,'3. Erfassung Auszahlungen'!$N$54,0)</f>
        <v>0</v>
      </c>
      <c r="AB105" s="204">
        <f ca="1">IF(AB4='3. Erfassung Auszahlungen'!$L$54,'3. Erfassung Auszahlungen'!$N$54,0)</f>
        <v>0</v>
      </c>
      <c r="AC105" s="204">
        <f ca="1">IF(AC4='3. Erfassung Auszahlungen'!$L$54,'3. Erfassung Auszahlungen'!$N$54,0)</f>
        <v>0</v>
      </c>
      <c r="AD105" s="204">
        <f ca="1">IF(AD4='3. Erfassung Auszahlungen'!$L$54,'3. Erfassung Auszahlungen'!$N$54,0)</f>
        <v>0</v>
      </c>
      <c r="AE105" s="204">
        <f ca="1">IF(AE4='3. Erfassung Auszahlungen'!$L$54,'3. Erfassung Auszahlungen'!$N$54,0)</f>
        <v>0</v>
      </c>
      <c r="AF105" s="204">
        <f ca="1">IF(AF4='3. Erfassung Auszahlungen'!$L$54,'3. Erfassung Auszahlungen'!$N$54,0)</f>
        <v>0</v>
      </c>
      <c r="AG105" s="204">
        <f ca="1">IF(AG4='3. Erfassung Auszahlungen'!$L$54,'3. Erfassung Auszahlungen'!$N$54,0)</f>
        <v>0</v>
      </c>
      <c r="AH105" s="204">
        <f ca="1">IF(AH4='3. Erfassung Auszahlungen'!$L$54,'3. Erfassung Auszahlungen'!$N$54,0)</f>
        <v>0</v>
      </c>
      <c r="AI105" s="761"/>
    </row>
    <row r="106" spans="1:35" x14ac:dyDescent="0.25">
      <c r="A106" s="18">
        <f>'3. Erfassung Auszahlungen'!A55</f>
        <v>0</v>
      </c>
      <c r="B106" s="204">
        <f ca="1">IF(B4='3. Erfassung Auszahlungen'!$L$55,'3. Erfassung Auszahlungen'!$N$55,0)</f>
        <v>0</v>
      </c>
      <c r="C106" s="204">
        <f ca="1">IF(C4='3. Erfassung Auszahlungen'!$L$55,'3. Erfassung Auszahlungen'!$N$55,0)</f>
        <v>0</v>
      </c>
      <c r="D106" s="204">
        <f ca="1">IF(D4='3. Erfassung Auszahlungen'!$L$55,'3. Erfassung Auszahlungen'!$N$55,0)</f>
        <v>0</v>
      </c>
      <c r="E106" s="204">
        <f ca="1">IF(E4='3. Erfassung Auszahlungen'!$L$55,'3. Erfassung Auszahlungen'!$N$55,0)</f>
        <v>0</v>
      </c>
      <c r="F106" s="204">
        <f ca="1">IF(F4='3. Erfassung Auszahlungen'!$L$55,'3. Erfassung Auszahlungen'!$N$55,0)</f>
        <v>0</v>
      </c>
      <c r="G106" s="204">
        <f ca="1">IF(G4='3. Erfassung Auszahlungen'!$L$55,'3. Erfassung Auszahlungen'!$N$55,0)</f>
        <v>0</v>
      </c>
      <c r="H106" s="204">
        <f ca="1">IF(H4='3. Erfassung Auszahlungen'!$L$55,'3. Erfassung Auszahlungen'!$N$55,0)</f>
        <v>0</v>
      </c>
      <c r="I106" s="204">
        <f ca="1">IF(I4='3. Erfassung Auszahlungen'!$L$55,'3. Erfassung Auszahlungen'!$N$55,0)</f>
        <v>0</v>
      </c>
      <c r="J106" s="204">
        <f ca="1">IF(J4='3. Erfassung Auszahlungen'!$L$55,'3. Erfassung Auszahlungen'!$N$55,0)</f>
        <v>0</v>
      </c>
      <c r="K106" s="204">
        <f ca="1">IF(K4='3. Erfassung Auszahlungen'!$L$55,'3. Erfassung Auszahlungen'!$N$55,0)</f>
        <v>0</v>
      </c>
      <c r="L106" s="204">
        <f ca="1">IF(L4='3. Erfassung Auszahlungen'!$L$55,'3. Erfassung Auszahlungen'!$N$55,0)</f>
        <v>0</v>
      </c>
      <c r="M106" s="204">
        <f ca="1">IF(M4='3. Erfassung Auszahlungen'!$L$55,'3. Erfassung Auszahlungen'!$N$55,0)</f>
        <v>0</v>
      </c>
      <c r="N106" s="204">
        <f ca="1">IF(N4='3. Erfassung Auszahlungen'!$L$55,'3. Erfassung Auszahlungen'!$N$55,0)</f>
        <v>0</v>
      </c>
      <c r="O106" s="204">
        <f ca="1">IF(O4='3. Erfassung Auszahlungen'!$L$55,'3. Erfassung Auszahlungen'!$N$55,0)</f>
        <v>0</v>
      </c>
      <c r="P106" s="204">
        <f ca="1">IF(P4='3. Erfassung Auszahlungen'!$L$55,'3. Erfassung Auszahlungen'!$N$55,0)</f>
        <v>0</v>
      </c>
      <c r="Q106" s="204">
        <f ca="1">IF(Q4='3. Erfassung Auszahlungen'!$L$55,'3. Erfassung Auszahlungen'!$N$55,0)</f>
        <v>0</v>
      </c>
      <c r="R106" s="204">
        <f ca="1">IF(R4='3. Erfassung Auszahlungen'!$L$55,'3. Erfassung Auszahlungen'!$N$55,0)</f>
        <v>0</v>
      </c>
      <c r="S106" s="204">
        <f ca="1">IF(S4='3. Erfassung Auszahlungen'!$L$55,'3. Erfassung Auszahlungen'!$N$55,0)</f>
        <v>0</v>
      </c>
      <c r="T106" s="204">
        <f ca="1">IF(T4='3. Erfassung Auszahlungen'!$L$55,'3. Erfassung Auszahlungen'!$N$55,0)</f>
        <v>0</v>
      </c>
      <c r="U106" s="204">
        <f ca="1">IF(U4='3. Erfassung Auszahlungen'!$L$55,'3. Erfassung Auszahlungen'!$N$55,0)</f>
        <v>0</v>
      </c>
      <c r="V106" s="204">
        <f ca="1">IF(V4='3. Erfassung Auszahlungen'!$L$55,'3. Erfassung Auszahlungen'!$N$55,0)</f>
        <v>0</v>
      </c>
      <c r="W106" s="204">
        <f ca="1">IF(W4='3. Erfassung Auszahlungen'!$L$55,'3. Erfassung Auszahlungen'!$N$55,0)</f>
        <v>0</v>
      </c>
      <c r="X106" s="204">
        <f ca="1">IF(X4='3. Erfassung Auszahlungen'!$L$55,'3. Erfassung Auszahlungen'!$N$55,0)</f>
        <v>0</v>
      </c>
      <c r="Y106" s="204">
        <f ca="1">IF(Y4='3. Erfassung Auszahlungen'!$L$55,'3. Erfassung Auszahlungen'!$N$55,0)</f>
        <v>0</v>
      </c>
      <c r="Z106" s="204">
        <f ca="1">IF(Z4='3. Erfassung Auszahlungen'!$L$55,'3. Erfassung Auszahlungen'!$N$55,0)</f>
        <v>0</v>
      </c>
      <c r="AA106" s="204">
        <f ca="1">IF(AA4='3. Erfassung Auszahlungen'!$L$55,'3. Erfassung Auszahlungen'!$N$55,0)</f>
        <v>0</v>
      </c>
      <c r="AB106" s="204">
        <f ca="1">IF(AB4='3. Erfassung Auszahlungen'!$L$55,'3. Erfassung Auszahlungen'!$N$55,0)</f>
        <v>0</v>
      </c>
      <c r="AC106" s="204">
        <f ca="1">IF(AC4='3. Erfassung Auszahlungen'!$L$55,'3. Erfassung Auszahlungen'!$N$55,0)</f>
        <v>0</v>
      </c>
      <c r="AD106" s="204">
        <f ca="1">IF(AD4='3. Erfassung Auszahlungen'!$L$55,'3. Erfassung Auszahlungen'!$N$55,0)</f>
        <v>0</v>
      </c>
      <c r="AE106" s="204">
        <f ca="1">IF(AE4='3. Erfassung Auszahlungen'!$L$55,'3. Erfassung Auszahlungen'!$N$55,0)</f>
        <v>0</v>
      </c>
      <c r="AF106" s="204">
        <f ca="1">IF(AF4='3. Erfassung Auszahlungen'!$L$55,'3. Erfassung Auszahlungen'!$N$55,0)</f>
        <v>0</v>
      </c>
      <c r="AG106" s="204">
        <f ca="1">IF(AG4='3. Erfassung Auszahlungen'!$L$55,'3. Erfassung Auszahlungen'!$N$55,0)</f>
        <v>0</v>
      </c>
      <c r="AH106" s="204">
        <f ca="1">IF(AH4='3. Erfassung Auszahlungen'!$L$55,'3. Erfassung Auszahlungen'!$N$55,0)</f>
        <v>0</v>
      </c>
      <c r="AI106" s="761"/>
    </row>
    <row r="107" spans="1:35" x14ac:dyDescent="0.25">
      <c r="A107" s="18">
        <f>'3. Erfassung Auszahlungen'!A56</f>
        <v>0</v>
      </c>
      <c r="B107" s="204">
        <f ca="1">IF(B4='3. Erfassung Auszahlungen'!$L$56,'3. Erfassung Auszahlungen'!$N$56,0)</f>
        <v>0</v>
      </c>
      <c r="C107" s="204">
        <f ca="1">IF(C4='3. Erfassung Auszahlungen'!$L$56,'3. Erfassung Auszahlungen'!$N$56,0)</f>
        <v>0</v>
      </c>
      <c r="D107" s="204">
        <f ca="1">IF(D4='3. Erfassung Auszahlungen'!$L$56,'3. Erfassung Auszahlungen'!$N$56,0)</f>
        <v>0</v>
      </c>
      <c r="E107" s="204">
        <f ca="1">IF(E4='3. Erfassung Auszahlungen'!$L$56,'3. Erfassung Auszahlungen'!$N$56,0)</f>
        <v>0</v>
      </c>
      <c r="F107" s="204">
        <f ca="1">IF(F4='3. Erfassung Auszahlungen'!$L$56,'3. Erfassung Auszahlungen'!$N$56,0)</f>
        <v>0</v>
      </c>
      <c r="G107" s="204">
        <f ca="1">IF(G4='3. Erfassung Auszahlungen'!$L$56,'3. Erfassung Auszahlungen'!$N$56,0)</f>
        <v>0</v>
      </c>
      <c r="H107" s="204">
        <f ca="1">IF(H4='3. Erfassung Auszahlungen'!$L$56,'3. Erfassung Auszahlungen'!$N$56,0)</f>
        <v>0</v>
      </c>
      <c r="I107" s="204">
        <f ca="1">IF(I4='3. Erfassung Auszahlungen'!$L$56,'3. Erfassung Auszahlungen'!$N$56,0)</f>
        <v>0</v>
      </c>
      <c r="J107" s="204">
        <f ca="1">IF(J4='3. Erfassung Auszahlungen'!$L$56,'3. Erfassung Auszahlungen'!$N$56,0)</f>
        <v>0</v>
      </c>
      <c r="K107" s="204">
        <f ca="1">IF(K4='3. Erfassung Auszahlungen'!$L$56,'3. Erfassung Auszahlungen'!$N$56,0)</f>
        <v>0</v>
      </c>
      <c r="L107" s="204">
        <f ca="1">IF(L4='3. Erfassung Auszahlungen'!$L$56,'3. Erfassung Auszahlungen'!$N$56,0)</f>
        <v>0</v>
      </c>
      <c r="M107" s="204">
        <f ca="1">IF(M4='3. Erfassung Auszahlungen'!$L$56,'3. Erfassung Auszahlungen'!$N$56,0)</f>
        <v>0</v>
      </c>
      <c r="N107" s="204">
        <f ca="1">IF(N4='3. Erfassung Auszahlungen'!$L$56,'3. Erfassung Auszahlungen'!$N$56,0)</f>
        <v>0</v>
      </c>
      <c r="O107" s="204">
        <f ca="1">IF(O4='3. Erfassung Auszahlungen'!$L$56,'3. Erfassung Auszahlungen'!$N$56,0)</f>
        <v>0</v>
      </c>
      <c r="P107" s="204">
        <f ca="1">IF(P4='3. Erfassung Auszahlungen'!$L$56,'3. Erfassung Auszahlungen'!$N$56,0)</f>
        <v>0</v>
      </c>
      <c r="Q107" s="204">
        <f ca="1">IF(Q4='3. Erfassung Auszahlungen'!$L$56,'3. Erfassung Auszahlungen'!$N$56,0)</f>
        <v>0</v>
      </c>
      <c r="R107" s="204">
        <f ca="1">IF(R4='3. Erfassung Auszahlungen'!$L$56,'3. Erfassung Auszahlungen'!$N$56,0)</f>
        <v>0</v>
      </c>
      <c r="S107" s="204">
        <f ca="1">IF(S4='3. Erfassung Auszahlungen'!$L$56,'3. Erfassung Auszahlungen'!$N$56,0)</f>
        <v>0</v>
      </c>
      <c r="T107" s="204">
        <f ca="1">IF(T4='3. Erfassung Auszahlungen'!$L$56,'3. Erfassung Auszahlungen'!$N$56,0)</f>
        <v>0</v>
      </c>
      <c r="U107" s="204">
        <f ca="1">IF(U4='3. Erfassung Auszahlungen'!$L$56,'3. Erfassung Auszahlungen'!$N$56,0)</f>
        <v>0</v>
      </c>
      <c r="V107" s="204">
        <f ca="1">IF(V4='3. Erfassung Auszahlungen'!$L$56,'3. Erfassung Auszahlungen'!$N$56,0)</f>
        <v>0</v>
      </c>
      <c r="W107" s="204">
        <f ca="1">IF(W4='3. Erfassung Auszahlungen'!$L$56,'3. Erfassung Auszahlungen'!$N$56,0)</f>
        <v>0</v>
      </c>
      <c r="X107" s="204">
        <f ca="1">IF(X4='3. Erfassung Auszahlungen'!$L$56,'3. Erfassung Auszahlungen'!$N$56,0)</f>
        <v>0</v>
      </c>
      <c r="Y107" s="204">
        <f ca="1">IF(Y4='3. Erfassung Auszahlungen'!$L$56,'3. Erfassung Auszahlungen'!$N$56,0)</f>
        <v>0</v>
      </c>
      <c r="Z107" s="204">
        <f ca="1">IF(Z4='3. Erfassung Auszahlungen'!$L$56,'3. Erfassung Auszahlungen'!$N$56,0)</f>
        <v>0</v>
      </c>
      <c r="AA107" s="204">
        <f ca="1">IF(AA4='3. Erfassung Auszahlungen'!$L$56,'3. Erfassung Auszahlungen'!$N$56,0)</f>
        <v>0</v>
      </c>
      <c r="AB107" s="204">
        <f ca="1">IF(AB4='3. Erfassung Auszahlungen'!$L$56,'3. Erfassung Auszahlungen'!$N$56,0)</f>
        <v>0</v>
      </c>
      <c r="AC107" s="204">
        <f ca="1">IF(AC4='3. Erfassung Auszahlungen'!$L$56,'3. Erfassung Auszahlungen'!$N$56,0)</f>
        <v>0</v>
      </c>
      <c r="AD107" s="204">
        <f ca="1">IF(AD4='3. Erfassung Auszahlungen'!$L$56,'3. Erfassung Auszahlungen'!$N$56,0)</f>
        <v>0</v>
      </c>
      <c r="AE107" s="204">
        <f ca="1">IF(AE4='3. Erfassung Auszahlungen'!$L$56,'3. Erfassung Auszahlungen'!$N$56,0)</f>
        <v>0</v>
      </c>
      <c r="AF107" s="204">
        <f ca="1">IF(AF4='3. Erfassung Auszahlungen'!$L$56,'3. Erfassung Auszahlungen'!$N$56,0)</f>
        <v>0</v>
      </c>
      <c r="AG107" s="204">
        <f ca="1">IF(AG4='3. Erfassung Auszahlungen'!$L$56,'3. Erfassung Auszahlungen'!$N$56,0)</f>
        <v>0</v>
      </c>
      <c r="AH107" s="204">
        <f ca="1">IF(AH4='3. Erfassung Auszahlungen'!$L$56,'3. Erfassung Auszahlungen'!$N$56,0)</f>
        <v>0</v>
      </c>
      <c r="AI107" s="761"/>
    </row>
    <row r="108" spans="1:35" x14ac:dyDescent="0.25">
      <c r="A108" s="18">
        <f>'3. Erfassung Auszahlungen'!A57</f>
        <v>0</v>
      </c>
      <c r="B108" s="204">
        <f ca="1">IF(B4='3. Erfassung Auszahlungen'!$L$57,'3. Erfassung Auszahlungen'!$N$57,0)</f>
        <v>0</v>
      </c>
      <c r="C108" s="204">
        <f ca="1">IF(C4='3. Erfassung Auszahlungen'!$L$57,'3. Erfassung Auszahlungen'!$N$57,0)</f>
        <v>0</v>
      </c>
      <c r="D108" s="204">
        <f ca="1">IF(D4='3. Erfassung Auszahlungen'!$L$57,'3. Erfassung Auszahlungen'!$N$57,0)</f>
        <v>0</v>
      </c>
      <c r="E108" s="204">
        <f ca="1">IF(E4='3. Erfassung Auszahlungen'!$L$57,'3. Erfassung Auszahlungen'!$N$57,0)</f>
        <v>0</v>
      </c>
      <c r="F108" s="204">
        <f ca="1">IF(F4='3. Erfassung Auszahlungen'!$L$57,'3. Erfassung Auszahlungen'!$N$57,0)</f>
        <v>0</v>
      </c>
      <c r="G108" s="204">
        <f ca="1">IF(G4='3. Erfassung Auszahlungen'!$L$57,'3. Erfassung Auszahlungen'!$N$57,0)</f>
        <v>0</v>
      </c>
      <c r="H108" s="204">
        <f ca="1">IF(H4='3. Erfassung Auszahlungen'!$L$57,'3. Erfassung Auszahlungen'!$N$57,0)</f>
        <v>0</v>
      </c>
      <c r="I108" s="204">
        <f ca="1">IF(I4='3. Erfassung Auszahlungen'!$L$57,'3. Erfassung Auszahlungen'!$N$57,0)</f>
        <v>0</v>
      </c>
      <c r="J108" s="204">
        <f ca="1">IF(J4='3. Erfassung Auszahlungen'!$L$57,'3. Erfassung Auszahlungen'!$N$57,0)</f>
        <v>0</v>
      </c>
      <c r="K108" s="204">
        <f ca="1">IF(K4='3. Erfassung Auszahlungen'!$L$57,'3. Erfassung Auszahlungen'!$N$57,0)</f>
        <v>0</v>
      </c>
      <c r="L108" s="204">
        <f ca="1">IF(L4='3. Erfassung Auszahlungen'!$L$57,'3. Erfassung Auszahlungen'!$N$57,0)</f>
        <v>0</v>
      </c>
      <c r="M108" s="204">
        <f ca="1">IF(M4='3. Erfassung Auszahlungen'!$L$57,'3. Erfassung Auszahlungen'!$N$57,0)</f>
        <v>0</v>
      </c>
      <c r="N108" s="204">
        <f ca="1">IF(N4='3. Erfassung Auszahlungen'!$L$57,'3. Erfassung Auszahlungen'!$N$57,0)</f>
        <v>0</v>
      </c>
      <c r="O108" s="204">
        <f ca="1">IF(O4='3. Erfassung Auszahlungen'!$L$57,'3. Erfassung Auszahlungen'!$N$57,0)</f>
        <v>0</v>
      </c>
      <c r="P108" s="204">
        <f ca="1">IF(P4='3. Erfassung Auszahlungen'!$L$57,'3. Erfassung Auszahlungen'!$N$57,0)</f>
        <v>0</v>
      </c>
      <c r="Q108" s="204">
        <f ca="1">IF(Q4='3. Erfassung Auszahlungen'!$L$57,'3. Erfassung Auszahlungen'!$N$57,0)</f>
        <v>0</v>
      </c>
      <c r="R108" s="204">
        <f ca="1">IF(R4='3. Erfassung Auszahlungen'!$L$57,'3. Erfassung Auszahlungen'!$N$57,0)</f>
        <v>0</v>
      </c>
      <c r="S108" s="204">
        <f ca="1">IF(S4='3. Erfassung Auszahlungen'!$L$57,'3. Erfassung Auszahlungen'!$N$57,0)</f>
        <v>0</v>
      </c>
      <c r="T108" s="204">
        <f ca="1">IF(T4='3. Erfassung Auszahlungen'!$L$57,'3. Erfassung Auszahlungen'!$N$57,0)</f>
        <v>0</v>
      </c>
      <c r="U108" s="204">
        <f ca="1">IF(U4='3. Erfassung Auszahlungen'!$L$57,'3. Erfassung Auszahlungen'!$N$57,0)</f>
        <v>0</v>
      </c>
      <c r="V108" s="204">
        <f ca="1">IF(V4='3. Erfassung Auszahlungen'!$L$57,'3. Erfassung Auszahlungen'!$N$57,0)</f>
        <v>0</v>
      </c>
      <c r="W108" s="204">
        <f ca="1">IF(W4='3. Erfassung Auszahlungen'!$L$57,'3. Erfassung Auszahlungen'!$N$57,0)</f>
        <v>0</v>
      </c>
      <c r="X108" s="204">
        <f ca="1">IF(X4='3. Erfassung Auszahlungen'!$L$57,'3. Erfassung Auszahlungen'!$N$57,0)</f>
        <v>0</v>
      </c>
      <c r="Y108" s="204">
        <f ca="1">IF(Y4='3. Erfassung Auszahlungen'!$L$57,'3. Erfassung Auszahlungen'!$N$57,0)</f>
        <v>0</v>
      </c>
      <c r="Z108" s="204">
        <f ca="1">IF(Z4='3. Erfassung Auszahlungen'!$L$57,'3. Erfassung Auszahlungen'!$N$57,0)</f>
        <v>0</v>
      </c>
      <c r="AA108" s="204">
        <f ca="1">IF(AA4='3. Erfassung Auszahlungen'!$L$57,'3. Erfassung Auszahlungen'!$N$57,0)</f>
        <v>0</v>
      </c>
      <c r="AB108" s="204">
        <f ca="1">IF(AB4='3. Erfassung Auszahlungen'!$L$57,'3. Erfassung Auszahlungen'!$N$57,0)</f>
        <v>0</v>
      </c>
      <c r="AC108" s="204">
        <f ca="1">IF(AC4='3. Erfassung Auszahlungen'!$L$57,'3. Erfassung Auszahlungen'!$N$57,0)</f>
        <v>0</v>
      </c>
      <c r="AD108" s="204">
        <f ca="1">IF(AD4='3. Erfassung Auszahlungen'!$L$57,'3. Erfassung Auszahlungen'!$N$57,0)</f>
        <v>0</v>
      </c>
      <c r="AE108" s="204">
        <f ca="1">IF(AE4='3. Erfassung Auszahlungen'!$L$57,'3. Erfassung Auszahlungen'!$N$57,0)</f>
        <v>0</v>
      </c>
      <c r="AF108" s="204">
        <f ca="1">IF(AF4='3. Erfassung Auszahlungen'!$L$57,'3. Erfassung Auszahlungen'!$N$57,0)</f>
        <v>0</v>
      </c>
      <c r="AG108" s="204">
        <f ca="1">IF(AG4='3. Erfassung Auszahlungen'!$L$57,'3. Erfassung Auszahlungen'!$N$57,0)</f>
        <v>0</v>
      </c>
      <c r="AH108" s="204">
        <f ca="1">IF(AH4='3. Erfassung Auszahlungen'!$L$57,'3. Erfassung Auszahlungen'!$N$57,0)</f>
        <v>0</v>
      </c>
      <c r="AI108" s="761"/>
    </row>
    <row r="109" spans="1:35" x14ac:dyDescent="0.25">
      <c r="A109" s="18">
        <f>'3. Erfassung Auszahlungen'!A58</f>
        <v>0</v>
      </c>
      <c r="B109" s="204">
        <f ca="1">IF(B4='3. Erfassung Auszahlungen'!$L$58,'3. Erfassung Auszahlungen'!$N$58,0)</f>
        <v>0</v>
      </c>
      <c r="C109" s="204">
        <f ca="1">IF(C4='3. Erfassung Auszahlungen'!$L$58,'3. Erfassung Auszahlungen'!$N$58,0)</f>
        <v>0</v>
      </c>
      <c r="D109" s="204">
        <f ca="1">IF(D4='3. Erfassung Auszahlungen'!$L$58,'3. Erfassung Auszahlungen'!$N$58,0)</f>
        <v>0</v>
      </c>
      <c r="E109" s="204">
        <f ca="1">IF(E4='3. Erfassung Auszahlungen'!$L$58,'3. Erfassung Auszahlungen'!$N$58,0)</f>
        <v>0</v>
      </c>
      <c r="F109" s="204">
        <f ca="1">IF(F4='3. Erfassung Auszahlungen'!$L$58,'3. Erfassung Auszahlungen'!$N$58,0)</f>
        <v>0</v>
      </c>
      <c r="G109" s="204">
        <f ca="1">IF(G4='3. Erfassung Auszahlungen'!$L$58,'3. Erfassung Auszahlungen'!$N$58,0)</f>
        <v>0</v>
      </c>
      <c r="H109" s="204">
        <f ca="1">IF(H4='3. Erfassung Auszahlungen'!$L$58,'3. Erfassung Auszahlungen'!$N$58,0)</f>
        <v>0</v>
      </c>
      <c r="I109" s="204">
        <f ca="1">IF(I4='3. Erfassung Auszahlungen'!$L$58,'3. Erfassung Auszahlungen'!$N$58,0)</f>
        <v>0</v>
      </c>
      <c r="J109" s="204">
        <f ca="1">IF(J4='3. Erfassung Auszahlungen'!$L$58,'3. Erfassung Auszahlungen'!$N$58,0)</f>
        <v>0</v>
      </c>
      <c r="K109" s="204">
        <f ca="1">IF(K4='3. Erfassung Auszahlungen'!$L$58,'3. Erfassung Auszahlungen'!$N$58,0)</f>
        <v>0</v>
      </c>
      <c r="L109" s="204">
        <f ca="1">IF(L4='3. Erfassung Auszahlungen'!$L$58,'3. Erfassung Auszahlungen'!$N$58,0)</f>
        <v>0</v>
      </c>
      <c r="M109" s="204">
        <f ca="1">IF(M4='3. Erfassung Auszahlungen'!$L$58,'3. Erfassung Auszahlungen'!$N$58,0)</f>
        <v>0</v>
      </c>
      <c r="N109" s="204">
        <f ca="1">IF(N4='3. Erfassung Auszahlungen'!$L$58,'3. Erfassung Auszahlungen'!$N$58,0)</f>
        <v>0</v>
      </c>
      <c r="O109" s="204">
        <f ca="1">IF(O4='3. Erfassung Auszahlungen'!$L$58,'3. Erfassung Auszahlungen'!$N$58,0)</f>
        <v>0</v>
      </c>
      <c r="P109" s="204">
        <f ca="1">IF(P4='3. Erfassung Auszahlungen'!$L$58,'3. Erfassung Auszahlungen'!$N$58,0)</f>
        <v>0</v>
      </c>
      <c r="Q109" s="204">
        <f ca="1">IF(Q4='3. Erfassung Auszahlungen'!$L$58,'3. Erfassung Auszahlungen'!$N$58,0)</f>
        <v>0</v>
      </c>
      <c r="R109" s="204">
        <f ca="1">IF(R4='3. Erfassung Auszahlungen'!$L$58,'3. Erfassung Auszahlungen'!$N$58,0)</f>
        <v>0</v>
      </c>
      <c r="S109" s="204">
        <f ca="1">IF(S4='3. Erfassung Auszahlungen'!$L$58,'3. Erfassung Auszahlungen'!$N$58,0)</f>
        <v>0</v>
      </c>
      <c r="T109" s="204">
        <f ca="1">IF(T4='3. Erfassung Auszahlungen'!$L$58,'3. Erfassung Auszahlungen'!$N$58,0)</f>
        <v>0</v>
      </c>
      <c r="U109" s="204">
        <f ca="1">IF(U4='3. Erfassung Auszahlungen'!$L$58,'3. Erfassung Auszahlungen'!$N$58,0)</f>
        <v>0</v>
      </c>
      <c r="V109" s="204">
        <f ca="1">IF(V4='3. Erfassung Auszahlungen'!$L$58,'3. Erfassung Auszahlungen'!$N$58,0)</f>
        <v>0</v>
      </c>
      <c r="W109" s="204">
        <f ca="1">IF(W4='3. Erfassung Auszahlungen'!$L$58,'3. Erfassung Auszahlungen'!$N$58,0)</f>
        <v>0</v>
      </c>
      <c r="X109" s="204">
        <f ca="1">IF(X4='3. Erfassung Auszahlungen'!$L$58,'3. Erfassung Auszahlungen'!$N$58,0)</f>
        <v>0</v>
      </c>
      <c r="Y109" s="204">
        <f ca="1">IF(Y4='3. Erfassung Auszahlungen'!$L$58,'3. Erfassung Auszahlungen'!$N$58,0)</f>
        <v>0</v>
      </c>
      <c r="Z109" s="204">
        <f ca="1">IF(Z4='3. Erfassung Auszahlungen'!$L$58,'3. Erfassung Auszahlungen'!$N$58,0)</f>
        <v>0</v>
      </c>
      <c r="AA109" s="204">
        <f ca="1">IF(AA4='3. Erfassung Auszahlungen'!$L$58,'3. Erfassung Auszahlungen'!$N$58,0)</f>
        <v>0</v>
      </c>
      <c r="AB109" s="204">
        <f ca="1">IF(AB4='3. Erfassung Auszahlungen'!$L$58,'3. Erfassung Auszahlungen'!$N$58,0)</f>
        <v>0</v>
      </c>
      <c r="AC109" s="204">
        <f ca="1">IF(AC4='3. Erfassung Auszahlungen'!$L$58,'3. Erfassung Auszahlungen'!$N$58,0)</f>
        <v>0</v>
      </c>
      <c r="AD109" s="204">
        <f ca="1">IF(AD4='3. Erfassung Auszahlungen'!$L$58,'3. Erfassung Auszahlungen'!$N$58,0)</f>
        <v>0</v>
      </c>
      <c r="AE109" s="204">
        <f ca="1">IF(AE4='3. Erfassung Auszahlungen'!$L$58,'3. Erfassung Auszahlungen'!$N$58,0)</f>
        <v>0</v>
      </c>
      <c r="AF109" s="204">
        <f ca="1">IF(AF4='3. Erfassung Auszahlungen'!$L$58,'3. Erfassung Auszahlungen'!$N$58,0)</f>
        <v>0</v>
      </c>
      <c r="AG109" s="204">
        <f ca="1">IF(AG4='3. Erfassung Auszahlungen'!$L$58,'3. Erfassung Auszahlungen'!$N$58,0)</f>
        <v>0</v>
      </c>
      <c r="AH109" s="204">
        <f ca="1">IF(AH4='3. Erfassung Auszahlungen'!$L$58,'3. Erfassung Auszahlungen'!$N$58,0)</f>
        <v>0</v>
      </c>
      <c r="AI109" s="761"/>
    </row>
    <row r="110" spans="1:35" x14ac:dyDescent="0.25">
      <c r="A110" s="18">
        <f>'3. Erfassung Auszahlungen'!A59</f>
        <v>0</v>
      </c>
      <c r="B110" s="204">
        <f ca="1">IF(B4='3. Erfassung Auszahlungen'!$L$59,'3. Erfassung Auszahlungen'!$N$59,0)</f>
        <v>0</v>
      </c>
      <c r="C110" s="204">
        <f ca="1">IF(C4='3. Erfassung Auszahlungen'!$L$59,'3. Erfassung Auszahlungen'!$N$59,0)</f>
        <v>0</v>
      </c>
      <c r="D110" s="204">
        <f ca="1">IF(D4='3. Erfassung Auszahlungen'!$L$59,'3. Erfassung Auszahlungen'!$N$59,0)</f>
        <v>0</v>
      </c>
      <c r="E110" s="204">
        <f ca="1">IF(E4='3. Erfassung Auszahlungen'!$L$59,'3. Erfassung Auszahlungen'!$N$59,0)</f>
        <v>0</v>
      </c>
      <c r="F110" s="204">
        <f ca="1">IF(F4='3. Erfassung Auszahlungen'!$L$59,'3. Erfassung Auszahlungen'!$N$59,0)</f>
        <v>0</v>
      </c>
      <c r="G110" s="204">
        <f ca="1">IF(G4='3. Erfassung Auszahlungen'!$L$59,'3. Erfassung Auszahlungen'!$N$59,0)</f>
        <v>0</v>
      </c>
      <c r="H110" s="204">
        <f ca="1">IF(H4='3. Erfassung Auszahlungen'!$L$59,'3. Erfassung Auszahlungen'!$N$59,0)</f>
        <v>0</v>
      </c>
      <c r="I110" s="204">
        <f ca="1">IF(I4='3. Erfassung Auszahlungen'!$L$59,'3. Erfassung Auszahlungen'!$N$59,0)</f>
        <v>0</v>
      </c>
      <c r="J110" s="204">
        <f ca="1">IF(J4='3. Erfassung Auszahlungen'!$L$59,'3. Erfassung Auszahlungen'!$N$59,0)</f>
        <v>0</v>
      </c>
      <c r="K110" s="204">
        <f ca="1">IF(K4='3. Erfassung Auszahlungen'!$L$59,'3. Erfassung Auszahlungen'!$N$59,0)</f>
        <v>0</v>
      </c>
      <c r="L110" s="204">
        <f ca="1">IF(L4='3. Erfassung Auszahlungen'!$L$59,'3. Erfassung Auszahlungen'!$N$59,0)</f>
        <v>0</v>
      </c>
      <c r="M110" s="204">
        <f ca="1">IF(M4='3. Erfassung Auszahlungen'!$L$59,'3. Erfassung Auszahlungen'!$N$59,0)</f>
        <v>0</v>
      </c>
      <c r="N110" s="204">
        <f ca="1">IF(N4='3. Erfassung Auszahlungen'!$L$59,'3. Erfassung Auszahlungen'!$N$59,0)</f>
        <v>0</v>
      </c>
      <c r="O110" s="204">
        <f ca="1">IF(O4='3. Erfassung Auszahlungen'!$L$59,'3. Erfassung Auszahlungen'!$N$59,0)</f>
        <v>0</v>
      </c>
      <c r="P110" s="204">
        <f ca="1">IF(P4='3. Erfassung Auszahlungen'!$L$59,'3. Erfassung Auszahlungen'!$N$59,0)</f>
        <v>0</v>
      </c>
      <c r="Q110" s="204">
        <f ca="1">IF(Q4='3. Erfassung Auszahlungen'!$L$59,'3. Erfassung Auszahlungen'!$N$59,0)</f>
        <v>0</v>
      </c>
      <c r="R110" s="204">
        <f ca="1">IF(R4='3. Erfassung Auszahlungen'!$L$59,'3. Erfassung Auszahlungen'!$N$59,0)</f>
        <v>0</v>
      </c>
      <c r="S110" s="204">
        <f ca="1">IF(S4='3. Erfassung Auszahlungen'!$L$59,'3. Erfassung Auszahlungen'!$N$59,0)</f>
        <v>0</v>
      </c>
      <c r="T110" s="204">
        <f ca="1">IF(T4='3. Erfassung Auszahlungen'!$L$59,'3. Erfassung Auszahlungen'!$N$59,0)</f>
        <v>0</v>
      </c>
      <c r="U110" s="204">
        <f ca="1">IF(U4='3. Erfassung Auszahlungen'!$L$59,'3. Erfassung Auszahlungen'!$N$59,0)</f>
        <v>0</v>
      </c>
      <c r="V110" s="204">
        <f ca="1">IF(V4='3. Erfassung Auszahlungen'!$L$59,'3. Erfassung Auszahlungen'!$N$59,0)</f>
        <v>0</v>
      </c>
      <c r="W110" s="204">
        <f ca="1">IF(W4='3. Erfassung Auszahlungen'!$L$59,'3. Erfassung Auszahlungen'!$N$59,0)</f>
        <v>0</v>
      </c>
      <c r="X110" s="204">
        <f ca="1">IF(X4='3. Erfassung Auszahlungen'!$L$59,'3. Erfassung Auszahlungen'!$N$59,0)</f>
        <v>0</v>
      </c>
      <c r="Y110" s="204">
        <f ca="1">IF(Y4='3. Erfassung Auszahlungen'!$L$59,'3. Erfassung Auszahlungen'!$N$59,0)</f>
        <v>0</v>
      </c>
      <c r="Z110" s="204">
        <f ca="1">IF(Z4='3. Erfassung Auszahlungen'!$L$59,'3. Erfassung Auszahlungen'!$N$59,0)</f>
        <v>0</v>
      </c>
      <c r="AA110" s="204">
        <f ca="1">IF(AA4='3. Erfassung Auszahlungen'!$L$59,'3. Erfassung Auszahlungen'!$N$59,0)</f>
        <v>0</v>
      </c>
      <c r="AB110" s="204">
        <f ca="1">IF(AB4='3. Erfassung Auszahlungen'!$L$59,'3. Erfassung Auszahlungen'!$N$59,0)</f>
        <v>0</v>
      </c>
      <c r="AC110" s="204">
        <f ca="1">IF(AC4='3. Erfassung Auszahlungen'!$L$59,'3. Erfassung Auszahlungen'!$N$59,0)</f>
        <v>0</v>
      </c>
      <c r="AD110" s="204">
        <f ca="1">IF(AD4='3. Erfassung Auszahlungen'!$L$59,'3. Erfassung Auszahlungen'!$N$59,0)</f>
        <v>0</v>
      </c>
      <c r="AE110" s="204">
        <f ca="1">IF(AE4='3. Erfassung Auszahlungen'!$L$59,'3. Erfassung Auszahlungen'!$N$59,0)</f>
        <v>0</v>
      </c>
      <c r="AF110" s="204">
        <f ca="1">IF(AF4='3. Erfassung Auszahlungen'!$L$59,'3. Erfassung Auszahlungen'!$N$59,0)</f>
        <v>0</v>
      </c>
      <c r="AG110" s="204">
        <f ca="1">IF(AG4='3. Erfassung Auszahlungen'!$L$59,'3. Erfassung Auszahlungen'!$N$59,0)</f>
        <v>0</v>
      </c>
      <c r="AH110" s="204">
        <f ca="1">IF(AH4='3. Erfassung Auszahlungen'!$L$59,'3. Erfassung Auszahlungen'!$N$59,0)</f>
        <v>0</v>
      </c>
      <c r="AI110" s="761"/>
    </row>
    <row r="111" spans="1:35" x14ac:dyDescent="0.25">
      <c r="A111" s="18">
        <f>'3. Erfassung Auszahlungen'!A60</f>
        <v>0</v>
      </c>
      <c r="B111" s="204">
        <f ca="1">IF(B4='3. Erfassung Auszahlungen'!$L$60,'3. Erfassung Auszahlungen'!$N$60,0)</f>
        <v>0</v>
      </c>
      <c r="C111" s="204">
        <f ca="1">IF(C4='3. Erfassung Auszahlungen'!$L$60,'3. Erfassung Auszahlungen'!$N$60,0)</f>
        <v>0</v>
      </c>
      <c r="D111" s="204">
        <f ca="1">IF(D4='3. Erfassung Auszahlungen'!$L$60,'3. Erfassung Auszahlungen'!$N$60,0)</f>
        <v>0</v>
      </c>
      <c r="E111" s="204">
        <f ca="1">IF(E4='3. Erfassung Auszahlungen'!$L$60,'3. Erfassung Auszahlungen'!$N$60,0)</f>
        <v>0</v>
      </c>
      <c r="F111" s="204">
        <f ca="1">IF(F4='3. Erfassung Auszahlungen'!$L$60,'3. Erfassung Auszahlungen'!$N$60,0)</f>
        <v>0</v>
      </c>
      <c r="G111" s="204">
        <f ca="1">IF(G4='3. Erfassung Auszahlungen'!$L$60,'3. Erfassung Auszahlungen'!$N$60,0)</f>
        <v>0</v>
      </c>
      <c r="H111" s="204">
        <f ca="1">IF(H4='3. Erfassung Auszahlungen'!$L$60,'3. Erfassung Auszahlungen'!$N$60,0)</f>
        <v>0</v>
      </c>
      <c r="I111" s="204">
        <f ca="1">IF(I4='3. Erfassung Auszahlungen'!$L$60,'3. Erfassung Auszahlungen'!$N$60,0)</f>
        <v>0</v>
      </c>
      <c r="J111" s="204">
        <f ca="1">IF(J4='3. Erfassung Auszahlungen'!$L$60,'3. Erfassung Auszahlungen'!$N$60,0)</f>
        <v>0</v>
      </c>
      <c r="K111" s="204">
        <f ca="1">IF(K4='3. Erfassung Auszahlungen'!$L$60,'3. Erfassung Auszahlungen'!$N$60,0)</f>
        <v>0</v>
      </c>
      <c r="L111" s="204">
        <f ca="1">IF(L4='3. Erfassung Auszahlungen'!$L$60,'3. Erfassung Auszahlungen'!$N$60,0)</f>
        <v>0</v>
      </c>
      <c r="M111" s="204">
        <f ca="1">IF(M4='3. Erfassung Auszahlungen'!$L$60,'3. Erfassung Auszahlungen'!$N$60,0)</f>
        <v>0</v>
      </c>
      <c r="N111" s="204">
        <f ca="1">IF(N4='3. Erfassung Auszahlungen'!$L$60,'3. Erfassung Auszahlungen'!$N$60,0)</f>
        <v>0</v>
      </c>
      <c r="O111" s="204">
        <f ca="1">IF(O4='3. Erfassung Auszahlungen'!$L$60,'3. Erfassung Auszahlungen'!$N$60,0)</f>
        <v>0</v>
      </c>
      <c r="P111" s="204">
        <f ca="1">IF(P4='3. Erfassung Auszahlungen'!$L$60,'3. Erfassung Auszahlungen'!$N$60,0)</f>
        <v>0</v>
      </c>
      <c r="Q111" s="204">
        <f ca="1">IF(Q4='3. Erfassung Auszahlungen'!$L$60,'3. Erfassung Auszahlungen'!$N$60,0)</f>
        <v>0</v>
      </c>
      <c r="R111" s="204">
        <f ca="1">IF(R4='3. Erfassung Auszahlungen'!$L$60,'3. Erfassung Auszahlungen'!$N$60,0)</f>
        <v>0</v>
      </c>
      <c r="S111" s="204">
        <f ca="1">IF(S4='3. Erfassung Auszahlungen'!$L$60,'3. Erfassung Auszahlungen'!$N$60,0)</f>
        <v>0</v>
      </c>
      <c r="T111" s="204">
        <f ca="1">IF(T4='3. Erfassung Auszahlungen'!$L$60,'3. Erfassung Auszahlungen'!$N$60,0)</f>
        <v>0</v>
      </c>
      <c r="U111" s="204">
        <f ca="1">IF(U4='3. Erfassung Auszahlungen'!$L$60,'3. Erfassung Auszahlungen'!$N$60,0)</f>
        <v>0</v>
      </c>
      <c r="V111" s="204">
        <f ca="1">IF(V4='3. Erfassung Auszahlungen'!$L$60,'3. Erfassung Auszahlungen'!$N$60,0)</f>
        <v>0</v>
      </c>
      <c r="W111" s="204">
        <f ca="1">IF(W4='3. Erfassung Auszahlungen'!$L$60,'3. Erfassung Auszahlungen'!$N$60,0)</f>
        <v>0</v>
      </c>
      <c r="X111" s="204">
        <f ca="1">IF(X4='3. Erfassung Auszahlungen'!$L$60,'3. Erfassung Auszahlungen'!$N$60,0)</f>
        <v>0</v>
      </c>
      <c r="Y111" s="204">
        <f ca="1">IF(Y4='3. Erfassung Auszahlungen'!$L$60,'3. Erfassung Auszahlungen'!$N$60,0)</f>
        <v>0</v>
      </c>
      <c r="Z111" s="204">
        <f ca="1">IF(Z4='3. Erfassung Auszahlungen'!$L$60,'3. Erfassung Auszahlungen'!$N$60,0)</f>
        <v>0</v>
      </c>
      <c r="AA111" s="204">
        <f ca="1">IF(AA4='3. Erfassung Auszahlungen'!$L$60,'3. Erfassung Auszahlungen'!$N$60,0)</f>
        <v>0</v>
      </c>
      <c r="AB111" s="204">
        <f ca="1">IF(AB4='3. Erfassung Auszahlungen'!$L$60,'3. Erfassung Auszahlungen'!$N$60,0)</f>
        <v>0</v>
      </c>
      <c r="AC111" s="204">
        <f ca="1">IF(AC4='3. Erfassung Auszahlungen'!$L$60,'3. Erfassung Auszahlungen'!$N$60,0)</f>
        <v>0</v>
      </c>
      <c r="AD111" s="204">
        <f ca="1">IF(AD4='3. Erfassung Auszahlungen'!$L$60,'3. Erfassung Auszahlungen'!$N$60,0)</f>
        <v>0</v>
      </c>
      <c r="AE111" s="204">
        <f ca="1">IF(AE4='3. Erfassung Auszahlungen'!$L$60,'3. Erfassung Auszahlungen'!$N$60,0)</f>
        <v>0</v>
      </c>
      <c r="AF111" s="204">
        <f ca="1">IF(AF4='3. Erfassung Auszahlungen'!$L$60,'3. Erfassung Auszahlungen'!$N$60,0)</f>
        <v>0</v>
      </c>
      <c r="AG111" s="204">
        <f ca="1">IF(AG4='3. Erfassung Auszahlungen'!$L$60,'3. Erfassung Auszahlungen'!$N$60,0)</f>
        <v>0</v>
      </c>
      <c r="AH111" s="204">
        <f ca="1">IF(AH4='3. Erfassung Auszahlungen'!$L$60,'3. Erfassung Auszahlungen'!$N$60,0)</f>
        <v>0</v>
      </c>
      <c r="AI111" s="761"/>
    </row>
    <row r="112" spans="1:35" x14ac:dyDescent="0.25">
      <c r="A112" s="18">
        <f>'3. Erfassung Auszahlungen'!A61</f>
        <v>0</v>
      </c>
      <c r="B112" s="204">
        <f ca="1">IF(B4='3. Erfassung Auszahlungen'!$L$61,'3. Erfassung Auszahlungen'!$N$61,0)</f>
        <v>0</v>
      </c>
      <c r="C112" s="204">
        <f ca="1">IF(C4='3. Erfassung Auszahlungen'!$L$61,'3. Erfassung Auszahlungen'!$N$61,0)</f>
        <v>0</v>
      </c>
      <c r="D112" s="204">
        <f ca="1">IF(D4='3. Erfassung Auszahlungen'!$L$61,'3. Erfassung Auszahlungen'!$N$61,0)</f>
        <v>0</v>
      </c>
      <c r="E112" s="204">
        <f ca="1">IF(E4='3. Erfassung Auszahlungen'!$L$61,'3. Erfassung Auszahlungen'!$N$61,0)</f>
        <v>0</v>
      </c>
      <c r="F112" s="204">
        <f ca="1">IF(F4='3. Erfassung Auszahlungen'!$L$61,'3. Erfassung Auszahlungen'!$N$61,0)</f>
        <v>0</v>
      </c>
      <c r="G112" s="204">
        <f ca="1">IF(G4='3. Erfassung Auszahlungen'!$L$61,'3. Erfassung Auszahlungen'!$N$61,0)</f>
        <v>0</v>
      </c>
      <c r="H112" s="204">
        <f ca="1">IF(H4='3. Erfassung Auszahlungen'!$L$61,'3. Erfassung Auszahlungen'!$N$61,0)</f>
        <v>0</v>
      </c>
      <c r="I112" s="204">
        <f ca="1">IF(I4='3. Erfassung Auszahlungen'!$L$61,'3. Erfassung Auszahlungen'!$N$61,0)</f>
        <v>0</v>
      </c>
      <c r="J112" s="204">
        <f ca="1">IF(J4='3. Erfassung Auszahlungen'!$L$61,'3. Erfassung Auszahlungen'!$N$61,0)</f>
        <v>0</v>
      </c>
      <c r="K112" s="204">
        <f ca="1">IF(K4='3. Erfassung Auszahlungen'!$L$61,'3. Erfassung Auszahlungen'!$N$61,0)</f>
        <v>0</v>
      </c>
      <c r="L112" s="204">
        <f ca="1">IF(L4='3. Erfassung Auszahlungen'!$L$61,'3. Erfassung Auszahlungen'!$N$61,0)</f>
        <v>0</v>
      </c>
      <c r="M112" s="204">
        <f ca="1">IF(M4='3. Erfassung Auszahlungen'!$L$61,'3. Erfassung Auszahlungen'!$N$61,0)</f>
        <v>0</v>
      </c>
      <c r="N112" s="204">
        <f ca="1">IF(N4='3. Erfassung Auszahlungen'!$L$61,'3. Erfassung Auszahlungen'!$N$61,0)</f>
        <v>0</v>
      </c>
      <c r="O112" s="204">
        <f ca="1">IF(O4='3. Erfassung Auszahlungen'!$L$61,'3. Erfassung Auszahlungen'!$N$61,0)</f>
        <v>0</v>
      </c>
      <c r="P112" s="204">
        <f ca="1">IF(P4='3. Erfassung Auszahlungen'!$L$61,'3. Erfassung Auszahlungen'!$N$61,0)</f>
        <v>0</v>
      </c>
      <c r="Q112" s="204">
        <f ca="1">IF(Q4='3. Erfassung Auszahlungen'!$L$61,'3. Erfassung Auszahlungen'!$N$61,0)</f>
        <v>0</v>
      </c>
      <c r="R112" s="204">
        <f ca="1">IF(R4='3. Erfassung Auszahlungen'!$L$61,'3. Erfassung Auszahlungen'!$N$61,0)</f>
        <v>0</v>
      </c>
      <c r="S112" s="204">
        <f ca="1">IF(S4='3. Erfassung Auszahlungen'!$L$61,'3. Erfassung Auszahlungen'!$N$61,0)</f>
        <v>0</v>
      </c>
      <c r="T112" s="204">
        <f ca="1">IF(T4='3. Erfassung Auszahlungen'!$L$61,'3. Erfassung Auszahlungen'!$N$61,0)</f>
        <v>0</v>
      </c>
      <c r="U112" s="204">
        <f ca="1">IF(U4='3. Erfassung Auszahlungen'!$L$61,'3. Erfassung Auszahlungen'!$N$61,0)</f>
        <v>0</v>
      </c>
      <c r="V112" s="204">
        <f ca="1">IF(V4='3. Erfassung Auszahlungen'!$L$61,'3. Erfassung Auszahlungen'!$N$61,0)</f>
        <v>0</v>
      </c>
      <c r="W112" s="204">
        <f ca="1">IF(W4='3. Erfassung Auszahlungen'!$L$61,'3. Erfassung Auszahlungen'!$N$61,0)</f>
        <v>0</v>
      </c>
      <c r="X112" s="204">
        <f ca="1">IF(X4='3. Erfassung Auszahlungen'!$L$61,'3. Erfassung Auszahlungen'!$N$61,0)</f>
        <v>0</v>
      </c>
      <c r="Y112" s="204">
        <f ca="1">IF(Y4='3. Erfassung Auszahlungen'!$L$61,'3. Erfassung Auszahlungen'!$N$61,0)</f>
        <v>0</v>
      </c>
      <c r="Z112" s="204">
        <f ca="1">IF(Z4='3. Erfassung Auszahlungen'!$L$61,'3. Erfassung Auszahlungen'!$N$61,0)</f>
        <v>0</v>
      </c>
      <c r="AA112" s="204">
        <f ca="1">IF(AA4='3. Erfassung Auszahlungen'!$L$61,'3. Erfassung Auszahlungen'!$N$61,0)</f>
        <v>0</v>
      </c>
      <c r="AB112" s="204">
        <f ca="1">IF(AB4='3. Erfassung Auszahlungen'!$L$61,'3. Erfassung Auszahlungen'!$N$61,0)</f>
        <v>0</v>
      </c>
      <c r="AC112" s="204">
        <f ca="1">IF(AC4='3. Erfassung Auszahlungen'!$L$61,'3. Erfassung Auszahlungen'!$N$61,0)</f>
        <v>0</v>
      </c>
      <c r="AD112" s="204">
        <f ca="1">IF(AD4='3. Erfassung Auszahlungen'!$L$61,'3. Erfassung Auszahlungen'!$N$61,0)</f>
        <v>0</v>
      </c>
      <c r="AE112" s="204">
        <f ca="1">IF(AE4='3. Erfassung Auszahlungen'!$L$61,'3. Erfassung Auszahlungen'!$N$61,0)</f>
        <v>0</v>
      </c>
      <c r="AF112" s="204">
        <f ca="1">IF(AF4='3. Erfassung Auszahlungen'!$L$61,'3. Erfassung Auszahlungen'!$N$61,0)</f>
        <v>0</v>
      </c>
      <c r="AG112" s="204">
        <f ca="1">IF(AG4='3. Erfassung Auszahlungen'!$L$61,'3. Erfassung Auszahlungen'!$N$61,0)</f>
        <v>0</v>
      </c>
      <c r="AH112" s="204">
        <f ca="1">IF(AH4='3. Erfassung Auszahlungen'!$L$61,'3. Erfassung Auszahlungen'!$N$61,0)</f>
        <v>0</v>
      </c>
      <c r="AI112" s="761"/>
    </row>
    <row r="113" spans="1:35" x14ac:dyDescent="0.25">
      <c r="A113" s="18">
        <f>'3. Erfassung Auszahlungen'!A62</f>
        <v>0</v>
      </c>
      <c r="B113" s="204">
        <f ca="1">IF(B4='3. Erfassung Auszahlungen'!$L$62,'3. Erfassung Auszahlungen'!$N$62,0)</f>
        <v>0</v>
      </c>
      <c r="C113" s="204">
        <f ca="1">IF(C4='3. Erfassung Auszahlungen'!$L$62,'3. Erfassung Auszahlungen'!$N$62,0)</f>
        <v>0</v>
      </c>
      <c r="D113" s="204">
        <f ca="1">IF(D4='3. Erfassung Auszahlungen'!$L$62,'3. Erfassung Auszahlungen'!$N$62,0)</f>
        <v>0</v>
      </c>
      <c r="E113" s="204">
        <f ca="1">IF(E4='3. Erfassung Auszahlungen'!$L$62,'3. Erfassung Auszahlungen'!$N$62,0)</f>
        <v>0</v>
      </c>
      <c r="F113" s="204">
        <f ca="1">IF(F4='3. Erfassung Auszahlungen'!$L$62,'3. Erfassung Auszahlungen'!$N$62,0)</f>
        <v>0</v>
      </c>
      <c r="G113" s="204">
        <f ca="1">IF(G4='3. Erfassung Auszahlungen'!$L$62,'3. Erfassung Auszahlungen'!$N$62,0)</f>
        <v>0</v>
      </c>
      <c r="H113" s="204">
        <f ca="1">IF(H4='3. Erfassung Auszahlungen'!$L$62,'3. Erfassung Auszahlungen'!$N$62,0)</f>
        <v>0</v>
      </c>
      <c r="I113" s="204">
        <f ca="1">IF(I4='3. Erfassung Auszahlungen'!$L$62,'3. Erfassung Auszahlungen'!$N$62,0)</f>
        <v>0</v>
      </c>
      <c r="J113" s="204">
        <f ca="1">IF(J4='3. Erfassung Auszahlungen'!$L$62,'3. Erfassung Auszahlungen'!$N$62,0)</f>
        <v>0</v>
      </c>
      <c r="K113" s="204">
        <f ca="1">IF(K4='3. Erfassung Auszahlungen'!$L$62,'3. Erfassung Auszahlungen'!$N$62,0)</f>
        <v>0</v>
      </c>
      <c r="L113" s="204">
        <f ca="1">IF(L4='3. Erfassung Auszahlungen'!$L$62,'3. Erfassung Auszahlungen'!$N$62,0)</f>
        <v>0</v>
      </c>
      <c r="M113" s="204">
        <f ca="1">IF(M4='3. Erfassung Auszahlungen'!$L$62,'3. Erfassung Auszahlungen'!$N$62,0)</f>
        <v>0</v>
      </c>
      <c r="N113" s="204">
        <f ca="1">IF(N4='3. Erfassung Auszahlungen'!$L$62,'3. Erfassung Auszahlungen'!$N$62,0)</f>
        <v>0</v>
      </c>
      <c r="O113" s="204">
        <f ca="1">IF(O4='3. Erfassung Auszahlungen'!$L$62,'3. Erfassung Auszahlungen'!$N$62,0)</f>
        <v>0</v>
      </c>
      <c r="P113" s="204">
        <f ca="1">IF(P4='3. Erfassung Auszahlungen'!$L$62,'3. Erfassung Auszahlungen'!$N$62,0)</f>
        <v>0</v>
      </c>
      <c r="Q113" s="204">
        <f ca="1">IF(Q4='3. Erfassung Auszahlungen'!$L$62,'3. Erfassung Auszahlungen'!$N$62,0)</f>
        <v>0</v>
      </c>
      <c r="R113" s="204">
        <f ca="1">IF(R4='3. Erfassung Auszahlungen'!$L$62,'3. Erfassung Auszahlungen'!$N$62,0)</f>
        <v>0</v>
      </c>
      <c r="S113" s="204">
        <f ca="1">IF(S4='3. Erfassung Auszahlungen'!$L$62,'3. Erfassung Auszahlungen'!$N$62,0)</f>
        <v>0</v>
      </c>
      <c r="T113" s="204">
        <f ca="1">IF(T4='3. Erfassung Auszahlungen'!$L$62,'3. Erfassung Auszahlungen'!$N$62,0)</f>
        <v>0</v>
      </c>
      <c r="U113" s="204">
        <f ca="1">IF(U4='3. Erfassung Auszahlungen'!$L$62,'3. Erfassung Auszahlungen'!$N$62,0)</f>
        <v>0</v>
      </c>
      <c r="V113" s="204">
        <f ca="1">IF(V4='3. Erfassung Auszahlungen'!$L$62,'3. Erfassung Auszahlungen'!$N$62,0)</f>
        <v>0</v>
      </c>
      <c r="W113" s="204">
        <f ca="1">IF(W4='3. Erfassung Auszahlungen'!$L$62,'3. Erfassung Auszahlungen'!$N$62,0)</f>
        <v>0</v>
      </c>
      <c r="X113" s="204">
        <f ca="1">IF(X4='3. Erfassung Auszahlungen'!$L$62,'3. Erfassung Auszahlungen'!$N$62,0)</f>
        <v>0</v>
      </c>
      <c r="Y113" s="204">
        <f ca="1">IF(Y4='3. Erfassung Auszahlungen'!$L$62,'3. Erfassung Auszahlungen'!$N$62,0)</f>
        <v>0</v>
      </c>
      <c r="Z113" s="204">
        <f ca="1">IF(Z4='3. Erfassung Auszahlungen'!$L$62,'3. Erfassung Auszahlungen'!$N$62,0)</f>
        <v>0</v>
      </c>
      <c r="AA113" s="204">
        <f ca="1">IF(AA4='3. Erfassung Auszahlungen'!$L$62,'3. Erfassung Auszahlungen'!$N$62,0)</f>
        <v>0</v>
      </c>
      <c r="AB113" s="204">
        <f ca="1">IF(AB4='3. Erfassung Auszahlungen'!$L$62,'3. Erfassung Auszahlungen'!$N$62,0)</f>
        <v>0</v>
      </c>
      <c r="AC113" s="204">
        <f ca="1">IF(AC4='3. Erfassung Auszahlungen'!$L$62,'3. Erfassung Auszahlungen'!$N$62,0)</f>
        <v>0</v>
      </c>
      <c r="AD113" s="204">
        <f ca="1">IF(AD4='3. Erfassung Auszahlungen'!$L$62,'3. Erfassung Auszahlungen'!$N$62,0)</f>
        <v>0</v>
      </c>
      <c r="AE113" s="204">
        <f ca="1">IF(AE4='3. Erfassung Auszahlungen'!$L$62,'3. Erfassung Auszahlungen'!$N$62,0)</f>
        <v>0</v>
      </c>
      <c r="AF113" s="204">
        <f ca="1">IF(AF4='3. Erfassung Auszahlungen'!$L$62,'3. Erfassung Auszahlungen'!$N$62,0)</f>
        <v>0</v>
      </c>
      <c r="AG113" s="204">
        <f ca="1">IF(AG4='3. Erfassung Auszahlungen'!$L$62,'3. Erfassung Auszahlungen'!$N$62,0)</f>
        <v>0</v>
      </c>
      <c r="AH113" s="204">
        <f ca="1">IF(AH4='3. Erfassung Auszahlungen'!$L$62,'3. Erfassung Auszahlungen'!$N$62,0)</f>
        <v>0</v>
      </c>
      <c r="AI113" s="761"/>
    </row>
    <row r="114" spans="1:35" x14ac:dyDescent="0.25">
      <c r="A114" s="18">
        <f>'3. Erfassung Auszahlungen'!A63</f>
        <v>0</v>
      </c>
      <c r="B114" s="204">
        <f ca="1">IF(B4='3. Erfassung Auszahlungen'!$L$63,'3. Erfassung Auszahlungen'!$N$63,0)</f>
        <v>0</v>
      </c>
      <c r="C114" s="204">
        <f ca="1">IF(C4='3. Erfassung Auszahlungen'!$L$63,'3. Erfassung Auszahlungen'!$N$63,0)</f>
        <v>0</v>
      </c>
      <c r="D114" s="204">
        <f ca="1">IF(D4='3. Erfassung Auszahlungen'!$L$63,'3. Erfassung Auszahlungen'!$N$63,0)</f>
        <v>0</v>
      </c>
      <c r="E114" s="204">
        <f ca="1">IF(E4='3. Erfassung Auszahlungen'!$L$63,'3. Erfassung Auszahlungen'!$N$63,0)</f>
        <v>0</v>
      </c>
      <c r="F114" s="204">
        <f ca="1">IF(F4='3. Erfassung Auszahlungen'!$L$63,'3. Erfassung Auszahlungen'!$N$63,0)</f>
        <v>0</v>
      </c>
      <c r="G114" s="204">
        <f ca="1">IF(G4='3. Erfassung Auszahlungen'!$L$63,'3. Erfassung Auszahlungen'!$N$63,0)</f>
        <v>0</v>
      </c>
      <c r="H114" s="204">
        <f ca="1">IF(H4='3. Erfassung Auszahlungen'!$L$63,'3. Erfassung Auszahlungen'!$N$63,0)</f>
        <v>0</v>
      </c>
      <c r="I114" s="204">
        <f ca="1">IF(I4='3. Erfassung Auszahlungen'!$L$63,'3. Erfassung Auszahlungen'!$N$63,0)</f>
        <v>0</v>
      </c>
      <c r="J114" s="204">
        <f ca="1">IF(J4='3. Erfassung Auszahlungen'!$L$63,'3. Erfassung Auszahlungen'!$N$63,0)</f>
        <v>0</v>
      </c>
      <c r="K114" s="204">
        <f ca="1">IF(K4='3. Erfassung Auszahlungen'!$L$63,'3. Erfassung Auszahlungen'!$N$63,0)</f>
        <v>0</v>
      </c>
      <c r="L114" s="204">
        <f ca="1">IF(L4='3. Erfassung Auszahlungen'!$L$63,'3. Erfassung Auszahlungen'!$N$63,0)</f>
        <v>0</v>
      </c>
      <c r="M114" s="204">
        <f ca="1">IF(M4='3. Erfassung Auszahlungen'!$L$63,'3. Erfassung Auszahlungen'!$N$63,0)</f>
        <v>0</v>
      </c>
      <c r="N114" s="204">
        <f ca="1">IF(N4='3. Erfassung Auszahlungen'!$L$63,'3. Erfassung Auszahlungen'!$N$63,0)</f>
        <v>0</v>
      </c>
      <c r="O114" s="204">
        <f ca="1">IF(O4='3. Erfassung Auszahlungen'!$L$63,'3. Erfassung Auszahlungen'!$N$63,0)</f>
        <v>0</v>
      </c>
      <c r="P114" s="204">
        <f ca="1">IF(P4='3. Erfassung Auszahlungen'!$L$63,'3. Erfassung Auszahlungen'!$N$63,0)</f>
        <v>0</v>
      </c>
      <c r="Q114" s="204">
        <f ca="1">IF(Q4='3. Erfassung Auszahlungen'!$L$63,'3. Erfassung Auszahlungen'!$N$63,0)</f>
        <v>0</v>
      </c>
      <c r="R114" s="204">
        <f ca="1">IF(R4='3. Erfassung Auszahlungen'!$L$63,'3. Erfassung Auszahlungen'!$N$63,0)</f>
        <v>0</v>
      </c>
      <c r="S114" s="204">
        <f ca="1">IF(S4='3. Erfassung Auszahlungen'!$L$63,'3. Erfassung Auszahlungen'!$N$63,0)</f>
        <v>0</v>
      </c>
      <c r="T114" s="204">
        <f ca="1">IF(T4='3. Erfassung Auszahlungen'!$L$63,'3. Erfassung Auszahlungen'!$N$63,0)</f>
        <v>0</v>
      </c>
      <c r="U114" s="204">
        <f ca="1">IF(U4='3. Erfassung Auszahlungen'!$L$63,'3. Erfassung Auszahlungen'!$N$63,0)</f>
        <v>0</v>
      </c>
      <c r="V114" s="204">
        <f ca="1">IF(V4='3. Erfassung Auszahlungen'!$L$63,'3. Erfassung Auszahlungen'!$N$63,0)</f>
        <v>0</v>
      </c>
      <c r="W114" s="204">
        <f ca="1">IF(W4='3. Erfassung Auszahlungen'!$L$63,'3. Erfassung Auszahlungen'!$N$63,0)</f>
        <v>0</v>
      </c>
      <c r="X114" s="204">
        <f ca="1">IF(X4='3. Erfassung Auszahlungen'!$L$63,'3. Erfassung Auszahlungen'!$N$63,0)</f>
        <v>0</v>
      </c>
      <c r="Y114" s="204">
        <f ca="1">IF(Y4='3. Erfassung Auszahlungen'!$L$63,'3. Erfassung Auszahlungen'!$N$63,0)</f>
        <v>0</v>
      </c>
      <c r="Z114" s="204">
        <f ca="1">IF(Z4='3. Erfassung Auszahlungen'!$L$63,'3. Erfassung Auszahlungen'!$N$63,0)</f>
        <v>0</v>
      </c>
      <c r="AA114" s="204">
        <f ca="1">IF(AA4='3. Erfassung Auszahlungen'!$L$63,'3. Erfassung Auszahlungen'!$N$63,0)</f>
        <v>0</v>
      </c>
      <c r="AB114" s="204">
        <f ca="1">IF(AB4='3. Erfassung Auszahlungen'!$L$63,'3. Erfassung Auszahlungen'!$N$63,0)</f>
        <v>0</v>
      </c>
      <c r="AC114" s="204">
        <f ca="1">IF(AC4='3. Erfassung Auszahlungen'!$L$63,'3. Erfassung Auszahlungen'!$N$63,0)</f>
        <v>0</v>
      </c>
      <c r="AD114" s="204">
        <f ca="1">IF(AD4='3. Erfassung Auszahlungen'!$L$63,'3. Erfassung Auszahlungen'!$N$63,0)</f>
        <v>0</v>
      </c>
      <c r="AE114" s="204">
        <f ca="1">IF(AE4='3. Erfassung Auszahlungen'!$L$63,'3. Erfassung Auszahlungen'!$N$63,0)</f>
        <v>0</v>
      </c>
      <c r="AF114" s="204">
        <f ca="1">IF(AF4='3. Erfassung Auszahlungen'!$L$63,'3. Erfassung Auszahlungen'!$N$63,0)</f>
        <v>0</v>
      </c>
      <c r="AG114" s="204">
        <f ca="1">IF(AG4='3. Erfassung Auszahlungen'!$L$63,'3. Erfassung Auszahlungen'!$N$63,0)</f>
        <v>0</v>
      </c>
      <c r="AH114" s="204">
        <f ca="1">IF(AH4='3. Erfassung Auszahlungen'!$L$63,'3. Erfassung Auszahlungen'!$N$63,0)</f>
        <v>0</v>
      </c>
      <c r="AI114" s="761"/>
    </row>
    <row r="115" spans="1:35" x14ac:dyDescent="0.25">
      <c r="A115" s="18">
        <f>'3. Erfassung Auszahlungen'!A64</f>
        <v>0</v>
      </c>
      <c r="B115" s="204">
        <f ca="1">IF(B4='3. Erfassung Auszahlungen'!$L$64,'3. Erfassung Auszahlungen'!$N$64,0)</f>
        <v>0</v>
      </c>
      <c r="C115" s="204">
        <f ca="1">IF(C4='3. Erfassung Auszahlungen'!$L$64,'3. Erfassung Auszahlungen'!$N$64,0)</f>
        <v>0</v>
      </c>
      <c r="D115" s="204">
        <f ca="1">IF(D4='3. Erfassung Auszahlungen'!$L$64,'3. Erfassung Auszahlungen'!$N$64,0)</f>
        <v>0</v>
      </c>
      <c r="E115" s="204">
        <f ca="1">IF(E4='3. Erfassung Auszahlungen'!$L$64,'3. Erfassung Auszahlungen'!$N$64,0)</f>
        <v>0</v>
      </c>
      <c r="F115" s="204">
        <f ca="1">IF(F4='3. Erfassung Auszahlungen'!$L$64,'3. Erfassung Auszahlungen'!$N$64,0)</f>
        <v>0</v>
      </c>
      <c r="G115" s="204">
        <f ca="1">IF(G4='3. Erfassung Auszahlungen'!$L$64,'3. Erfassung Auszahlungen'!$N$64,0)</f>
        <v>0</v>
      </c>
      <c r="H115" s="204">
        <f ca="1">IF(H4='3. Erfassung Auszahlungen'!$L$64,'3. Erfassung Auszahlungen'!$N$64,0)</f>
        <v>0</v>
      </c>
      <c r="I115" s="204">
        <f ca="1">IF(I4='3. Erfassung Auszahlungen'!$L$64,'3. Erfassung Auszahlungen'!$N$64,0)</f>
        <v>0</v>
      </c>
      <c r="J115" s="204">
        <f ca="1">IF(J4='3. Erfassung Auszahlungen'!$L$64,'3. Erfassung Auszahlungen'!$N$64,0)</f>
        <v>0</v>
      </c>
      <c r="K115" s="204">
        <f ca="1">IF(K4='3. Erfassung Auszahlungen'!$L$64,'3. Erfassung Auszahlungen'!$N$64,0)</f>
        <v>0</v>
      </c>
      <c r="L115" s="204">
        <f ca="1">IF(L4='3. Erfassung Auszahlungen'!$L$64,'3. Erfassung Auszahlungen'!$N$64,0)</f>
        <v>0</v>
      </c>
      <c r="M115" s="204">
        <f ca="1">IF(M4='3. Erfassung Auszahlungen'!$L$64,'3. Erfassung Auszahlungen'!$N$64,0)</f>
        <v>0</v>
      </c>
      <c r="N115" s="204">
        <f ca="1">IF(N4='3. Erfassung Auszahlungen'!$L$64,'3. Erfassung Auszahlungen'!$N$64,0)</f>
        <v>0</v>
      </c>
      <c r="O115" s="204">
        <f ca="1">IF(O4='3. Erfassung Auszahlungen'!$L$64,'3. Erfassung Auszahlungen'!$N$64,0)</f>
        <v>0</v>
      </c>
      <c r="P115" s="204">
        <f ca="1">IF(P4='3. Erfassung Auszahlungen'!$L$64,'3. Erfassung Auszahlungen'!$N$64,0)</f>
        <v>0</v>
      </c>
      <c r="Q115" s="204">
        <f ca="1">IF(Q4='3. Erfassung Auszahlungen'!$L$64,'3. Erfassung Auszahlungen'!$N$64,0)</f>
        <v>0</v>
      </c>
      <c r="R115" s="204">
        <f ca="1">IF(R4='3. Erfassung Auszahlungen'!$L$64,'3. Erfassung Auszahlungen'!$N$64,0)</f>
        <v>0</v>
      </c>
      <c r="S115" s="204">
        <f ca="1">IF(S4='3. Erfassung Auszahlungen'!$L$64,'3. Erfassung Auszahlungen'!$N$64,0)</f>
        <v>0</v>
      </c>
      <c r="T115" s="204">
        <f ca="1">IF(T4='3. Erfassung Auszahlungen'!$L$64,'3. Erfassung Auszahlungen'!$N$64,0)</f>
        <v>0</v>
      </c>
      <c r="U115" s="204">
        <f ca="1">IF(U4='3. Erfassung Auszahlungen'!$L$64,'3. Erfassung Auszahlungen'!$N$64,0)</f>
        <v>0</v>
      </c>
      <c r="V115" s="204">
        <f ca="1">IF(V4='3. Erfassung Auszahlungen'!$L$64,'3. Erfassung Auszahlungen'!$N$64,0)</f>
        <v>0</v>
      </c>
      <c r="W115" s="204">
        <f ca="1">IF(W4='3. Erfassung Auszahlungen'!$L$64,'3. Erfassung Auszahlungen'!$N$64,0)</f>
        <v>0</v>
      </c>
      <c r="X115" s="204">
        <f ca="1">IF(X4='3. Erfassung Auszahlungen'!$L$64,'3. Erfassung Auszahlungen'!$N$64,0)</f>
        <v>0</v>
      </c>
      <c r="Y115" s="204">
        <f ca="1">IF(Y4='3. Erfassung Auszahlungen'!$L$64,'3. Erfassung Auszahlungen'!$N$64,0)</f>
        <v>0</v>
      </c>
      <c r="Z115" s="204">
        <f ca="1">IF(Z4='3. Erfassung Auszahlungen'!$L$64,'3. Erfassung Auszahlungen'!$N$64,0)</f>
        <v>0</v>
      </c>
      <c r="AA115" s="204">
        <f ca="1">IF(AA4='3. Erfassung Auszahlungen'!$L$64,'3. Erfassung Auszahlungen'!$N$64,0)</f>
        <v>0</v>
      </c>
      <c r="AB115" s="204">
        <f ca="1">IF(AB4='3. Erfassung Auszahlungen'!$L$64,'3. Erfassung Auszahlungen'!$N$64,0)</f>
        <v>0</v>
      </c>
      <c r="AC115" s="204">
        <f ca="1">IF(AC4='3. Erfassung Auszahlungen'!$L$64,'3. Erfassung Auszahlungen'!$N$64,0)</f>
        <v>0</v>
      </c>
      <c r="AD115" s="204">
        <f ca="1">IF(AD4='3. Erfassung Auszahlungen'!$L$64,'3. Erfassung Auszahlungen'!$N$64,0)</f>
        <v>0</v>
      </c>
      <c r="AE115" s="204">
        <f ca="1">IF(AE4='3. Erfassung Auszahlungen'!$L$64,'3. Erfassung Auszahlungen'!$N$64,0)</f>
        <v>0</v>
      </c>
      <c r="AF115" s="204">
        <f ca="1">IF(AF4='3. Erfassung Auszahlungen'!$L$64,'3. Erfassung Auszahlungen'!$N$64,0)</f>
        <v>0</v>
      </c>
      <c r="AG115" s="204">
        <f ca="1">IF(AG4='3. Erfassung Auszahlungen'!$L$64,'3. Erfassung Auszahlungen'!$N$64,0)</f>
        <v>0</v>
      </c>
      <c r="AH115" s="204">
        <f ca="1">IF(AH4='3. Erfassung Auszahlungen'!$L$64,'3. Erfassung Auszahlungen'!$N$64,0)</f>
        <v>0</v>
      </c>
      <c r="AI115" s="761"/>
    </row>
    <row r="116" spans="1:35" x14ac:dyDescent="0.25">
      <c r="A116" s="18">
        <f>'3. Erfassung Auszahlungen'!A65</f>
        <v>0</v>
      </c>
      <c r="B116" s="204">
        <f ca="1">IF(B4='3. Erfassung Auszahlungen'!$L$65,'3. Erfassung Auszahlungen'!$N$65,0)</f>
        <v>0</v>
      </c>
      <c r="C116" s="204">
        <f ca="1">IF(C4='3. Erfassung Auszahlungen'!$L$65,'3. Erfassung Auszahlungen'!$N$65,0)</f>
        <v>0</v>
      </c>
      <c r="D116" s="204">
        <f ca="1">IF(D4='3. Erfassung Auszahlungen'!$L$65,'3. Erfassung Auszahlungen'!$N$65,0)</f>
        <v>0</v>
      </c>
      <c r="E116" s="204">
        <f ca="1">IF(E4='3. Erfassung Auszahlungen'!$L$65,'3. Erfassung Auszahlungen'!$N$65,0)</f>
        <v>0</v>
      </c>
      <c r="F116" s="204">
        <f ca="1">IF(F4='3. Erfassung Auszahlungen'!$L$65,'3. Erfassung Auszahlungen'!$N$65,0)</f>
        <v>0</v>
      </c>
      <c r="G116" s="204">
        <f ca="1">IF(G4='3. Erfassung Auszahlungen'!$L$65,'3. Erfassung Auszahlungen'!$N$65,0)</f>
        <v>0</v>
      </c>
      <c r="H116" s="204">
        <f ca="1">IF(H4='3. Erfassung Auszahlungen'!$L$65,'3. Erfassung Auszahlungen'!$N$65,0)</f>
        <v>0</v>
      </c>
      <c r="I116" s="204">
        <f ca="1">IF(I4='3. Erfassung Auszahlungen'!$L$65,'3. Erfassung Auszahlungen'!$N$65,0)</f>
        <v>0</v>
      </c>
      <c r="J116" s="204">
        <f ca="1">IF(J4='3. Erfassung Auszahlungen'!$L$65,'3. Erfassung Auszahlungen'!$N$65,0)</f>
        <v>0</v>
      </c>
      <c r="K116" s="204">
        <f ca="1">IF(K4='3. Erfassung Auszahlungen'!$L$65,'3. Erfassung Auszahlungen'!$N$65,0)</f>
        <v>0</v>
      </c>
      <c r="L116" s="204">
        <f ca="1">IF(L4='3. Erfassung Auszahlungen'!$L$65,'3. Erfassung Auszahlungen'!$N$65,0)</f>
        <v>0</v>
      </c>
      <c r="M116" s="204">
        <f ca="1">IF(M4='3. Erfassung Auszahlungen'!$L$65,'3. Erfassung Auszahlungen'!$N$65,0)</f>
        <v>0</v>
      </c>
      <c r="N116" s="204">
        <f ca="1">IF(N4='3. Erfassung Auszahlungen'!$L$65,'3. Erfassung Auszahlungen'!$N$65,0)</f>
        <v>0</v>
      </c>
      <c r="O116" s="204">
        <f ca="1">IF(O4='3. Erfassung Auszahlungen'!$L$65,'3. Erfassung Auszahlungen'!$N$65,0)</f>
        <v>0</v>
      </c>
      <c r="P116" s="204">
        <f ca="1">IF(P4='3. Erfassung Auszahlungen'!$L$65,'3. Erfassung Auszahlungen'!$N$65,0)</f>
        <v>0</v>
      </c>
      <c r="Q116" s="204">
        <f ca="1">IF(Q4='3. Erfassung Auszahlungen'!$L$65,'3. Erfassung Auszahlungen'!$N$65,0)</f>
        <v>0</v>
      </c>
      <c r="R116" s="204">
        <f ca="1">IF(R4='3. Erfassung Auszahlungen'!$L$65,'3. Erfassung Auszahlungen'!$N$65,0)</f>
        <v>0</v>
      </c>
      <c r="S116" s="204">
        <f ca="1">IF(S4='3. Erfassung Auszahlungen'!$L$65,'3. Erfassung Auszahlungen'!$N$65,0)</f>
        <v>0</v>
      </c>
      <c r="T116" s="204">
        <f ca="1">IF(T4='3. Erfassung Auszahlungen'!$L$65,'3. Erfassung Auszahlungen'!$N$65,0)</f>
        <v>0</v>
      </c>
      <c r="U116" s="204">
        <f ca="1">IF(U4='3. Erfassung Auszahlungen'!$L$65,'3. Erfassung Auszahlungen'!$N$65,0)</f>
        <v>0</v>
      </c>
      <c r="V116" s="204">
        <f ca="1">IF(V4='3. Erfassung Auszahlungen'!$L$65,'3. Erfassung Auszahlungen'!$N$65,0)</f>
        <v>0</v>
      </c>
      <c r="W116" s="204">
        <f ca="1">IF(W4='3. Erfassung Auszahlungen'!$L$65,'3. Erfassung Auszahlungen'!$N$65,0)</f>
        <v>0</v>
      </c>
      <c r="X116" s="204">
        <f ca="1">IF(X4='3. Erfassung Auszahlungen'!$L$65,'3. Erfassung Auszahlungen'!$N$65,0)</f>
        <v>0</v>
      </c>
      <c r="Y116" s="204">
        <f ca="1">IF(Y4='3. Erfassung Auszahlungen'!$L$65,'3. Erfassung Auszahlungen'!$N$65,0)</f>
        <v>0</v>
      </c>
      <c r="Z116" s="204">
        <f ca="1">IF(Z4='3. Erfassung Auszahlungen'!$L$65,'3. Erfassung Auszahlungen'!$N$65,0)</f>
        <v>0</v>
      </c>
      <c r="AA116" s="204">
        <f ca="1">IF(AA4='3. Erfassung Auszahlungen'!$L$65,'3. Erfassung Auszahlungen'!$N$65,0)</f>
        <v>0</v>
      </c>
      <c r="AB116" s="204">
        <f ca="1">IF(AB4='3. Erfassung Auszahlungen'!$L$65,'3. Erfassung Auszahlungen'!$N$65,0)</f>
        <v>0</v>
      </c>
      <c r="AC116" s="204">
        <f ca="1">IF(AC4='3. Erfassung Auszahlungen'!$L$65,'3. Erfassung Auszahlungen'!$N$65,0)</f>
        <v>0</v>
      </c>
      <c r="AD116" s="204">
        <f ca="1">IF(AD4='3. Erfassung Auszahlungen'!$L$65,'3. Erfassung Auszahlungen'!$N$65,0)</f>
        <v>0</v>
      </c>
      <c r="AE116" s="204">
        <f ca="1">IF(AE4='3. Erfassung Auszahlungen'!$L$65,'3. Erfassung Auszahlungen'!$N$65,0)</f>
        <v>0</v>
      </c>
      <c r="AF116" s="204">
        <f ca="1">IF(AF4='3. Erfassung Auszahlungen'!$L$65,'3. Erfassung Auszahlungen'!$N$65,0)</f>
        <v>0</v>
      </c>
      <c r="AG116" s="204">
        <f ca="1">IF(AG4='3. Erfassung Auszahlungen'!$L$65,'3. Erfassung Auszahlungen'!$N$65,0)</f>
        <v>0</v>
      </c>
      <c r="AH116" s="204">
        <f ca="1">IF(AH4='3. Erfassung Auszahlungen'!$L$65,'3. Erfassung Auszahlungen'!$N$65,0)</f>
        <v>0</v>
      </c>
      <c r="AI116" s="761"/>
    </row>
    <row r="117" spans="1:35" x14ac:dyDescent="0.25">
      <c r="A117" s="18">
        <f>'3. Erfassung Auszahlungen'!A66</f>
        <v>0</v>
      </c>
      <c r="B117" s="204">
        <f ca="1">IF(B4='3. Erfassung Auszahlungen'!$L$66,'3. Erfassung Auszahlungen'!$N$66,0)</f>
        <v>0</v>
      </c>
      <c r="C117" s="204">
        <f ca="1">IF(C4='3. Erfassung Auszahlungen'!$L$66,'3. Erfassung Auszahlungen'!$N$66,0)</f>
        <v>0</v>
      </c>
      <c r="D117" s="204">
        <f ca="1">IF(D4='3. Erfassung Auszahlungen'!$L$66,'3. Erfassung Auszahlungen'!$N$66,0)</f>
        <v>0</v>
      </c>
      <c r="E117" s="204">
        <f ca="1">IF(E4='3. Erfassung Auszahlungen'!$L$66,'3. Erfassung Auszahlungen'!$N$66,0)</f>
        <v>0</v>
      </c>
      <c r="F117" s="204">
        <f ca="1">IF(F4='3. Erfassung Auszahlungen'!$L$66,'3. Erfassung Auszahlungen'!$N$66,0)</f>
        <v>0</v>
      </c>
      <c r="G117" s="204">
        <f ca="1">IF(G4='3. Erfassung Auszahlungen'!$L$66,'3. Erfassung Auszahlungen'!$N$66,0)</f>
        <v>0</v>
      </c>
      <c r="H117" s="204">
        <f ca="1">IF(H4='3. Erfassung Auszahlungen'!$L$66,'3. Erfassung Auszahlungen'!$N$66,0)</f>
        <v>0</v>
      </c>
      <c r="I117" s="204">
        <f ca="1">IF(I4='3. Erfassung Auszahlungen'!$L$66,'3. Erfassung Auszahlungen'!$N$66,0)</f>
        <v>0</v>
      </c>
      <c r="J117" s="204">
        <f ca="1">IF(J4='3. Erfassung Auszahlungen'!$L$66,'3. Erfassung Auszahlungen'!$N$66,0)</f>
        <v>0</v>
      </c>
      <c r="K117" s="204">
        <f ca="1">IF(K4='3. Erfassung Auszahlungen'!$L$66,'3. Erfassung Auszahlungen'!$N$66,0)</f>
        <v>0</v>
      </c>
      <c r="L117" s="204">
        <f ca="1">IF(L4='3. Erfassung Auszahlungen'!$L$66,'3. Erfassung Auszahlungen'!$N$66,0)</f>
        <v>0</v>
      </c>
      <c r="M117" s="204">
        <f ca="1">IF(M4='3. Erfassung Auszahlungen'!$L$66,'3. Erfassung Auszahlungen'!$N$66,0)</f>
        <v>0</v>
      </c>
      <c r="N117" s="204">
        <f ca="1">IF(N4='3. Erfassung Auszahlungen'!$L$66,'3. Erfassung Auszahlungen'!$N$66,0)</f>
        <v>0</v>
      </c>
      <c r="O117" s="204">
        <f ca="1">IF(O4='3. Erfassung Auszahlungen'!$L$66,'3. Erfassung Auszahlungen'!$N$66,0)</f>
        <v>0</v>
      </c>
      <c r="P117" s="204">
        <f ca="1">IF(P4='3. Erfassung Auszahlungen'!$L$66,'3. Erfassung Auszahlungen'!$N$66,0)</f>
        <v>0</v>
      </c>
      <c r="Q117" s="204">
        <f ca="1">IF(Q4='3. Erfassung Auszahlungen'!$L$66,'3. Erfassung Auszahlungen'!$N$66,0)</f>
        <v>0</v>
      </c>
      <c r="R117" s="204">
        <f ca="1">IF(R4='3. Erfassung Auszahlungen'!$L$66,'3. Erfassung Auszahlungen'!$N$66,0)</f>
        <v>0</v>
      </c>
      <c r="S117" s="204">
        <f ca="1">IF(S4='3. Erfassung Auszahlungen'!$L$66,'3. Erfassung Auszahlungen'!$N$66,0)</f>
        <v>0</v>
      </c>
      <c r="T117" s="204">
        <f ca="1">IF(T4='3. Erfassung Auszahlungen'!$L$66,'3. Erfassung Auszahlungen'!$N$66,0)</f>
        <v>0</v>
      </c>
      <c r="U117" s="204">
        <f ca="1">IF(U4='3. Erfassung Auszahlungen'!$L$66,'3. Erfassung Auszahlungen'!$N$66,0)</f>
        <v>0</v>
      </c>
      <c r="V117" s="204">
        <f ca="1">IF(V4='3. Erfassung Auszahlungen'!$L$66,'3. Erfassung Auszahlungen'!$N$66,0)</f>
        <v>0</v>
      </c>
      <c r="W117" s="204">
        <f ca="1">IF(W4='3. Erfassung Auszahlungen'!$L$66,'3. Erfassung Auszahlungen'!$N$66,0)</f>
        <v>0</v>
      </c>
      <c r="X117" s="204">
        <f ca="1">IF(X4='3. Erfassung Auszahlungen'!$L$66,'3. Erfassung Auszahlungen'!$N$66,0)</f>
        <v>0</v>
      </c>
      <c r="Y117" s="204">
        <f ca="1">IF(Y4='3. Erfassung Auszahlungen'!$L$66,'3. Erfassung Auszahlungen'!$N$66,0)</f>
        <v>0</v>
      </c>
      <c r="Z117" s="204">
        <f ca="1">IF(Z4='3. Erfassung Auszahlungen'!$L$66,'3. Erfassung Auszahlungen'!$N$66,0)</f>
        <v>0</v>
      </c>
      <c r="AA117" s="204">
        <f ca="1">IF(AA4='3. Erfassung Auszahlungen'!$L$66,'3. Erfassung Auszahlungen'!$N$66,0)</f>
        <v>0</v>
      </c>
      <c r="AB117" s="204">
        <f ca="1">IF(AB4='3. Erfassung Auszahlungen'!$L$66,'3. Erfassung Auszahlungen'!$N$66,0)</f>
        <v>0</v>
      </c>
      <c r="AC117" s="204">
        <f ca="1">IF(AC4='3. Erfassung Auszahlungen'!$L$66,'3. Erfassung Auszahlungen'!$N$66,0)</f>
        <v>0</v>
      </c>
      <c r="AD117" s="204">
        <f ca="1">IF(AD4='3. Erfassung Auszahlungen'!$L$66,'3. Erfassung Auszahlungen'!$N$66,0)</f>
        <v>0</v>
      </c>
      <c r="AE117" s="204">
        <f ca="1">IF(AE4='3. Erfassung Auszahlungen'!$L$66,'3. Erfassung Auszahlungen'!$N$66,0)</f>
        <v>0</v>
      </c>
      <c r="AF117" s="204">
        <f ca="1">IF(AF4='3. Erfassung Auszahlungen'!$L$66,'3. Erfassung Auszahlungen'!$N$66,0)</f>
        <v>0</v>
      </c>
      <c r="AG117" s="204">
        <f ca="1">IF(AG4='3. Erfassung Auszahlungen'!$L$66,'3. Erfassung Auszahlungen'!$N$66,0)</f>
        <v>0</v>
      </c>
      <c r="AH117" s="204">
        <f ca="1">IF(AH4='3. Erfassung Auszahlungen'!$L$66,'3. Erfassung Auszahlungen'!$N$66,0)</f>
        <v>0</v>
      </c>
      <c r="AI117" s="761"/>
    </row>
    <row r="118" spans="1:35" x14ac:dyDescent="0.25">
      <c r="A118" s="18">
        <f>'3. Erfassung Auszahlungen'!A67</f>
        <v>0</v>
      </c>
      <c r="B118" s="204">
        <f ca="1">IF(B4='3. Erfassung Auszahlungen'!$L$67,'3. Erfassung Auszahlungen'!$N$67,0)</f>
        <v>0</v>
      </c>
      <c r="C118" s="204">
        <f ca="1">IF(C4='3. Erfassung Auszahlungen'!$L$67,'3. Erfassung Auszahlungen'!$N$67,0)</f>
        <v>0</v>
      </c>
      <c r="D118" s="204">
        <f ca="1">IF(D4='3. Erfassung Auszahlungen'!$L$67,'3. Erfassung Auszahlungen'!$N$67,0)</f>
        <v>0</v>
      </c>
      <c r="E118" s="204">
        <f ca="1">IF(E4='3. Erfassung Auszahlungen'!$L$67,'3. Erfassung Auszahlungen'!$N$67,0)</f>
        <v>0</v>
      </c>
      <c r="F118" s="204">
        <f ca="1">IF(F4='3. Erfassung Auszahlungen'!$L$67,'3. Erfassung Auszahlungen'!$N$67,0)</f>
        <v>0</v>
      </c>
      <c r="G118" s="204">
        <f ca="1">IF(G4='3. Erfassung Auszahlungen'!$L$67,'3. Erfassung Auszahlungen'!$N$67,0)</f>
        <v>0</v>
      </c>
      <c r="H118" s="204">
        <f ca="1">IF(H4='3. Erfassung Auszahlungen'!$L$67,'3. Erfassung Auszahlungen'!$N$67,0)</f>
        <v>0</v>
      </c>
      <c r="I118" s="204">
        <f ca="1">IF(I4='3. Erfassung Auszahlungen'!$L$67,'3. Erfassung Auszahlungen'!$N$67,0)</f>
        <v>0</v>
      </c>
      <c r="J118" s="204">
        <f ca="1">IF(J4='3. Erfassung Auszahlungen'!$L$67,'3. Erfassung Auszahlungen'!$N$67,0)</f>
        <v>0</v>
      </c>
      <c r="K118" s="204">
        <f ca="1">IF(K4='3. Erfassung Auszahlungen'!$L$67,'3. Erfassung Auszahlungen'!$N$67,0)</f>
        <v>0</v>
      </c>
      <c r="L118" s="204">
        <f ca="1">IF(L4='3. Erfassung Auszahlungen'!$L$67,'3. Erfassung Auszahlungen'!$N$67,0)</f>
        <v>0</v>
      </c>
      <c r="M118" s="204">
        <f ca="1">IF(M4='3. Erfassung Auszahlungen'!$L$67,'3. Erfassung Auszahlungen'!$N$67,0)</f>
        <v>0</v>
      </c>
      <c r="N118" s="204">
        <f ca="1">IF(N4='3. Erfassung Auszahlungen'!$L$67,'3. Erfassung Auszahlungen'!$N$67,0)</f>
        <v>0</v>
      </c>
      <c r="O118" s="204">
        <f ca="1">IF(O4='3. Erfassung Auszahlungen'!$L$67,'3. Erfassung Auszahlungen'!$N$67,0)</f>
        <v>0</v>
      </c>
      <c r="P118" s="204">
        <f ca="1">IF(P4='3. Erfassung Auszahlungen'!$L$67,'3. Erfassung Auszahlungen'!$N$67,0)</f>
        <v>0</v>
      </c>
      <c r="Q118" s="204">
        <f ca="1">IF(Q4='3. Erfassung Auszahlungen'!$L$67,'3. Erfassung Auszahlungen'!$N$67,0)</f>
        <v>0</v>
      </c>
      <c r="R118" s="204">
        <f ca="1">IF(R4='3. Erfassung Auszahlungen'!$L$67,'3. Erfassung Auszahlungen'!$N$67,0)</f>
        <v>0</v>
      </c>
      <c r="S118" s="204">
        <f ca="1">IF(S4='3. Erfassung Auszahlungen'!$L$67,'3. Erfassung Auszahlungen'!$N$67,0)</f>
        <v>0</v>
      </c>
      <c r="T118" s="204">
        <f ca="1">IF(T4='3. Erfassung Auszahlungen'!$L$67,'3. Erfassung Auszahlungen'!$N$67,0)</f>
        <v>0</v>
      </c>
      <c r="U118" s="204">
        <f ca="1">IF(U4='3. Erfassung Auszahlungen'!$L$67,'3. Erfassung Auszahlungen'!$N$67,0)</f>
        <v>0</v>
      </c>
      <c r="V118" s="204">
        <f ca="1">IF(V4='3. Erfassung Auszahlungen'!$L$67,'3. Erfassung Auszahlungen'!$N$67,0)</f>
        <v>0</v>
      </c>
      <c r="W118" s="204">
        <f ca="1">IF(W4='3. Erfassung Auszahlungen'!$L$67,'3. Erfassung Auszahlungen'!$N$67,0)</f>
        <v>0</v>
      </c>
      <c r="X118" s="204">
        <f ca="1">IF(X4='3. Erfassung Auszahlungen'!$L$67,'3. Erfassung Auszahlungen'!$N$67,0)</f>
        <v>0</v>
      </c>
      <c r="Y118" s="204">
        <f ca="1">IF(Y4='3. Erfassung Auszahlungen'!$L$67,'3. Erfassung Auszahlungen'!$N$67,0)</f>
        <v>0</v>
      </c>
      <c r="Z118" s="204">
        <f ca="1">IF(Z4='3. Erfassung Auszahlungen'!$L$67,'3. Erfassung Auszahlungen'!$N$67,0)</f>
        <v>0</v>
      </c>
      <c r="AA118" s="204">
        <f ca="1">IF(AA4='3. Erfassung Auszahlungen'!$L$67,'3. Erfassung Auszahlungen'!$N$67,0)</f>
        <v>0</v>
      </c>
      <c r="AB118" s="204">
        <f ca="1">IF(AB4='3. Erfassung Auszahlungen'!$L$67,'3. Erfassung Auszahlungen'!$N$67,0)</f>
        <v>0</v>
      </c>
      <c r="AC118" s="204">
        <f ca="1">IF(AC4='3. Erfassung Auszahlungen'!$L$67,'3. Erfassung Auszahlungen'!$N$67,0)</f>
        <v>0</v>
      </c>
      <c r="AD118" s="204">
        <f ca="1">IF(AD4='3. Erfassung Auszahlungen'!$L$67,'3. Erfassung Auszahlungen'!$N$67,0)</f>
        <v>0</v>
      </c>
      <c r="AE118" s="204">
        <f ca="1">IF(AE4='3. Erfassung Auszahlungen'!$L$67,'3. Erfassung Auszahlungen'!$N$67,0)</f>
        <v>0</v>
      </c>
      <c r="AF118" s="204">
        <f ca="1">IF(AF4='3. Erfassung Auszahlungen'!$L$67,'3. Erfassung Auszahlungen'!$N$67,0)</f>
        <v>0</v>
      </c>
      <c r="AG118" s="204">
        <f ca="1">IF(AG4='3. Erfassung Auszahlungen'!$L$67,'3. Erfassung Auszahlungen'!$N$67,0)</f>
        <v>0</v>
      </c>
      <c r="AH118" s="204">
        <f ca="1">IF(AH4='3. Erfassung Auszahlungen'!$L$67,'3. Erfassung Auszahlungen'!$N$67,0)</f>
        <v>0</v>
      </c>
      <c r="AI118" s="761"/>
    </row>
    <row r="119" spans="1:35" x14ac:dyDescent="0.25">
      <c r="A119" s="18">
        <f>'3. Erfassung Auszahlungen'!A68</f>
        <v>0</v>
      </c>
      <c r="B119" s="204">
        <f ca="1">IF(B4='3. Erfassung Auszahlungen'!$L$68,'3. Erfassung Auszahlungen'!$N$68,0)</f>
        <v>0</v>
      </c>
      <c r="C119" s="204">
        <f ca="1">IF(C4='3. Erfassung Auszahlungen'!$L$68,'3. Erfassung Auszahlungen'!$N$68,0)</f>
        <v>0</v>
      </c>
      <c r="D119" s="204">
        <f ca="1">IF(D4='3. Erfassung Auszahlungen'!$L$68,'3. Erfassung Auszahlungen'!$N$68,0)</f>
        <v>0</v>
      </c>
      <c r="E119" s="204">
        <f ca="1">IF(E4='3. Erfassung Auszahlungen'!$L$68,'3. Erfassung Auszahlungen'!$N$68,0)</f>
        <v>0</v>
      </c>
      <c r="F119" s="204">
        <f ca="1">IF(F4='3. Erfassung Auszahlungen'!$L$68,'3. Erfassung Auszahlungen'!$N$68,0)</f>
        <v>0</v>
      </c>
      <c r="G119" s="204">
        <f ca="1">IF(G4='3. Erfassung Auszahlungen'!$L$68,'3. Erfassung Auszahlungen'!$N$68,0)</f>
        <v>0</v>
      </c>
      <c r="H119" s="204">
        <f ca="1">IF(H4='3. Erfassung Auszahlungen'!$L$68,'3. Erfassung Auszahlungen'!$N$68,0)</f>
        <v>0</v>
      </c>
      <c r="I119" s="204">
        <f ca="1">IF(I4='3. Erfassung Auszahlungen'!$L$68,'3. Erfassung Auszahlungen'!$N$68,0)</f>
        <v>0</v>
      </c>
      <c r="J119" s="204">
        <f ca="1">IF(J4='3. Erfassung Auszahlungen'!$L$68,'3. Erfassung Auszahlungen'!$N$68,0)</f>
        <v>0</v>
      </c>
      <c r="K119" s="204">
        <f ca="1">IF(K4='3. Erfassung Auszahlungen'!$L$68,'3. Erfassung Auszahlungen'!$N$68,0)</f>
        <v>0</v>
      </c>
      <c r="L119" s="204">
        <f ca="1">IF(L4='3. Erfassung Auszahlungen'!$L$68,'3. Erfassung Auszahlungen'!$N$68,0)</f>
        <v>0</v>
      </c>
      <c r="M119" s="204">
        <f ca="1">IF(M4='3. Erfassung Auszahlungen'!$L$68,'3. Erfassung Auszahlungen'!$N$68,0)</f>
        <v>0</v>
      </c>
      <c r="N119" s="204">
        <f ca="1">IF(N4='3. Erfassung Auszahlungen'!$L$68,'3. Erfassung Auszahlungen'!$N$68,0)</f>
        <v>0</v>
      </c>
      <c r="O119" s="204">
        <f ca="1">IF(O4='3. Erfassung Auszahlungen'!$L$68,'3. Erfassung Auszahlungen'!$N$68,0)</f>
        <v>0</v>
      </c>
      <c r="P119" s="204">
        <f ca="1">IF(P4='3. Erfassung Auszahlungen'!$L$68,'3. Erfassung Auszahlungen'!$N$68,0)</f>
        <v>0</v>
      </c>
      <c r="Q119" s="204">
        <f ca="1">IF(Q4='3. Erfassung Auszahlungen'!$L$68,'3. Erfassung Auszahlungen'!$N$68,0)</f>
        <v>0</v>
      </c>
      <c r="R119" s="204">
        <f ca="1">IF(R4='3. Erfassung Auszahlungen'!$L$68,'3. Erfassung Auszahlungen'!$N$68,0)</f>
        <v>0</v>
      </c>
      <c r="S119" s="204">
        <f ca="1">IF(S4='3. Erfassung Auszahlungen'!$L$68,'3. Erfassung Auszahlungen'!$N$68,0)</f>
        <v>0</v>
      </c>
      <c r="T119" s="204">
        <f ca="1">IF(T4='3. Erfassung Auszahlungen'!$L$68,'3. Erfassung Auszahlungen'!$N$68,0)</f>
        <v>0</v>
      </c>
      <c r="U119" s="204">
        <f ca="1">IF(U4='3. Erfassung Auszahlungen'!$L$68,'3. Erfassung Auszahlungen'!$N$68,0)</f>
        <v>0</v>
      </c>
      <c r="V119" s="204">
        <f ca="1">IF(V4='3. Erfassung Auszahlungen'!$L$68,'3. Erfassung Auszahlungen'!$N$68,0)</f>
        <v>0</v>
      </c>
      <c r="W119" s="204">
        <f ca="1">IF(W4='3. Erfassung Auszahlungen'!$L$68,'3. Erfassung Auszahlungen'!$N$68,0)</f>
        <v>0</v>
      </c>
      <c r="X119" s="204">
        <f ca="1">IF(X4='3. Erfassung Auszahlungen'!$L$68,'3. Erfassung Auszahlungen'!$N$68,0)</f>
        <v>0</v>
      </c>
      <c r="Y119" s="204">
        <f ca="1">IF(Y4='3. Erfassung Auszahlungen'!$L$68,'3. Erfassung Auszahlungen'!$N$68,0)</f>
        <v>0</v>
      </c>
      <c r="Z119" s="204">
        <f ca="1">IF(Z4='3. Erfassung Auszahlungen'!$L$68,'3. Erfassung Auszahlungen'!$N$68,0)</f>
        <v>0</v>
      </c>
      <c r="AA119" s="204">
        <f ca="1">IF(AA4='3. Erfassung Auszahlungen'!$L$68,'3. Erfassung Auszahlungen'!$N$68,0)</f>
        <v>0</v>
      </c>
      <c r="AB119" s="204">
        <f ca="1">IF(AB4='3. Erfassung Auszahlungen'!$L$68,'3. Erfassung Auszahlungen'!$N$68,0)</f>
        <v>0</v>
      </c>
      <c r="AC119" s="204">
        <f ca="1">IF(AC4='3. Erfassung Auszahlungen'!$L$68,'3. Erfassung Auszahlungen'!$N$68,0)</f>
        <v>0</v>
      </c>
      <c r="AD119" s="204">
        <f ca="1">IF(AD4='3. Erfassung Auszahlungen'!$L$68,'3. Erfassung Auszahlungen'!$N$68,0)</f>
        <v>0</v>
      </c>
      <c r="AE119" s="204">
        <f ca="1">IF(AE4='3. Erfassung Auszahlungen'!$L$68,'3. Erfassung Auszahlungen'!$N$68,0)</f>
        <v>0</v>
      </c>
      <c r="AF119" s="204">
        <f ca="1">IF(AF4='3. Erfassung Auszahlungen'!$L$68,'3. Erfassung Auszahlungen'!$N$68,0)</f>
        <v>0</v>
      </c>
      <c r="AG119" s="204">
        <f ca="1">IF(AG4='3. Erfassung Auszahlungen'!$L$68,'3. Erfassung Auszahlungen'!$N$68,0)</f>
        <v>0</v>
      </c>
      <c r="AH119" s="204">
        <f ca="1">IF(AH4='3. Erfassung Auszahlungen'!$L$68,'3. Erfassung Auszahlungen'!$N$68,0)</f>
        <v>0</v>
      </c>
      <c r="AI119" s="761"/>
    </row>
    <row r="120" spans="1:35" x14ac:dyDescent="0.25">
      <c r="A120" s="18">
        <f>'3. Erfassung Auszahlungen'!A69</f>
        <v>0</v>
      </c>
      <c r="B120" s="204">
        <f ca="1">IF(B4='3. Erfassung Auszahlungen'!$L$69,'3. Erfassung Auszahlungen'!$N$69,0)</f>
        <v>0</v>
      </c>
      <c r="C120" s="204">
        <f ca="1">IF(C4='3. Erfassung Auszahlungen'!$L$69,'3. Erfassung Auszahlungen'!$N$69,0)</f>
        <v>0</v>
      </c>
      <c r="D120" s="204">
        <f ca="1">IF(D4='3. Erfassung Auszahlungen'!$L$69,'3. Erfassung Auszahlungen'!$N$69,0)</f>
        <v>0</v>
      </c>
      <c r="E120" s="204">
        <f ca="1">IF(E4='3. Erfassung Auszahlungen'!$L$69,'3. Erfassung Auszahlungen'!$N$69,0)</f>
        <v>0</v>
      </c>
      <c r="F120" s="204">
        <f ca="1">IF(F4='3. Erfassung Auszahlungen'!$L$69,'3. Erfassung Auszahlungen'!$N$69,0)</f>
        <v>0</v>
      </c>
      <c r="G120" s="204">
        <f ca="1">IF(G4='3. Erfassung Auszahlungen'!$L$69,'3. Erfassung Auszahlungen'!$N$69,0)</f>
        <v>0</v>
      </c>
      <c r="H120" s="204">
        <f ca="1">IF(H4='3. Erfassung Auszahlungen'!$L$69,'3. Erfassung Auszahlungen'!$N$69,0)</f>
        <v>0</v>
      </c>
      <c r="I120" s="204">
        <f ca="1">IF(I4='3. Erfassung Auszahlungen'!$L$69,'3. Erfassung Auszahlungen'!$N$69,0)</f>
        <v>0</v>
      </c>
      <c r="J120" s="204">
        <f ca="1">IF(J4='3. Erfassung Auszahlungen'!$L$69,'3. Erfassung Auszahlungen'!$N$69,0)</f>
        <v>0</v>
      </c>
      <c r="K120" s="204">
        <f ca="1">IF(K4='3. Erfassung Auszahlungen'!$L$69,'3. Erfassung Auszahlungen'!$N$69,0)</f>
        <v>0</v>
      </c>
      <c r="L120" s="204">
        <f ca="1">IF(L4='3. Erfassung Auszahlungen'!$L$69,'3. Erfassung Auszahlungen'!$N$69,0)</f>
        <v>0</v>
      </c>
      <c r="M120" s="204">
        <f ca="1">IF(M4='3. Erfassung Auszahlungen'!$L$69,'3. Erfassung Auszahlungen'!$N$69,0)</f>
        <v>0</v>
      </c>
      <c r="N120" s="204">
        <f ca="1">IF(N4='3. Erfassung Auszahlungen'!$L$69,'3. Erfassung Auszahlungen'!$N$69,0)</f>
        <v>0</v>
      </c>
      <c r="O120" s="204">
        <f ca="1">IF(O4='3. Erfassung Auszahlungen'!$L$69,'3. Erfassung Auszahlungen'!$N$69,0)</f>
        <v>0</v>
      </c>
      <c r="P120" s="204">
        <f ca="1">IF(P4='3. Erfassung Auszahlungen'!$L$69,'3. Erfassung Auszahlungen'!$N$69,0)</f>
        <v>0</v>
      </c>
      <c r="Q120" s="204">
        <f ca="1">IF(Q4='3. Erfassung Auszahlungen'!$L$69,'3. Erfassung Auszahlungen'!$N$69,0)</f>
        <v>0</v>
      </c>
      <c r="R120" s="204">
        <f ca="1">IF(R4='3. Erfassung Auszahlungen'!$L$69,'3. Erfassung Auszahlungen'!$N$69,0)</f>
        <v>0</v>
      </c>
      <c r="S120" s="204">
        <f ca="1">IF(S4='3. Erfassung Auszahlungen'!$L$69,'3. Erfassung Auszahlungen'!$N$69,0)</f>
        <v>0</v>
      </c>
      <c r="T120" s="204">
        <f ca="1">IF(T4='3. Erfassung Auszahlungen'!$L$69,'3. Erfassung Auszahlungen'!$N$69,0)</f>
        <v>0</v>
      </c>
      <c r="U120" s="204">
        <f ca="1">IF(U4='3. Erfassung Auszahlungen'!$L$69,'3. Erfassung Auszahlungen'!$N$69,0)</f>
        <v>0</v>
      </c>
      <c r="V120" s="204">
        <f ca="1">IF(V4='3. Erfassung Auszahlungen'!$L$69,'3. Erfassung Auszahlungen'!$N$69,0)</f>
        <v>0</v>
      </c>
      <c r="W120" s="204">
        <f ca="1">IF(W4='3. Erfassung Auszahlungen'!$L$69,'3. Erfassung Auszahlungen'!$N$69,0)</f>
        <v>0</v>
      </c>
      <c r="X120" s="204">
        <f ca="1">IF(X4='3. Erfassung Auszahlungen'!$L$69,'3. Erfassung Auszahlungen'!$N$69,0)</f>
        <v>0</v>
      </c>
      <c r="Y120" s="204">
        <f ca="1">IF(Y4='3. Erfassung Auszahlungen'!$L$69,'3. Erfassung Auszahlungen'!$N$69,0)</f>
        <v>0</v>
      </c>
      <c r="Z120" s="204">
        <f ca="1">IF(Z4='3. Erfassung Auszahlungen'!$L$69,'3. Erfassung Auszahlungen'!$N$69,0)</f>
        <v>0</v>
      </c>
      <c r="AA120" s="204">
        <f ca="1">IF(AA4='3. Erfassung Auszahlungen'!$L$69,'3. Erfassung Auszahlungen'!$N$69,0)</f>
        <v>0</v>
      </c>
      <c r="AB120" s="204">
        <f ca="1">IF(AB4='3. Erfassung Auszahlungen'!$L$69,'3. Erfassung Auszahlungen'!$N$69,0)</f>
        <v>0</v>
      </c>
      <c r="AC120" s="204">
        <f ca="1">IF(AC4='3. Erfassung Auszahlungen'!$L$69,'3. Erfassung Auszahlungen'!$N$69,0)</f>
        <v>0</v>
      </c>
      <c r="AD120" s="204">
        <f ca="1">IF(AD4='3. Erfassung Auszahlungen'!$L$69,'3. Erfassung Auszahlungen'!$N$69,0)</f>
        <v>0</v>
      </c>
      <c r="AE120" s="204">
        <f ca="1">IF(AE4='3. Erfassung Auszahlungen'!$L$69,'3. Erfassung Auszahlungen'!$N$69,0)</f>
        <v>0</v>
      </c>
      <c r="AF120" s="204">
        <f ca="1">IF(AF4='3. Erfassung Auszahlungen'!$L$69,'3. Erfassung Auszahlungen'!$N$69,0)</f>
        <v>0</v>
      </c>
      <c r="AG120" s="204">
        <f ca="1">IF(AG4='3. Erfassung Auszahlungen'!$L$69,'3. Erfassung Auszahlungen'!$N$69,0)</f>
        <v>0</v>
      </c>
      <c r="AH120" s="204">
        <f ca="1">IF(AH4='3. Erfassung Auszahlungen'!$L$69,'3. Erfassung Auszahlungen'!$N$69,0)</f>
        <v>0</v>
      </c>
      <c r="AI120" s="761"/>
    </row>
    <row r="121" spans="1:35" x14ac:dyDescent="0.25">
      <c r="A121" s="18">
        <f>'3. Erfassung Auszahlungen'!A70</f>
        <v>0</v>
      </c>
      <c r="B121" s="204">
        <f ca="1">IF(B4='3. Erfassung Auszahlungen'!$L$70,'3. Erfassung Auszahlungen'!$N$70,0)</f>
        <v>0</v>
      </c>
      <c r="C121" s="204">
        <f ca="1">IF(C4='3. Erfassung Auszahlungen'!$L$70,'3. Erfassung Auszahlungen'!$N$70,0)</f>
        <v>0</v>
      </c>
      <c r="D121" s="204">
        <f ca="1">IF(D4='3. Erfassung Auszahlungen'!$L$70,'3. Erfassung Auszahlungen'!$N$70,0)</f>
        <v>0</v>
      </c>
      <c r="E121" s="204">
        <f ca="1">IF(E4='3. Erfassung Auszahlungen'!$L$70,'3. Erfassung Auszahlungen'!$N$70,0)</f>
        <v>0</v>
      </c>
      <c r="F121" s="204">
        <f ca="1">IF(F4='3. Erfassung Auszahlungen'!$L$70,'3. Erfassung Auszahlungen'!$N$70,0)</f>
        <v>0</v>
      </c>
      <c r="G121" s="204">
        <f ca="1">IF(G4='3. Erfassung Auszahlungen'!$L$70,'3. Erfassung Auszahlungen'!$N$70,0)</f>
        <v>0</v>
      </c>
      <c r="H121" s="204">
        <f ca="1">IF(H4='3. Erfassung Auszahlungen'!$L$70,'3. Erfassung Auszahlungen'!$N$70,0)</f>
        <v>0</v>
      </c>
      <c r="I121" s="204">
        <f ca="1">IF(I4='3. Erfassung Auszahlungen'!$L$70,'3. Erfassung Auszahlungen'!$N$70,0)</f>
        <v>0</v>
      </c>
      <c r="J121" s="204">
        <f ca="1">IF(J4='3. Erfassung Auszahlungen'!$L$70,'3. Erfassung Auszahlungen'!$N$70,0)</f>
        <v>0</v>
      </c>
      <c r="K121" s="204">
        <f ca="1">IF(K4='3. Erfassung Auszahlungen'!$L$70,'3. Erfassung Auszahlungen'!$N$70,0)</f>
        <v>0</v>
      </c>
      <c r="L121" s="204">
        <f ca="1">IF(L4='3. Erfassung Auszahlungen'!$L$70,'3. Erfassung Auszahlungen'!$N$70,0)</f>
        <v>0</v>
      </c>
      <c r="M121" s="204">
        <f ca="1">IF(M4='3. Erfassung Auszahlungen'!$L$70,'3. Erfassung Auszahlungen'!$N$70,0)</f>
        <v>0</v>
      </c>
      <c r="N121" s="204">
        <f ca="1">IF(N4='3. Erfassung Auszahlungen'!$L$70,'3. Erfassung Auszahlungen'!$N$70,0)</f>
        <v>0</v>
      </c>
      <c r="O121" s="204">
        <f ca="1">IF(O4='3. Erfassung Auszahlungen'!$L$70,'3. Erfassung Auszahlungen'!$N$70,0)</f>
        <v>0</v>
      </c>
      <c r="P121" s="204">
        <f ca="1">IF(P4='3. Erfassung Auszahlungen'!$L$70,'3. Erfassung Auszahlungen'!$N$70,0)</f>
        <v>0</v>
      </c>
      <c r="Q121" s="204">
        <f ca="1">IF(Q4='3. Erfassung Auszahlungen'!$L$70,'3. Erfassung Auszahlungen'!$N$70,0)</f>
        <v>0</v>
      </c>
      <c r="R121" s="204">
        <f ca="1">IF(R4='3. Erfassung Auszahlungen'!$L$70,'3. Erfassung Auszahlungen'!$N$70,0)</f>
        <v>0</v>
      </c>
      <c r="S121" s="204">
        <f ca="1">IF(S4='3. Erfassung Auszahlungen'!$L$70,'3. Erfassung Auszahlungen'!$N$70,0)</f>
        <v>0</v>
      </c>
      <c r="T121" s="204">
        <f ca="1">IF(T4='3. Erfassung Auszahlungen'!$L$70,'3. Erfassung Auszahlungen'!$N$70,0)</f>
        <v>0</v>
      </c>
      <c r="U121" s="204">
        <f ca="1">IF(U4='3. Erfassung Auszahlungen'!$L$70,'3. Erfassung Auszahlungen'!$N$70,0)</f>
        <v>0</v>
      </c>
      <c r="V121" s="204">
        <f ca="1">IF(V4='3. Erfassung Auszahlungen'!$L$70,'3. Erfassung Auszahlungen'!$N$70,0)</f>
        <v>0</v>
      </c>
      <c r="W121" s="204">
        <f ca="1">IF(W4='3. Erfassung Auszahlungen'!$L$70,'3. Erfassung Auszahlungen'!$N$70,0)</f>
        <v>0</v>
      </c>
      <c r="X121" s="204">
        <f ca="1">IF(X4='3. Erfassung Auszahlungen'!$L$70,'3. Erfassung Auszahlungen'!$N$70,0)</f>
        <v>0</v>
      </c>
      <c r="Y121" s="204">
        <f ca="1">IF(Y4='3. Erfassung Auszahlungen'!$L$70,'3. Erfassung Auszahlungen'!$N$70,0)</f>
        <v>0</v>
      </c>
      <c r="Z121" s="204">
        <f ca="1">IF(Z4='3. Erfassung Auszahlungen'!$L$70,'3. Erfassung Auszahlungen'!$N$70,0)</f>
        <v>0</v>
      </c>
      <c r="AA121" s="204">
        <f ca="1">IF(AA4='3. Erfassung Auszahlungen'!$L$70,'3. Erfassung Auszahlungen'!$N$70,0)</f>
        <v>0</v>
      </c>
      <c r="AB121" s="204">
        <f ca="1">IF(AB4='3. Erfassung Auszahlungen'!$L$70,'3. Erfassung Auszahlungen'!$N$70,0)</f>
        <v>0</v>
      </c>
      <c r="AC121" s="204">
        <f ca="1">IF(AC4='3. Erfassung Auszahlungen'!$L$70,'3. Erfassung Auszahlungen'!$N$70,0)</f>
        <v>0</v>
      </c>
      <c r="AD121" s="204">
        <f ca="1">IF(AD4='3. Erfassung Auszahlungen'!$L$70,'3. Erfassung Auszahlungen'!$N$70,0)</f>
        <v>0</v>
      </c>
      <c r="AE121" s="204">
        <f ca="1">IF(AE4='3. Erfassung Auszahlungen'!$L$70,'3. Erfassung Auszahlungen'!$N$70,0)</f>
        <v>0</v>
      </c>
      <c r="AF121" s="204">
        <f ca="1">IF(AF4='3. Erfassung Auszahlungen'!$L$70,'3. Erfassung Auszahlungen'!$N$70,0)</f>
        <v>0</v>
      </c>
      <c r="AG121" s="204">
        <f ca="1">IF(AG4='3. Erfassung Auszahlungen'!$L$70,'3. Erfassung Auszahlungen'!$N$70,0)</f>
        <v>0</v>
      </c>
      <c r="AH121" s="204">
        <f ca="1">IF(AH4='3. Erfassung Auszahlungen'!$L$70,'3. Erfassung Auszahlungen'!$N$70,0)</f>
        <v>0</v>
      </c>
      <c r="AI121" s="761"/>
    </row>
    <row r="122" spans="1:35" x14ac:dyDescent="0.25">
      <c r="A122" s="18">
        <f>'3. Erfassung Auszahlungen'!A71</f>
        <v>0</v>
      </c>
      <c r="B122" s="204">
        <f ca="1">IF(B4='3. Erfassung Auszahlungen'!$L$71,'3. Erfassung Auszahlungen'!$N$71,0)</f>
        <v>0</v>
      </c>
      <c r="C122" s="204">
        <f ca="1">IF(C4='3. Erfassung Auszahlungen'!$L$71,'3. Erfassung Auszahlungen'!$N$71,0)</f>
        <v>0</v>
      </c>
      <c r="D122" s="204">
        <f ca="1">IF(D4='3. Erfassung Auszahlungen'!$L$71,'3. Erfassung Auszahlungen'!$N$71,0)</f>
        <v>0</v>
      </c>
      <c r="E122" s="204">
        <f ca="1">IF(E4='3. Erfassung Auszahlungen'!$L$71,'3. Erfassung Auszahlungen'!$N$71,0)</f>
        <v>0</v>
      </c>
      <c r="F122" s="204">
        <f ca="1">IF(F4='3. Erfassung Auszahlungen'!$L$71,'3. Erfassung Auszahlungen'!$N$71,0)</f>
        <v>0</v>
      </c>
      <c r="G122" s="204">
        <f ca="1">IF(G4='3. Erfassung Auszahlungen'!$L$71,'3. Erfassung Auszahlungen'!$N$71,0)</f>
        <v>0</v>
      </c>
      <c r="H122" s="204">
        <f ca="1">IF(H4='3. Erfassung Auszahlungen'!$L$71,'3. Erfassung Auszahlungen'!$N$71,0)</f>
        <v>0</v>
      </c>
      <c r="I122" s="204">
        <f ca="1">IF(I4='3. Erfassung Auszahlungen'!$L$71,'3. Erfassung Auszahlungen'!$N$71,0)</f>
        <v>0</v>
      </c>
      <c r="J122" s="204">
        <f ca="1">IF(J4='3. Erfassung Auszahlungen'!$L$71,'3. Erfassung Auszahlungen'!$N$71,0)</f>
        <v>0</v>
      </c>
      <c r="K122" s="204">
        <f ca="1">IF(K4='3. Erfassung Auszahlungen'!$L$71,'3. Erfassung Auszahlungen'!$N$71,0)</f>
        <v>0</v>
      </c>
      <c r="L122" s="204">
        <f ca="1">IF(L4='3. Erfassung Auszahlungen'!$L$71,'3. Erfassung Auszahlungen'!$N$71,0)</f>
        <v>0</v>
      </c>
      <c r="M122" s="204">
        <f ca="1">IF(M4='3. Erfassung Auszahlungen'!$L$71,'3. Erfassung Auszahlungen'!$N$71,0)</f>
        <v>0</v>
      </c>
      <c r="N122" s="204">
        <f ca="1">IF(N4='3. Erfassung Auszahlungen'!$L$71,'3. Erfassung Auszahlungen'!$N$71,0)</f>
        <v>0</v>
      </c>
      <c r="O122" s="204">
        <f ca="1">IF(O4='3. Erfassung Auszahlungen'!$L$71,'3. Erfassung Auszahlungen'!$N$71,0)</f>
        <v>0</v>
      </c>
      <c r="P122" s="204">
        <f ca="1">IF(P4='3. Erfassung Auszahlungen'!$L$71,'3. Erfassung Auszahlungen'!$N$71,0)</f>
        <v>0</v>
      </c>
      <c r="Q122" s="204">
        <f ca="1">IF(Q4='3. Erfassung Auszahlungen'!$L$71,'3. Erfassung Auszahlungen'!$N$71,0)</f>
        <v>0</v>
      </c>
      <c r="R122" s="204">
        <f ca="1">IF(R4='3. Erfassung Auszahlungen'!$L$71,'3. Erfassung Auszahlungen'!$N$71,0)</f>
        <v>0</v>
      </c>
      <c r="S122" s="204">
        <f ca="1">IF(S4='3. Erfassung Auszahlungen'!$L$71,'3. Erfassung Auszahlungen'!$N$71,0)</f>
        <v>0</v>
      </c>
      <c r="T122" s="204">
        <f ca="1">IF(T4='3. Erfassung Auszahlungen'!$L$71,'3. Erfassung Auszahlungen'!$N$71,0)</f>
        <v>0</v>
      </c>
      <c r="U122" s="204">
        <f ca="1">IF(U4='3. Erfassung Auszahlungen'!$L$71,'3. Erfassung Auszahlungen'!$N$71,0)</f>
        <v>0</v>
      </c>
      <c r="V122" s="204">
        <f ca="1">IF(V4='3. Erfassung Auszahlungen'!$L$71,'3. Erfassung Auszahlungen'!$N$71,0)</f>
        <v>0</v>
      </c>
      <c r="W122" s="204">
        <f ca="1">IF(W4='3. Erfassung Auszahlungen'!$L$71,'3. Erfassung Auszahlungen'!$N$71,0)</f>
        <v>0</v>
      </c>
      <c r="X122" s="204">
        <f ca="1">IF(X4='3. Erfassung Auszahlungen'!$L$71,'3. Erfassung Auszahlungen'!$N$71,0)</f>
        <v>0</v>
      </c>
      <c r="Y122" s="204">
        <f ca="1">IF(Y4='3. Erfassung Auszahlungen'!$L$71,'3. Erfassung Auszahlungen'!$N$71,0)</f>
        <v>0</v>
      </c>
      <c r="Z122" s="204">
        <f ca="1">IF(Z4='3. Erfassung Auszahlungen'!$L$71,'3. Erfassung Auszahlungen'!$N$71,0)</f>
        <v>0</v>
      </c>
      <c r="AA122" s="204">
        <f ca="1">IF(AA4='3. Erfassung Auszahlungen'!$L$71,'3. Erfassung Auszahlungen'!$N$71,0)</f>
        <v>0</v>
      </c>
      <c r="AB122" s="204">
        <f ca="1">IF(AB4='3. Erfassung Auszahlungen'!$L$71,'3. Erfassung Auszahlungen'!$N$71,0)</f>
        <v>0</v>
      </c>
      <c r="AC122" s="204">
        <f ca="1">IF(AC4='3. Erfassung Auszahlungen'!$L$71,'3. Erfassung Auszahlungen'!$N$71,0)</f>
        <v>0</v>
      </c>
      <c r="AD122" s="204">
        <f ca="1">IF(AD4='3. Erfassung Auszahlungen'!$L$71,'3. Erfassung Auszahlungen'!$N$71,0)</f>
        <v>0</v>
      </c>
      <c r="AE122" s="204">
        <f ca="1">IF(AE4='3. Erfassung Auszahlungen'!$L$71,'3. Erfassung Auszahlungen'!$N$71,0)</f>
        <v>0</v>
      </c>
      <c r="AF122" s="204">
        <f ca="1">IF(AF4='3. Erfassung Auszahlungen'!$L$71,'3. Erfassung Auszahlungen'!$N$71,0)</f>
        <v>0</v>
      </c>
      <c r="AG122" s="204">
        <f ca="1">IF(AG4='3. Erfassung Auszahlungen'!$L$71,'3. Erfassung Auszahlungen'!$N$71,0)</f>
        <v>0</v>
      </c>
      <c r="AH122" s="204">
        <f ca="1">IF(AH4='3. Erfassung Auszahlungen'!$L$71,'3. Erfassung Auszahlungen'!$N$71,0)</f>
        <v>0</v>
      </c>
      <c r="AI122" s="761"/>
    </row>
    <row r="123" spans="1:35" x14ac:dyDescent="0.25">
      <c r="A123" s="18">
        <f>'3. Erfassung Auszahlungen'!A72</f>
        <v>0</v>
      </c>
      <c r="B123" s="204">
        <f ca="1">IF(B4='3. Erfassung Auszahlungen'!$L$72,'3. Erfassung Auszahlungen'!$N$72,0)</f>
        <v>0</v>
      </c>
      <c r="C123" s="204">
        <f ca="1">IF(C4='3. Erfassung Auszahlungen'!$L$72,'3. Erfassung Auszahlungen'!$N$72,0)</f>
        <v>0</v>
      </c>
      <c r="D123" s="204">
        <f ca="1">IF(D4='3. Erfassung Auszahlungen'!$L$72,'3. Erfassung Auszahlungen'!$N$72,0)</f>
        <v>0</v>
      </c>
      <c r="E123" s="204">
        <f ca="1">IF(E4='3. Erfassung Auszahlungen'!$L$72,'3. Erfassung Auszahlungen'!$N$72,0)</f>
        <v>0</v>
      </c>
      <c r="F123" s="204">
        <f ca="1">IF(F4='3. Erfassung Auszahlungen'!$L$72,'3. Erfassung Auszahlungen'!$N$72,0)</f>
        <v>0</v>
      </c>
      <c r="G123" s="204">
        <f ca="1">IF(G4='3. Erfassung Auszahlungen'!$L$72,'3. Erfassung Auszahlungen'!$N$72,0)</f>
        <v>0</v>
      </c>
      <c r="H123" s="204">
        <f ca="1">IF(H4='3. Erfassung Auszahlungen'!$L$72,'3. Erfassung Auszahlungen'!$N$72,0)</f>
        <v>0</v>
      </c>
      <c r="I123" s="204">
        <f ca="1">IF(I4='3. Erfassung Auszahlungen'!$L$72,'3. Erfassung Auszahlungen'!$N$72,0)</f>
        <v>0</v>
      </c>
      <c r="J123" s="204">
        <f ca="1">IF(J4='3. Erfassung Auszahlungen'!$L$72,'3. Erfassung Auszahlungen'!$N$72,0)</f>
        <v>0</v>
      </c>
      <c r="K123" s="204">
        <f ca="1">IF(K4='3. Erfassung Auszahlungen'!$L$72,'3. Erfassung Auszahlungen'!$N$72,0)</f>
        <v>0</v>
      </c>
      <c r="L123" s="204">
        <f ca="1">IF(L4='3. Erfassung Auszahlungen'!$L$72,'3. Erfassung Auszahlungen'!$N$72,0)</f>
        <v>0</v>
      </c>
      <c r="M123" s="204">
        <f ca="1">IF(M4='3. Erfassung Auszahlungen'!$L$72,'3. Erfassung Auszahlungen'!$N$72,0)</f>
        <v>0</v>
      </c>
      <c r="N123" s="204">
        <f ca="1">IF(N4='3. Erfassung Auszahlungen'!$L$72,'3. Erfassung Auszahlungen'!$N$72,0)</f>
        <v>0</v>
      </c>
      <c r="O123" s="204">
        <f ca="1">IF(O4='3. Erfassung Auszahlungen'!$L$72,'3. Erfassung Auszahlungen'!$N$72,0)</f>
        <v>0</v>
      </c>
      <c r="P123" s="204">
        <f ca="1">IF(P4='3. Erfassung Auszahlungen'!$L$72,'3. Erfassung Auszahlungen'!$N$72,0)</f>
        <v>0</v>
      </c>
      <c r="Q123" s="204">
        <f ca="1">IF(Q4='3. Erfassung Auszahlungen'!$L$72,'3. Erfassung Auszahlungen'!$N$72,0)</f>
        <v>0</v>
      </c>
      <c r="R123" s="204">
        <f ca="1">IF(R4='3. Erfassung Auszahlungen'!$L$72,'3. Erfassung Auszahlungen'!$N$72,0)</f>
        <v>0</v>
      </c>
      <c r="S123" s="204">
        <f ca="1">IF(S4='3. Erfassung Auszahlungen'!$L$72,'3. Erfassung Auszahlungen'!$N$72,0)</f>
        <v>0</v>
      </c>
      <c r="T123" s="204">
        <f ca="1">IF(T4='3. Erfassung Auszahlungen'!$L$72,'3. Erfassung Auszahlungen'!$N$72,0)</f>
        <v>0</v>
      </c>
      <c r="U123" s="204">
        <f ca="1">IF(U4='3. Erfassung Auszahlungen'!$L$72,'3. Erfassung Auszahlungen'!$N$72,0)</f>
        <v>0</v>
      </c>
      <c r="V123" s="204">
        <f ca="1">IF(V4='3. Erfassung Auszahlungen'!$L$72,'3. Erfassung Auszahlungen'!$N$72,0)</f>
        <v>0</v>
      </c>
      <c r="W123" s="204">
        <f ca="1">IF(W4='3. Erfassung Auszahlungen'!$L$72,'3. Erfassung Auszahlungen'!$N$72,0)</f>
        <v>0</v>
      </c>
      <c r="X123" s="204">
        <f ca="1">IF(X4='3. Erfassung Auszahlungen'!$L$72,'3. Erfassung Auszahlungen'!$N$72,0)</f>
        <v>0</v>
      </c>
      <c r="Y123" s="204">
        <f ca="1">IF(Y4='3. Erfassung Auszahlungen'!$L$72,'3. Erfassung Auszahlungen'!$N$72,0)</f>
        <v>0</v>
      </c>
      <c r="Z123" s="204">
        <f ca="1">IF(Z4='3. Erfassung Auszahlungen'!$L$72,'3. Erfassung Auszahlungen'!$N$72,0)</f>
        <v>0</v>
      </c>
      <c r="AA123" s="204">
        <f ca="1">IF(AA4='3. Erfassung Auszahlungen'!$L$72,'3. Erfassung Auszahlungen'!$N$72,0)</f>
        <v>0</v>
      </c>
      <c r="AB123" s="204">
        <f ca="1">IF(AB4='3. Erfassung Auszahlungen'!$L$72,'3. Erfassung Auszahlungen'!$N$72,0)</f>
        <v>0</v>
      </c>
      <c r="AC123" s="204">
        <f ca="1">IF(AC4='3. Erfassung Auszahlungen'!$L$72,'3. Erfassung Auszahlungen'!$N$72,0)</f>
        <v>0</v>
      </c>
      <c r="AD123" s="204">
        <f ca="1">IF(AD4='3. Erfassung Auszahlungen'!$L$72,'3. Erfassung Auszahlungen'!$N$72,0)</f>
        <v>0</v>
      </c>
      <c r="AE123" s="204">
        <f ca="1">IF(AE4='3. Erfassung Auszahlungen'!$L$72,'3. Erfassung Auszahlungen'!$N$72,0)</f>
        <v>0</v>
      </c>
      <c r="AF123" s="204">
        <f ca="1">IF(AF4='3. Erfassung Auszahlungen'!$L$72,'3. Erfassung Auszahlungen'!$N$72,0)</f>
        <v>0</v>
      </c>
      <c r="AG123" s="204">
        <f ca="1">IF(AG4='3. Erfassung Auszahlungen'!$L$72,'3. Erfassung Auszahlungen'!$N$72,0)</f>
        <v>0</v>
      </c>
      <c r="AH123" s="204">
        <f ca="1">IF(AH4='3. Erfassung Auszahlungen'!$L$72,'3. Erfassung Auszahlungen'!$N$72,0)</f>
        <v>0</v>
      </c>
      <c r="AI123" s="761"/>
    </row>
    <row r="124" spans="1:35" x14ac:dyDescent="0.25">
      <c r="A124" s="18">
        <f>'3. Erfassung Auszahlungen'!A73</f>
        <v>0</v>
      </c>
      <c r="B124" s="204">
        <f ca="1">IF(B4='3. Erfassung Auszahlungen'!$L$73,'3. Erfassung Auszahlungen'!$N$73,0)</f>
        <v>0</v>
      </c>
      <c r="C124" s="204">
        <f ca="1">IF(C4='3. Erfassung Auszahlungen'!$L$73,'3. Erfassung Auszahlungen'!$N$73,0)</f>
        <v>0</v>
      </c>
      <c r="D124" s="204">
        <f ca="1">IF(D4='3. Erfassung Auszahlungen'!$L$73,'3. Erfassung Auszahlungen'!$N$73,0)</f>
        <v>0</v>
      </c>
      <c r="E124" s="204">
        <f ca="1">IF(E4='3. Erfassung Auszahlungen'!$L$73,'3. Erfassung Auszahlungen'!$N$73,0)</f>
        <v>0</v>
      </c>
      <c r="F124" s="204">
        <f ca="1">IF(F4='3. Erfassung Auszahlungen'!$L$73,'3. Erfassung Auszahlungen'!$N$73,0)</f>
        <v>0</v>
      </c>
      <c r="G124" s="204">
        <f ca="1">IF(G4='3. Erfassung Auszahlungen'!$L$73,'3. Erfassung Auszahlungen'!$N$73,0)</f>
        <v>0</v>
      </c>
      <c r="H124" s="204">
        <f ca="1">IF(H4='3. Erfassung Auszahlungen'!$L$73,'3. Erfassung Auszahlungen'!$N$73,0)</f>
        <v>0</v>
      </c>
      <c r="I124" s="204">
        <f ca="1">IF(I4='3. Erfassung Auszahlungen'!$L$73,'3. Erfassung Auszahlungen'!$N$73,0)</f>
        <v>0</v>
      </c>
      <c r="J124" s="204">
        <f ca="1">IF(J4='3. Erfassung Auszahlungen'!$L$73,'3. Erfassung Auszahlungen'!$N$73,0)</f>
        <v>0</v>
      </c>
      <c r="K124" s="204">
        <f ca="1">IF(K4='3. Erfassung Auszahlungen'!$L$73,'3. Erfassung Auszahlungen'!$N$73,0)</f>
        <v>0</v>
      </c>
      <c r="L124" s="204">
        <f ca="1">IF(L4='3. Erfassung Auszahlungen'!$L$73,'3. Erfassung Auszahlungen'!$N$73,0)</f>
        <v>0</v>
      </c>
      <c r="M124" s="204">
        <f ca="1">IF(M4='3. Erfassung Auszahlungen'!$L$73,'3. Erfassung Auszahlungen'!$N$73,0)</f>
        <v>0</v>
      </c>
      <c r="N124" s="204">
        <f ca="1">IF(N4='3. Erfassung Auszahlungen'!$L$73,'3. Erfassung Auszahlungen'!$N$73,0)</f>
        <v>0</v>
      </c>
      <c r="O124" s="204">
        <f ca="1">IF(O4='3. Erfassung Auszahlungen'!$L$73,'3. Erfassung Auszahlungen'!$N$73,0)</f>
        <v>0</v>
      </c>
      <c r="P124" s="204">
        <f ca="1">IF(P4='3. Erfassung Auszahlungen'!$L$73,'3. Erfassung Auszahlungen'!$N$73,0)</f>
        <v>0</v>
      </c>
      <c r="Q124" s="204">
        <f ca="1">IF(Q4='3. Erfassung Auszahlungen'!$L$73,'3. Erfassung Auszahlungen'!$N$73,0)</f>
        <v>0</v>
      </c>
      <c r="R124" s="204">
        <f ca="1">IF(R4='3. Erfassung Auszahlungen'!$L$73,'3. Erfassung Auszahlungen'!$N$73,0)</f>
        <v>0</v>
      </c>
      <c r="S124" s="204">
        <f ca="1">IF(S4='3. Erfassung Auszahlungen'!$L$73,'3. Erfassung Auszahlungen'!$N$73,0)</f>
        <v>0</v>
      </c>
      <c r="T124" s="204">
        <f ca="1">IF(T4='3. Erfassung Auszahlungen'!$L$73,'3. Erfassung Auszahlungen'!$N$73,0)</f>
        <v>0</v>
      </c>
      <c r="U124" s="204">
        <f ca="1">IF(U4='3. Erfassung Auszahlungen'!$L$73,'3. Erfassung Auszahlungen'!$N$73,0)</f>
        <v>0</v>
      </c>
      <c r="V124" s="204">
        <f ca="1">IF(V4='3. Erfassung Auszahlungen'!$L$73,'3. Erfassung Auszahlungen'!$N$73,0)</f>
        <v>0</v>
      </c>
      <c r="W124" s="204">
        <f ca="1">IF(W4='3. Erfassung Auszahlungen'!$L$73,'3. Erfassung Auszahlungen'!$N$73,0)</f>
        <v>0</v>
      </c>
      <c r="X124" s="204">
        <f ca="1">IF(X4='3. Erfassung Auszahlungen'!$L$73,'3. Erfassung Auszahlungen'!$N$73,0)</f>
        <v>0</v>
      </c>
      <c r="Y124" s="204">
        <f ca="1">IF(Y4='3. Erfassung Auszahlungen'!$L$73,'3. Erfassung Auszahlungen'!$N$73,0)</f>
        <v>0</v>
      </c>
      <c r="Z124" s="204">
        <f ca="1">IF(Z4='3. Erfassung Auszahlungen'!$L$73,'3. Erfassung Auszahlungen'!$N$73,0)</f>
        <v>0</v>
      </c>
      <c r="AA124" s="204">
        <f ca="1">IF(AA4='3. Erfassung Auszahlungen'!$L$73,'3. Erfassung Auszahlungen'!$N$73,0)</f>
        <v>0</v>
      </c>
      <c r="AB124" s="204">
        <f ca="1">IF(AB4='3. Erfassung Auszahlungen'!$L$73,'3. Erfassung Auszahlungen'!$N$73,0)</f>
        <v>0</v>
      </c>
      <c r="AC124" s="204">
        <f ca="1">IF(AC4='3. Erfassung Auszahlungen'!$L$73,'3. Erfassung Auszahlungen'!$N$73,0)</f>
        <v>0</v>
      </c>
      <c r="AD124" s="204">
        <f ca="1">IF(AD4='3. Erfassung Auszahlungen'!$L$73,'3. Erfassung Auszahlungen'!$N$73,0)</f>
        <v>0</v>
      </c>
      <c r="AE124" s="204">
        <f ca="1">IF(AE4='3. Erfassung Auszahlungen'!$L$73,'3. Erfassung Auszahlungen'!$N$73,0)</f>
        <v>0</v>
      </c>
      <c r="AF124" s="204">
        <f ca="1">IF(AF4='3. Erfassung Auszahlungen'!$L$73,'3. Erfassung Auszahlungen'!$N$73,0)</f>
        <v>0</v>
      </c>
      <c r="AG124" s="204">
        <f ca="1">IF(AG4='3. Erfassung Auszahlungen'!$L$73,'3. Erfassung Auszahlungen'!$N$73,0)</f>
        <v>0</v>
      </c>
      <c r="AH124" s="204">
        <f ca="1">IF(AH4='3. Erfassung Auszahlungen'!$L$73,'3. Erfassung Auszahlungen'!$N$73,0)</f>
        <v>0</v>
      </c>
      <c r="AI124" s="761"/>
    </row>
    <row r="125" spans="1:35" x14ac:dyDescent="0.25">
      <c r="A125" s="18">
        <f>'3. Erfassung Auszahlungen'!A74</f>
        <v>0</v>
      </c>
      <c r="B125" s="204">
        <f ca="1">IF(B4='3. Erfassung Auszahlungen'!$L$74,'3. Erfassung Auszahlungen'!$N$74,0)</f>
        <v>0</v>
      </c>
      <c r="C125" s="204">
        <f ca="1">IF(C4='3. Erfassung Auszahlungen'!$L$74,'3. Erfassung Auszahlungen'!$N$74,0)</f>
        <v>0</v>
      </c>
      <c r="D125" s="204">
        <f ca="1">IF(D4='3. Erfassung Auszahlungen'!$L$74,'3. Erfassung Auszahlungen'!$N$74,0)</f>
        <v>0</v>
      </c>
      <c r="E125" s="204">
        <f ca="1">IF(E4='3. Erfassung Auszahlungen'!$L$74,'3. Erfassung Auszahlungen'!$N$74,0)</f>
        <v>0</v>
      </c>
      <c r="F125" s="204">
        <f ca="1">IF(F4='3. Erfassung Auszahlungen'!$L$74,'3. Erfassung Auszahlungen'!$N$74,0)</f>
        <v>0</v>
      </c>
      <c r="G125" s="204">
        <f ca="1">IF(G4='3. Erfassung Auszahlungen'!$L$74,'3. Erfassung Auszahlungen'!$N$74,0)</f>
        <v>0</v>
      </c>
      <c r="H125" s="204">
        <f ca="1">IF(H4='3. Erfassung Auszahlungen'!$L$74,'3. Erfassung Auszahlungen'!$N$74,0)</f>
        <v>0</v>
      </c>
      <c r="I125" s="204">
        <f ca="1">IF(I4='3. Erfassung Auszahlungen'!$L$74,'3. Erfassung Auszahlungen'!$N$74,0)</f>
        <v>0</v>
      </c>
      <c r="J125" s="204">
        <f ca="1">IF(J4='3. Erfassung Auszahlungen'!$L$74,'3. Erfassung Auszahlungen'!$N$74,0)</f>
        <v>0</v>
      </c>
      <c r="K125" s="204">
        <f ca="1">IF(K4='3. Erfassung Auszahlungen'!$L$74,'3. Erfassung Auszahlungen'!$N$74,0)</f>
        <v>0</v>
      </c>
      <c r="L125" s="204">
        <f ca="1">IF(L4='3. Erfassung Auszahlungen'!$L$74,'3. Erfassung Auszahlungen'!$N$74,0)</f>
        <v>0</v>
      </c>
      <c r="M125" s="204">
        <f ca="1">IF(M4='3. Erfassung Auszahlungen'!$L$74,'3. Erfassung Auszahlungen'!$N$74,0)</f>
        <v>0</v>
      </c>
      <c r="N125" s="204">
        <f ca="1">IF(N4='3. Erfassung Auszahlungen'!$L$74,'3. Erfassung Auszahlungen'!$N$74,0)</f>
        <v>0</v>
      </c>
      <c r="O125" s="204">
        <f ca="1">IF(O4='3. Erfassung Auszahlungen'!$L$74,'3. Erfassung Auszahlungen'!$N$74,0)</f>
        <v>0</v>
      </c>
      <c r="P125" s="204">
        <f ca="1">IF(P4='3. Erfassung Auszahlungen'!$L$74,'3. Erfassung Auszahlungen'!$N$74,0)</f>
        <v>0</v>
      </c>
      <c r="Q125" s="204">
        <f ca="1">IF(Q4='3. Erfassung Auszahlungen'!$L$74,'3. Erfassung Auszahlungen'!$N$74,0)</f>
        <v>0</v>
      </c>
      <c r="R125" s="204">
        <f ca="1">IF(R4='3. Erfassung Auszahlungen'!$L$74,'3. Erfassung Auszahlungen'!$N$74,0)</f>
        <v>0</v>
      </c>
      <c r="S125" s="204">
        <f ca="1">IF(S4='3. Erfassung Auszahlungen'!$L$74,'3. Erfassung Auszahlungen'!$N$74,0)</f>
        <v>0</v>
      </c>
      <c r="T125" s="204">
        <f ca="1">IF(T4='3. Erfassung Auszahlungen'!$L$74,'3. Erfassung Auszahlungen'!$N$74,0)</f>
        <v>0</v>
      </c>
      <c r="U125" s="204">
        <f ca="1">IF(U4='3. Erfassung Auszahlungen'!$L$74,'3. Erfassung Auszahlungen'!$N$74,0)</f>
        <v>0</v>
      </c>
      <c r="V125" s="204">
        <f ca="1">IF(V4='3. Erfassung Auszahlungen'!$L$74,'3. Erfassung Auszahlungen'!$N$74,0)</f>
        <v>0</v>
      </c>
      <c r="W125" s="204">
        <f ca="1">IF(W4='3. Erfassung Auszahlungen'!$L$74,'3. Erfassung Auszahlungen'!$N$74,0)</f>
        <v>0</v>
      </c>
      <c r="X125" s="204">
        <f ca="1">IF(X4='3. Erfassung Auszahlungen'!$L$74,'3. Erfassung Auszahlungen'!$N$74,0)</f>
        <v>0</v>
      </c>
      <c r="Y125" s="204">
        <f ca="1">IF(Y4='3. Erfassung Auszahlungen'!$L$74,'3. Erfassung Auszahlungen'!$N$74,0)</f>
        <v>0</v>
      </c>
      <c r="Z125" s="204">
        <f ca="1">IF(Z4='3. Erfassung Auszahlungen'!$L$74,'3. Erfassung Auszahlungen'!$N$74,0)</f>
        <v>0</v>
      </c>
      <c r="AA125" s="204">
        <f ca="1">IF(AA4='3. Erfassung Auszahlungen'!$L$74,'3. Erfassung Auszahlungen'!$N$74,0)</f>
        <v>0</v>
      </c>
      <c r="AB125" s="204">
        <f ca="1">IF(AB4='3. Erfassung Auszahlungen'!$L$74,'3. Erfassung Auszahlungen'!$N$74,0)</f>
        <v>0</v>
      </c>
      <c r="AC125" s="204">
        <f ca="1">IF(AC4='3. Erfassung Auszahlungen'!$L$74,'3. Erfassung Auszahlungen'!$N$74,0)</f>
        <v>0</v>
      </c>
      <c r="AD125" s="204">
        <f ca="1">IF(AD4='3. Erfassung Auszahlungen'!$L$74,'3. Erfassung Auszahlungen'!$N$74,0)</f>
        <v>0</v>
      </c>
      <c r="AE125" s="204">
        <f ca="1">IF(AE4='3. Erfassung Auszahlungen'!$L$74,'3. Erfassung Auszahlungen'!$N$74,0)</f>
        <v>0</v>
      </c>
      <c r="AF125" s="204">
        <f ca="1">IF(AF4='3. Erfassung Auszahlungen'!$L$74,'3. Erfassung Auszahlungen'!$N$74,0)</f>
        <v>0</v>
      </c>
      <c r="AG125" s="204">
        <f ca="1">IF(AG4='3. Erfassung Auszahlungen'!$L$74,'3. Erfassung Auszahlungen'!$N$74,0)</f>
        <v>0</v>
      </c>
      <c r="AH125" s="204">
        <f ca="1">IF(AH4='3. Erfassung Auszahlungen'!$L$74,'3. Erfassung Auszahlungen'!$N$74,0)</f>
        <v>0</v>
      </c>
      <c r="AI125" s="761"/>
    </row>
    <row r="126" spans="1:35" x14ac:dyDescent="0.25">
      <c r="A126" s="18">
        <f>'3. Erfassung Auszahlungen'!A75</f>
        <v>0</v>
      </c>
      <c r="B126" s="204">
        <f ca="1">IF(B4='3. Erfassung Auszahlungen'!$L$75,'3. Erfassung Auszahlungen'!$N$75,0)</f>
        <v>0</v>
      </c>
      <c r="C126" s="204">
        <f ca="1">IF(C4='3. Erfassung Auszahlungen'!$L$75,'3. Erfassung Auszahlungen'!$N$75,0)</f>
        <v>0</v>
      </c>
      <c r="D126" s="204">
        <f ca="1">IF(D4='3. Erfassung Auszahlungen'!$L$75,'3. Erfassung Auszahlungen'!$N$75,0)</f>
        <v>0</v>
      </c>
      <c r="E126" s="204">
        <f ca="1">IF(E4='3. Erfassung Auszahlungen'!$L$75,'3. Erfassung Auszahlungen'!$N$75,0)</f>
        <v>0</v>
      </c>
      <c r="F126" s="204">
        <f ca="1">IF(F4='3. Erfassung Auszahlungen'!$L$75,'3. Erfassung Auszahlungen'!$N$75,0)</f>
        <v>0</v>
      </c>
      <c r="G126" s="204">
        <f ca="1">IF(G4='3. Erfassung Auszahlungen'!$L$75,'3. Erfassung Auszahlungen'!$N$75,0)</f>
        <v>0</v>
      </c>
      <c r="H126" s="204">
        <f ca="1">IF(H4='3. Erfassung Auszahlungen'!$L$75,'3. Erfassung Auszahlungen'!$N$75,0)</f>
        <v>0</v>
      </c>
      <c r="I126" s="204">
        <f ca="1">IF(I4='3. Erfassung Auszahlungen'!$L$75,'3. Erfassung Auszahlungen'!$N$75,0)</f>
        <v>0</v>
      </c>
      <c r="J126" s="204">
        <f ca="1">IF(J4='3. Erfassung Auszahlungen'!$L$75,'3. Erfassung Auszahlungen'!$N$75,0)</f>
        <v>0</v>
      </c>
      <c r="K126" s="204">
        <f ca="1">IF(K4='3. Erfassung Auszahlungen'!$L$75,'3. Erfassung Auszahlungen'!$N$75,0)</f>
        <v>0</v>
      </c>
      <c r="L126" s="204">
        <f ca="1">IF(L4='3. Erfassung Auszahlungen'!$L$75,'3. Erfassung Auszahlungen'!$N$75,0)</f>
        <v>0</v>
      </c>
      <c r="M126" s="204">
        <f ca="1">IF(M4='3. Erfassung Auszahlungen'!$L$75,'3. Erfassung Auszahlungen'!$N$75,0)</f>
        <v>0</v>
      </c>
      <c r="N126" s="204">
        <f ca="1">IF(N4='3. Erfassung Auszahlungen'!$L$75,'3. Erfassung Auszahlungen'!$N$75,0)</f>
        <v>0</v>
      </c>
      <c r="O126" s="204">
        <f ca="1">IF(O4='3. Erfassung Auszahlungen'!$L$75,'3. Erfassung Auszahlungen'!$N$75,0)</f>
        <v>0</v>
      </c>
      <c r="P126" s="204">
        <f ca="1">IF(P4='3. Erfassung Auszahlungen'!$L$75,'3. Erfassung Auszahlungen'!$N$75,0)</f>
        <v>0</v>
      </c>
      <c r="Q126" s="204">
        <f ca="1">IF(Q4='3. Erfassung Auszahlungen'!$L$75,'3. Erfassung Auszahlungen'!$N$75,0)</f>
        <v>0</v>
      </c>
      <c r="R126" s="204">
        <f ca="1">IF(R4='3. Erfassung Auszahlungen'!$L$75,'3. Erfassung Auszahlungen'!$N$75,0)</f>
        <v>0</v>
      </c>
      <c r="S126" s="204">
        <f ca="1">IF(S4='3. Erfassung Auszahlungen'!$L$75,'3. Erfassung Auszahlungen'!$N$75,0)</f>
        <v>0</v>
      </c>
      <c r="T126" s="204">
        <f ca="1">IF(T4='3. Erfassung Auszahlungen'!$L$75,'3. Erfassung Auszahlungen'!$N$75,0)</f>
        <v>0</v>
      </c>
      <c r="U126" s="204">
        <f ca="1">IF(U4='3. Erfassung Auszahlungen'!$L$75,'3. Erfassung Auszahlungen'!$N$75,0)</f>
        <v>0</v>
      </c>
      <c r="V126" s="204">
        <f ca="1">IF(V4='3. Erfassung Auszahlungen'!$L$75,'3. Erfassung Auszahlungen'!$N$75,0)</f>
        <v>0</v>
      </c>
      <c r="W126" s="204">
        <f ca="1">IF(W4='3. Erfassung Auszahlungen'!$L$75,'3. Erfassung Auszahlungen'!$N$75,0)</f>
        <v>0</v>
      </c>
      <c r="X126" s="204">
        <f ca="1">IF(X4='3. Erfassung Auszahlungen'!$L$75,'3. Erfassung Auszahlungen'!$N$75,0)</f>
        <v>0</v>
      </c>
      <c r="Y126" s="204">
        <f ca="1">IF(Y4='3. Erfassung Auszahlungen'!$L$75,'3. Erfassung Auszahlungen'!$N$75,0)</f>
        <v>0</v>
      </c>
      <c r="Z126" s="204">
        <f ca="1">IF(Z4='3. Erfassung Auszahlungen'!$L$75,'3. Erfassung Auszahlungen'!$N$75,0)</f>
        <v>0</v>
      </c>
      <c r="AA126" s="204">
        <f ca="1">IF(AA4='3. Erfassung Auszahlungen'!$L$75,'3. Erfassung Auszahlungen'!$N$75,0)</f>
        <v>0</v>
      </c>
      <c r="AB126" s="204">
        <f ca="1">IF(AB4='3. Erfassung Auszahlungen'!$L$75,'3. Erfassung Auszahlungen'!$N$75,0)</f>
        <v>0</v>
      </c>
      <c r="AC126" s="204">
        <f ca="1">IF(AC4='3. Erfassung Auszahlungen'!$L$75,'3. Erfassung Auszahlungen'!$N$75,0)</f>
        <v>0</v>
      </c>
      <c r="AD126" s="204">
        <f ca="1">IF(AD4='3. Erfassung Auszahlungen'!$L$75,'3. Erfassung Auszahlungen'!$N$75,0)</f>
        <v>0</v>
      </c>
      <c r="AE126" s="204">
        <f ca="1">IF(AE4='3. Erfassung Auszahlungen'!$L$75,'3. Erfassung Auszahlungen'!$N$75,0)</f>
        <v>0</v>
      </c>
      <c r="AF126" s="204">
        <f ca="1">IF(AF4='3. Erfassung Auszahlungen'!$L$75,'3. Erfassung Auszahlungen'!$N$75,0)</f>
        <v>0</v>
      </c>
      <c r="AG126" s="204">
        <f ca="1">IF(AG4='3. Erfassung Auszahlungen'!$L$75,'3. Erfassung Auszahlungen'!$N$75,0)</f>
        <v>0</v>
      </c>
      <c r="AH126" s="204">
        <f ca="1">IF(AH4='3. Erfassung Auszahlungen'!$L$75,'3. Erfassung Auszahlungen'!$N$75,0)</f>
        <v>0</v>
      </c>
      <c r="AI126" s="761"/>
    </row>
    <row r="127" spans="1:35" x14ac:dyDescent="0.25">
      <c r="A127" s="18">
        <f>'3. Erfassung Auszahlungen'!A76</f>
        <v>0</v>
      </c>
      <c r="B127" s="204">
        <f ca="1">IF(B4='3. Erfassung Auszahlungen'!$L$76,'3. Erfassung Auszahlungen'!$N$76,0)</f>
        <v>0</v>
      </c>
      <c r="C127" s="204">
        <f ca="1">IF(C4='3. Erfassung Auszahlungen'!$L$76,'3. Erfassung Auszahlungen'!$N$76,0)</f>
        <v>0</v>
      </c>
      <c r="D127" s="204">
        <f ca="1">IF(D4='3. Erfassung Auszahlungen'!$L$76,'3. Erfassung Auszahlungen'!$N$76,0)</f>
        <v>0</v>
      </c>
      <c r="E127" s="204">
        <f ca="1">IF(E4='3. Erfassung Auszahlungen'!$L$76,'3. Erfassung Auszahlungen'!$N$76,0)</f>
        <v>0</v>
      </c>
      <c r="F127" s="204">
        <f ca="1">IF(F4='3. Erfassung Auszahlungen'!$L$76,'3. Erfassung Auszahlungen'!$N$76,0)</f>
        <v>0</v>
      </c>
      <c r="G127" s="204">
        <f ca="1">IF(G4='3. Erfassung Auszahlungen'!$L$76,'3. Erfassung Auszahlungen'!$N$76,0)</f>
        <v>0</v>
      </c>
      <c r="H127" s="204">
        <f ca="1">IF(H4='3. Erfassung Auszahlungen'!$L$76,'3. Erfassung Auszahlungen'!$N$76,0)</f>
        <v>0</v>
      </c>
      <c r="I127" s="204">
        <f ca="1">IF(I4='3. Erfassung Auszahlungen'!$L$76,'3. Erfassung Auszahlungen'!$N$76,0)</f>
        <v>0</v>
      </c>
      <c r="J127" s="204">
        <f ca="1">IF(J4='3. Erfassung Auszahlungen'!$L$76,'3. Erfassung Auszahlungen'!$N$76,0)</f>
        <v>0</v>
      </c>
      <c r="K127" s="204">
        <f ca="1">IF(K4='3. Erfassung Auszahlungen'!$L$76,'3. Erfassung Auszahlungen'!$N$76,0)</f>
        <v>0</v>
      </c>
      <c r="L127" s="204">
        <f ca="1">IF(L4='3. Erfassung Auszahlungen'!$L$76,'3. Erfassung Auszahlungen'!$N$76,0)</f>
        <v>0</v>
      </c>
      <c r="M127" s="204">
        <f ca="1">IF(M4='3. Erfassung Auszahlungen'!$L$76,'3. Erfassung Auszahlungen'!$N$76,0)</f>
        <v>0</v>
      </c>
      <c r="N127" s="204">
        <f ca="1">IF(N4='3. Erfassung Auszahlungen'!$L$76,'3. Erfassung Auszahlungen'!$N$76,0)</f>
        <v>0</v>
      </c>
      <c r="O127" s="204">
        <f ca="1">IF(O4='3. Erfassung Auszahlungen'!$L$76,'3. Erfassung Auszahlungen'!$N$76,0)</f>
        <v>0</v>
      </c>
      <c r="P127" s="204">
        <f ca="1">IF(P4='3. Erfassung Auszahlungen'!$L$76,'3. Erfassung Auszahlungen'!$N$76,0)</f>
        <v>0</v>
      </c>
      <c r="Q127" s="204">
        <f ca="1">IF(Q4='3. Erfassung Auszahlungen'!$L$76,'3. Erfassung Auszahlungen'!$N$76,0)</f>
        <v>0</v>
      </c>
      <c r="R127" s="204">
        <f ca="1">IF(R4='3. Erfassung Auszahlungen'!$L$76,'3. Erfassung Auszahlungen'!$N$76,0)</f>
        <v>0</v>
      </c>
      <c r="S127" s="204">
        <f ca="1">IF(S4='3. Erfassung Auszahlungen'!$L$76,'3. Erfassung Auszahlungen'!$N$76,0)</f>
        <v>0</v>
      </c>
      <c r="T127" s="204">
        <f ca="1">IF(T4='3. Erfassung Auszahlungen'!$L$76,'3. Erfassung Auszahlungen'!$N$76,0)</f>
        <v>0</v>
      </c>
      <c r="U127" s="204">
        <f ca="1">IF(U4='3. Erfassung Auszahlungen'!$L$76,'3. Erfassung Auszahlungen'!$N$76,0)</f>
        <v>0</v>
      </c>
      <c r="V127" s="204">
        <f ca="1">IF(V4='3. Erfassung Auszahlungen'!$L$76,'3. Erfassung Auszahlungen'!$N$76,0)</f>
        <v>0</v>
      </c>
      <c r="W127" s="204">
        <f ca="1">IF(W4='3. Erfassung Auszahlungen'!$L$76,'3. Erfassung Auszahlungen'!$N$76,0)</f>
        <v>0</v>
      </c>
      <c r="X127" s="204">
        <f ca="1">IF(X4='3. Erfassung Auszahlungen'!$L$76,'3. Erfassung Auszahlungen'!$N$76,0)</f>
        <v>0</v>
      </c>
      <c r="Y127" s="204">
        <f ca="1">IF(Y4='3. Erfassung Auszahlungen'!$L$76,'3. Erfassung Auszahlungen'!$N$76,0)</f>
        <v>0</v>
      </c>
      <c r="Z127" s="204">
        <f ca="1">IF(Z4='3. Erfassung Auszahlungen'!$L$76,'3. Erfassung Auszahlungen'!$N$76,0)</f>
        <v>0</v>
      </c>
      <c r="AA127" s="204">
        <f ca="1">IF(AA4='3. Erfassung Auszahlungen'!$L$76,'3. Erfassung Auszahlungen'!$N$76,0)</f>
        <v>0</v>
      </c>
      <c r="AB127" s="204">
        <f ca="1">IF(AB4='3. Erfassung Auszahlungen'!$L$76,'3. Erfassung Auszahlungen'!$N$76,0)</f>
        <v>0</v>
      </c>
      <c r="AC127" s="204">
        <f ca="1">IF(AC4='3. Erfassung Auszahlungen'!$L$76,'3. Erfassung Auszahlungen'!$N$76,0)</f>
        <v>0</v>
      </c>
      <c r="AD127" s="204">
        <f ca="1">IF(AD4='3. Erfassung Auszahlungen'!$L$76,'3. Erfassung Auszahlungen'!$N$76,0)</f>
        <v>0</v>
      </c>
      <c r="AE127" s="204">
        <f ca="1">IF(AE4='3. Erfassung Auszahlungen'!$L$76,'3. Erfassung Auszahlungen'!$N$76,0)</f>
        <v>0</v>
      </c>
      <c r="AF127" s="204">
        <f ca="1">IF(AF4='3. Erfassung Auszahlungen'!$L$76,'3. Erfassung Auszahlungen'!$N$76,0)</f>
        <v>0</v>
      </c>
      <c r="AG127" s="204">
        <f ca="1">IF(AG4='3. Erfassung Auszahlungen'!$L$76,'3. Erfassung Auszahlungen'!$N$76,0)</f>
        <v>0</v>
      </c>
      <c r="AH127" s="204">
        <f ca="1">IF(AH4='3. Erfassung Auszahlungen'!$L$76,'3. Erfassung Auszahlungen'!$N$76,0)</f>
        <v>0</v>
      </c>
      <c r="AI127" s="761"/>
    </row>
    <row r="128" spans="1:35" x14ac:dyDescent="0.25">
      <c r="A128" s="18">
        <f>'3. Erfassung Auszahlungen'!A77</f>
        <v>0</v>
      </c>
      <c r="B128" s="204">
        <f ca="1">IF(B4='3. Erfassung Auszahlungen'!$L$77,'3. Erfassung Auszahlungen'!$N$77,0)</f>
        <v>0</v>
      </c>
      <c r="C128" s="204">
        <f ca="1">IF(C4='3. Erfassung Auszahlungen'!$L$77,'3. Erfassung Auszahlungen'!$N$77,0)</f>
        <v>0</v>
      </c>
      <c r="D128" s="204">
        <f ca="1">IF(D4='3. Erfassung Auszahlungen'!$L$77,'3. Erfassung Auszahlungen'!$N$77,0)</f>
        <v>0</v>
      </c>
      <c r="E128" s="204">
        <f ca="1">IF(E4='3. Erfassung Auszahlungen'!$L$77,'3. Erfassung Auszahlungen'!$N$77,0)</f>
        <v>0</v>
      </c>
      <c r="F128" s="204">
        <f ca="1">IF(F4='3. Erfassung Auszahlungen'!$L$77,'3. Erfassung Auszahlungen'!$N$77,0)</f>
        <v>0</v>
      </c>
      <c r="G128" s="204">
        <f ca="1">IF(G4='3. Erfassung Auszahlungen'!$L$77,'3. Erfassung Auszahlungen'!$N$77,0)</f>
        <v>0</v>
      </c>
      <c r="H128" s="204">
        <f ca="1">IF(H4='3. Erfassung Auszahlungen'!$L$77,'3. Erfassung Auszahlungen'!$N$77,0)</f>
        <v>0</v>
      </c>
      <c r="I128" s="204">
        <f ca="1">IF(I4='3. Erfassung Auszahlungen'!$L$77,'3. Erfassung Auszahlungen'!$N$77,0)</f>
        <v>0</v>
      </c>
      <c r="J128" s="204">
        <f ca="1">IF(J4='3. Erfassung Auszahlungen'!$L$77,'3. Erfassung Auszahlungen'!$N$77,0)</f>
        <v>0</v>
      </c>
      <c r="K128" s="204">
        <f ca="1">IF(K4='3. Erfassung Auszahlungen'!$L$77,'3. Erfassung Auszahlungen'!$N$77,0)</f>
        <v>0</v>
      </c>
      <c r="L128" s="204">
        <f ca="1">IF(L4='3. Erfassung Auszahlungen'!$L$77,'3. Erfassung Auszahlungen'!$N$77,0)</f>
        <v>0</v>
      </c>
      <c r="M128" s="204">
        <f ca="1">IF(M4='3. Erfassung Auszahlungen'!$L$77,'3. Erfassung Auszahlungen'!$N$77,0)</f>
        <v>0</v>
      </c>
      <c r="N128" s="204">
        <f ca="1">IF(N4='3. Erfassung Auszahlungen'!$L$77,'3. Erfassung Auszahlungen'!$N$77,0)</f>
        <v>0</v>
      </c>
      <c r="O128" s="204">
        <f ca="1">IF(O4='3. Erfassung Auszahlungen'!$L$77,'3. Erfassung Auszahlungen'!$N$77,0)</f>
        <v>0</v>
      </c>
      <c r="P128" s="204">
        <f ca="1">IF(P4='3. Erfassung Auszahlungen'!$L$77,'3. Erfassung Auszahlungen'!$N$77,0)</f>
        <v>0</v>
      </c>
      <c r="Q128" s="204">
        <f ca="1">IF(Q4='3. Erfassung Auszahlungen'!$L$77,'3. Erfassung Auszahlungen'!$N$77,0)</f>
        <v>0</v>
      </c>
      <c r="R128" s="204">
        <f ca="1">IF(R4='3. Erfassung Auszahlungen'!$L$77,'3. Erfassung Auszahlungen'!$N$77,0)</f>
        <v>0</v>
      </c>
      <c r="S128" s="204">
        <f ca="1">IF(S4='3. Erfassung Auszahlungen'!$L$77,'3. Erfassung Auszahlungen'!$N$77,0)</f>
        <v>0</v>
      </c>
      <c r="T128" s="204">
        <f ca="1">IF(T4='3. Erfassung Auszahlungen'!$L$77,'3. Erfassung Auszahlungen'!$N$77,0)</f>
        <v>0</v>
      </c>
      <c r="U128" s="204">
        <f ca="1">IF(U4='3. Erfassung Auszahlungen'!$L$77,'3. Erfassung Auszahlungen'!$N$77,0)</f>
        <v>0</v>
      </c>
      <c r="V128" s="204">
        <f ca="1">IF(V4='3. Erfassung Auszahlungen'!$L$77,'3. Erfassung Auszahlungen'!$N$77,0)</f>
        <v>0</v>
      </c>
      <c r="W128" s="204">
        <f ca="1">IF(W4='3. Erfassung Auszahlungen'!$L$77,'3. Erfassung Auszahlungen'!$N$77,0)</f>
        <v>0</v>
      </c>
      <c r="X128" s="204">
        <f ca="1">IF(X4='3. Erfassung Auszahlungen'!$L$77,'3. Erfassung Auszahlungen'!$N$77,0)</f>
        <v>0</v>
      </c>
      <c r="Y128" s="204">
        <f ca="1">IF(Y4='3. Erfassung Auszahlungen'!$L$77,'3. Erfassung Auszahlungen'!$N$77,0)</f>
        <v>0</v>
      </c>
      <c r="Z128" s="204">
        <f ca="1">IF(Z4='3. Erfassung Auszahlungen'!$L$77,'3. Erfassung Auszahlungen'!$N$77,0)</f>
        <v>0</v>
      </c>
      <c r="AA128" s="204">
        <f ca="1">IF(AA4='3. Erfassung Auszahlungen'!$L$77,'3. Erfassung Auszahlungen'!$N$77,0)</f>
        <v>0</v>
      </c>
      <c r="AB128" s="204">
        <f ca="1">IF(AB4='3. Erfassung Auszahlungen'!$L$77,'3. Erfassung Auszahlungen'!$N$77,0)</f>
        <v>0</v>
      </c>
      <c r="AC128" s="204">
        <f ca="1">IF(AC4='3. Erfassung Auszahlungen'!$L$77,'3. Erfassung Auszahlungen'!$N$77,0)</f>
        <v>0</v>
      </c>
      <c r="AD128" s="204">
        <f ca="1">IF(AD4='3. Erfassung Auszahlungen'!$L$77,'3. Erfassung Auszahlungen'!$N$77,0)</f>
        <v>0</v>
      </c>
      <c r="AE128" s="204">
        <f ca="1">IF(AE4='3. Erfassung Auszahlungen'!$L$77,'3. Erfassung Auszahlungen'!$N$77,0)</f>
        <v>0</v>
      </c>
      <c r="AF128" s="204">
        <f ca="1">IF(AF4='3. Erfassung Auszahlungen'!$L$77,'3. Erfassung Auszahlungen'!$N$77,0)</f>
        <v>0</v>
      </c>
      <c r="AG128" s="204">
        <f ca="1">IF(AG4='3. Erfassung Auszahlungen'!$L$77,'3. Erfassung Auszahlungen'!$N$77,0)</f>
        <v>0</v>
      </c>
      <c r="AH128" s="204">
        <f ca="1">IF(AH4='3. Erfassung Auszahlungen'!$L$77,'3. Erfassung Auszahlungen'!$N$77,0)</f>
        <v>0</v>
      </c>
      <c r="AI128" s="761"/>
    </row>
    <row r="129" spans="1:35" x14ac:dyDescent="0.25">
      <c r="A129" s="18">
        <f>'3. Erfassung Auszahlungen'!A78</f>
        <v>0</v>
      </c>
      <c r="B129" s="204">
        <f ca="1">IF(B4='3. Erfassung Auszahlungen'!$L$78,'3. Erfassung Auszahlungen'!$N$78,0)</f>
        <v>0</v>
      </c>
      <c r="C129" s="204">
        <f ca="1">IF(C4='3. Erfassung Auszahlungen'!$L$78,'3. Erfassung Auszahlungen'!$N$78,0)</f>
        <v>0</v>
      </c>
      <c r="D129" s="204">
        <f ca="1">IF(D4='3. Erfassung Auszahlungen'!$L$78,'3. Erfassung Auszahlungen'!$N$78,0)</f>
        <v>0</v>
      </c>
      <c r="E129" s="204">
        <f ca="1">IF(E4='3. Erfassung Auszahlungen'!$L$78,'3. Erfassung Auszahlungen'!$N$78,0)</f>
        <v>0</v>
      </c>
      <c r="F129" s="204">
        <f ca="1">IF(F4='3. Erfassung Auszahlungen'!$L$78,'3. Erfassung Auszahlungen'!$N$78,0)</f>
        <v>0</v>
      </c>
      <c r="G129" s="204">
        <f ca="1">IF(G4='3. Erfassung Auszahlungen'!$L$78,'3. Erfassung Auszahlungen'!$N$78,0)</f>
        <v>0</v>
      </c>
      <c r="H129" s="204">
        <f ca="1">IF(H4='3. Erfassung Auszahlungen'!$L$78,'3. Erfassung Auszahlungen'!$N$78,0)</f>
        <v>0</v>
      </c>
      <c r="I129" s="204">
        <f ca="1">IF(I4='3. Erfassung Auszahlungen'!$L$78,'3. Erfassung Auszahlungen'!$N$78,0)</f>
        <v>0</v>
      </c>
      <c r="J129" s="204">
        <f ca="1">IF(J4='3. Erfassung Auszahlungen'!$L$78,'3. Erfassung Auszahlungen'!$N$78,0)</f>
        <v>0</v>
      </c>
      <c r="K129" s="204">
        <f ca="1">IF(K4='3. Erfassung Auszahlungen'!$L$78,'3. Erfassung Auszahlungen'!$N$78,0)</f>
        <v>0</v>
      </c>
      <c r="L129" s="204">
        <f ca="1">IF(L4='3. Erfassung Auszahlungen'!$L$78,'3. Erfassung Auszahlungen'!$N$78,0)</f>
        <v>0</v>
      </c>
      <c r="M129" s="204">
        <f ca="1">IF(M4='3. Erfassung Auszahlungen'!$L$78,'3. Erfassung Auszahlungen'!$N$78,0)</f>
        <v>0</v>
      </c>
      <c r="N129" s="204">
        <f ca="1">IF(N4='3. Erfassung Auszahlungen'!$L$78,'3. Erfassung Auszahlungen'!$N$78,0)</f>
        <v>0</v>
      </c>
      <c r="O129" s="204">
        <f ca="1">IF(O4='3. Erfassung Auszahlungen'!$L$78,'3. Erfassung Auszahlungen'!$N$78,0)</f>
        <v>0</v>
      </c>
      <c r="P129" s="204">
        <f ca="1">IF(P4='3. Erfassung Auszahlungen'!$L$78,'3. Erfassung Auszahlungen'!$N$78,0)</f>
        <v>0</v>
      </c>
      <c r="Q129" s="204">
        <f ca="1">IF(Q4='3. Erfassung Auszahlungen'!$L$78,'3. Erfassung Auszahlungen'!$N$78,0)</f>
        <v>0</v>
      </c>
      <c r="R129" s="204">
        <f ca="1">IF(R4='3. Erfassung Auszahlungen'!$L$78,'3. Erfassung Auszahlungen'!$N$78,0)</f>
        <v>0</v>
      </c>
      <c r="S129" s="204">
        <f ca="1">IF(S4='3. Erfassung Auszahlungen'!$L$78,'3. Erfassung Auszahlungen'!$N$78,0)</f>
        <v>0</v>
      </c>
      <c r="T129" s="204">
        <f ca="1">IF(T4='3. Erfassung Auszahlungen'!$L$78,'3. Erfassung Auszahlungen'!$N$78,0)</f>
        <v>0</v>
      </c>
      <c r="U129" s="204">
        <f ca="1">IF(U4='3. Erfassung Auszahlungen'!$L$78,'3. Erfassung Auszahlungen'!$N$78,0)</f>
        <v>0</v>
      </c>
      <c r="V129" s="204">
        <f ca="1">IF(V4='3. Erfassung Auszahlungen'!$L$78,'3. Erfassung Auszahlungen'!$N$78,0)</f>
        <v>0</v>
      </c>
      <c r="W129" s="204">
        <f ca="1">IF(W4='3. Erfassung Auszahlungen'!$L$78,'3. Erfassung Auszahlungen'!$N$78,0)</f>
        <v>0</v>
      </c>
      <c r="X129" s="204">
        <f ca="1">IF(X4='3. Erfassung Auszahlungen'!$L$78,'3. Erfassung Auszahlungen'!$N$78,0)</f>
        <v>0</v>
      </c>
      <c r="Y129" s="204">
        <f ca="1">IF(Y4='3. Erfassung Auszahlungen'!$L$78,'3. Erfassung Auszahlungen'!$N$78,0)</f>
        <v>0</v>
      </c>
      <c r="Z129" s="204">
        <f ca="1">IF(Z4='3. Erfassung Auszahlungen'!$L$78,'3. Erfassung Auszahlungen'!$N$78,0)</f>
        <v>0</v>
      </c>
      <c r="AA129" s="204">
        <f ca="1">IF(AA4='3. Erfassung Auszahlungen'!$L$78,'3. Erfassung Auszahlungen'!$N$78,0)</f>
        <v>0</v>
      </c>
      <c r="AB129" s="204">
        <f ca="1">IF(AB4='3. Erfassung Auszahlungen'!$L$78,'3. Erfassung Auszahlungen'!$N$78,0)</f>
        <v>0</v>
      </c>
      <c r="AC129" s="204">
        <f ca="1">IF(AC4='3. Erfassung Auszahlungen'!$L$78,'3. Erfassung Auszahlungen'!$N$78,0)</f>
        <v>0</v>
      </c>
      <c r="AD129" s="204">
        <f ca="1">IF(AD4='3. Erfassung Auszahlungen'!$L$78,'3. Erfassung Auszahlungen'!$N$78,0)</f>
        <v>0</v>
      </c>
      <c r="AE129" s="204">
        <f ca="1">IF(AE4='3. Erfassung Auszahlungen'!$L$78,'3. Erfassung Auszahlungen'!$N$78,0)</f>
        <v>0</v>
      </c>
      <c r="AF129" s="204">
        <f ca="1">IF(AF4='3. Erfassung Auszahlungen'!$L$78,'3. Erfassung Auszahlungen'!$N$78,0)</f>
        <v>0</v>
      </c>
      <c r="AG129" s="204">
        <f ca="1">IF(AG4='3. Erfassung Auszahlungen'!$L$78,'3. Erfassung Auszahlungen'!$N$78,0)</f>
        <v>0</v>
      </c>
      <c r="AH129" s="204">
        <f ca="1">IF(AH4='3. Erfassung Auszahlungen'!$L$78,'3. Erfassung Auszahlungen'!$N$78,0)</f>
        <v>0</v>
      </c>
      <c r="AI129" s="761"/>
    </row>
    <row r="130" spans="1:35" x14ac:dyDescent="0.25">
      <c r="A130" s="18">
        <f>'3. Erfassung Auszahlungen'!A79</f>
        <v>0</v>
      </c>
      <c r="B130" s="204">
        <f ca="1">IF(B4='3. Erfassung Auszahlungen'!$L$79,'3. Erfassung Auszahlungen'!$N$79,0)</f>
        <v>0</v>
      </c>
      <c r="C130" s="204">
        <f ca="1">IF(C4='3. Erfassung Auszahlungen'!$L$79,'3. Erfassung Auszahlungen'!$N$79,0)</f>
        <v>0</v>
      </c>
      <c r="D130" s="204">
        <f ca="1">IF(D4='3. Erfassung Auszahlungen'!$L$79,'3. Erfassung Auszahlungen'!$N$79,0)</f>
        <v>0</v>
      </c>
      <c r="E130" s="204">
        <f ca="1">IF(E4='3. Erfassung Auszahlungen'!$L$79,'3. Erfassung Auszahlungen'!$N$79,0)</f>
        <v>0</v>
      </c>
      <c r="F130" s="204">
        <f ca="1">IF(F4='3. Erfassung Auszahlungen'!$L$79,'3. Erfassung Auszahlungen'!$N$79,0)</f>
        <v>0</v>
      </c>
      <c r="G130" s="204">
        <f ca="1">IF(G4='3. Erfassung Auszahlungen'!$L$79,'3. Erfassung Auszahlungen'!$N$79,0)</f>
        <v>0</v>
      </c>
      <c r="H130" s="204">
        <f ca="1">IF(H4='3. Erfassung Auszahlungen'!$L$79,'3. Erfassung Auszahlungen'!$N$79,0)</f>
        <v>0</v>
      </c>
      <c r="I130" s="204">
        <f ca="1">IF(I4='3. Erfassung Auszahlungen'!$L$79,'3. Erfassung Auszahlungen'!$N$79,0)</f>
        <v>0</v>
      </c>
      <c r="J130" s="204">
        <f ca="1">IF(J4='3. Erfassung Auszahlungen'!$L$79,'3. Erfassung Auszahlungen'!$N$79,0)</f>
        <v>0</v>
      </c>
      <c r="K130" s="204">
        <f ca="1">IF(K4='3. Erfassung Auszahlungen'!$L$79,'3. Erfassung Auszahlungen'!$N$79,0)</f>
        <v>0</v>
      </c>
      <c r="L130" s="204">
        <f ca="1">IF(L4='3. Erfassung Auszahlungen'!$L$79,'3. Erfassung Auszahlungen'!$N$79,0)</f>
        <v>0</v>
      </c>
      <c r="M130" s="204">
        <f ca="1">IF(M4='3. Erfassung Auszahlungen'!$L$79,'3. Erfassung Auszahlungen'!$N$79,0)</f>
        <v>0</v>
      </c>
      <c r="N130" s="204">
        <f ca="1">IF(N4='3. Erfassung Auszahlungen'!$L$79,'3. Erfassung Auszahlungen'!$N$79,0)</f>
        <v>0</v>
      </c>
      <c r="O130" s="204">
        <f ca="1">IF(O4='3. Erfassung Auszahlungen'!$L$79,'3. Erfassung Auszahlungen'!$N$79,0)</f>
        <v>0</v>
      </c>
      <c r="P130" s="204">
        <f ca="1">IF(P4='3. Erfassung Auszahlungen'!$L$79,'3. Erfassung Auszahlungen'!$N$79,0)</f>
        <v>0</v>
      </c>
      <c r="Q130" s="204">
        <f ca="1">IF(Q4='3. Erfassung Auszahlungen'!$L$79,'3. Erfassung Auszahlungen'!$N$79,0)</f>
        <v>0</v>
      </c>
      <c r="R130" s="204">
        <f ca="1">IF(R4='3. Erfassung Auszahlungen'!$L$79,'3. Erfassung Auszahlungen'!$N$79,0)</f>
        <v>0</v>
      </c>
      <c r="S130" s="204">
        <f ca="1">IF(S4='3. Erfassung Auszahlungen'!$L$79,'3. Erfassung Auszahlungen'!$N$79,0)</f>
        <v>0</v>
      </c>
      <c r="T130" s="204">
        <f ca="1">IF(T4='3. Erfassung Auszahlungen'!$L$79,'3. Erfassung Auszahlungen'!$N$79,0)</f>
        <v>0</v>
      </c>
      <c r="U130" s="204">
        <f ca="1">IF(U4='3. Erfassung Auszahlungen'!$L$79,'3. Erfassung Auszahlungen'!$N$79,0)</f>
        <v>0</v>
      </c>
      <c r="V130" s="204">
        <f ca="1">IF(V4='3. Erfassung Auszahlungen'!$L$79,'3. Erfassung Auszahlungen'!$N$79,0)</f>
        <v>0</v>
      </c>
      <c r="W130" s="204">
        <f ca="1">IF(W4='3. Erfassung Auszahlungen'!$L$79,'3. Erfassung Auszahlungen'!$N$79,0)</f>
        <v>0</v>
      </c>
      <c r="X130" s="204">
        <f ca="1">IF(X4='3. Erfassung Auszahlungen'!$L$79,'3. Erfassung Auszahlungen'!$N$79,0)</f>
        <v>0</v>
      </c>
      <c r="Y130" s="204">
        <f ca="1">IF(Y4='3. Erfassung Auszahlungen'!$L$79,'3. Erfassung Auszahlungen'!$N$79,0)</f>
        <v>0</v>
      </c>
      <c r="Z130" s="204">
        <f ca="1">IF(Z4='3. Erfassung Auszahlungen'!$L$79,'3. Erfassung Auszahlungen'!$N$79,0)</f>
        <v>0</v>
      </c>
      <c r="AA130" s="204">
        <f ca="1">IF(AA4='3. Erfassung Auszahlungen'!$L$79,'3. Erfassung Auszahlungen'!$N$79,0)</f>
        <v>0</v>
      </c>
      <c r="AB130" s="204">
        <f ca="1">IF(AB4='3. Erfassung Auszahlungen'!$L$79,'3. Erfassung Auszahlungen'!$N$79,0)</f>
        <v>0</v>
      </c>
      <c r="AC130" s="204">
        <f ca="1">IF(AC4='3. Erfassung Auszahlungen'!$L$79,'3. Erfassung Auszahlungen'!$N$79,0)</f>
        <v>0</v>
      </c>
      <c r="AD130" s="204">
        <f ca="1">IF(AD4='3. Erfassung Auszahlungen'!$L$79,'3. Erfassung Auszahlungen'!$N$79,0)</f>
        <v>0</v>
      </c>
      <c r="AE130" s="204">
        <f ca="1">IF(AE4='3. Erfassung Auszahlungen'!$L$79,'3. Erfassung Auszahlungen'!$N$79,0)</f>
        <v>0</v>
      </c>
      <c r="AF130" s="204">
        <f ca="1">IF(AF4='3. Erfassung Auszahlungen'!$L$79,'3. Erfassung Auszahlungen'!$N$79,0)</f>
        <v>0</v>
      </c>
      <c r="AG130" s="204">
        <f ca="1">IF(AG4='3. Erfassung Auszahlungen'!$L$79,'3. Erfassung Auszahlungen'!$N$79,0)</f>
        <v>0</v>
      </c>
      <c r="AH130" s="204">
        <f ca="1">IF(AH4='3. Erfassung Auszahlungen'!$L$79,'3. Erfassung Auszahlungen'!$N$79,0)</f>
        <v>0</v>
      </c>
      <c r="AI130" s="761"/>
    </row>
    <row r="131" spans="1:35" x14ac:dyDescent="0.25">
      <c r="A131" s="18">
        <f>'3. Erfassung Auszahlungen'!A80</f>
        <v>0</v>
      </c>
      <c r="B131" s="204">
        <f ca="1">IF(B4='3. Erfassung Auszahlungen'!$L$80,'3. Erfassung Auszahlungen'!$N$80,0)</f>
        <v>0</v>
      </c>
      <c r="C131" s="204">
        <f ca="1">IF(C4='3. Erfassung Auszahlungen'!$L$80,'3. Erfassung Auszahlungen'!$N$80,0)</f>
        <v>0</v>
      </c>
      <c r="D131" s="204">
        <f ca="1">IF(D4='3. Erfassung Auszahlungen'!$L$80,'3. Erfassung Auszahlungen'!$N$80,0)</f>
        <v>0</v>
      </c>
      <c r="E131" s="204">
        <f ca="1">IF(E4='3. Erfassung Auszahlungen'!$L$80,'3. Erfassung Auszahlungen'!$N$80,0)</f>
        <v>0</v>
      </c>
      <c r="F131" s="204">
        <f ca="1">IF(F4='3. Erfassung Auszahlungen'!$L$80,'3. Erfassung Auszahlungen'!$N$80,0)</f>
        <v>0</v>
      </c>
      <c r="G131" s="204">
        <f ca="1">IF(G4='3. Erfassung Auszahlungen'!$L$80,'3. Erfassung Auszahlungen'!$N$80,0)</f>
        <v>0</v>
      </c>
      <c r="H131" s="204">
        <f ca="1">IF(H4='3. Erfassung Auszahlungen'!$L$80,'3. Erfassung Auszahlungen'!$N$80,0)</f>
        <v>0</v>
      </c>
      <c r="I131" s="204">
        <f ca="1">IF(I4='3. Erfassung Auszahlungen'!$L$80,'3. Erfassung Auszahlungen'!$N$80,0)</f>
        <v>0</v>
      </c>
      <c r="J131" s="204">
        <f ca="1">IF(J4='3. Erfassung Auszahlungen'!$L$80,'3. Erfassung Auszahlungen'!$N$80,0)</f>
        <v>0</v>
      </c>
      <c r="K131" s="204">
        <f ca="1">IF(K4='3. Erfassung Auszahlungen'!$L$80,'3. Erfassung Auszahlungen'!$N$80,0)</f>
        <v>0</v>
      </c>
      <c r="L131" s="204">
        <f ca="1">IF(L4='3. Erfassung Auszahlungen'!$L$80,'3. Erfassung Auszahlungen'!$N$80,0)</f>
        <v>0</v>
      </c>
      <c r="M131" s="204">
        <f ca="1">IF(M4='3. Erfassung Auszahlungen'!$L$80,'3. Erfassung Auszahlungen'!$N$80,0)</f>
        <v>0</v>
      </c>
      <c r="N131" s="204">
        <f ca="1">IF(N4='3. Erfassung Auszahlungen'!$L$80,'3. Erfassung Auszahlungen'!$N$80,0)</f>
        <v>0</v>
      </c>
      <c r="O131" s="204">
        <f ca="1">IF(O4='3. Erfassung Auszahlungen'!$L$80,'3. Erfassung Auszahlungen'!$N$80,0)</f>
        <v>0</v>
      </c>
      <c r="P131" s="204">
        <f ca="1">IF(P4='3. Erfassung Auszahlungen'!$L$80,'3. Erfassung Auszahlungen'!$N$80,0)</f>
        <v>0</v>
      </c>
      <c r="Q131" s="204">
        <f ca="1">IF(Q4='3. Erfassung Auszahlungen'!$L$80,'3. Erfassung Auszahlungen'!$N$80,0)</f>
        <v>0</v>
      </c>
      <c r="R131" s="204">
        <f ca="1">IF(R4='3. Erfassung Auszahlungen'!$L$80,'3. Erfassung Auszahlungen'!$N$80,0)</f>
        <v>0</v>
      </c>
      <c r="S131" s="204">
        <f ca="1">IF(S4='3. Erfassung Auszahlungen'!$L$80,'3. Erfassung Auszahlungen'!$N$80,0)</f>
        <v>0</v>
      </c>
      <c r="T131" s="204">
        <f ca="1">IF(T4='3. Erfassung Auszahlungen'!$L$80,'3. Erfassung Auszahlungen'!$N$80,0)</f>
        <v>0</v>
      </c>
      <c r="U131" s="204">
        <f ca="1">IF(U4='3. Erfassung Auszahlungen'!$L$80,'3. Erfassung Auszahlungen'!$N$80,0)</f>
        <v>0</v>
      </c>
      <c r="V131" s="204">
        <f ca="1">IF(V4='3. Erfassung Auszahlungen'!$L$80,'3. Erfassung Auszahlungen'!$N$80,0)</f>
        <v>0</v>
      </c>
      <c r="W131" s="204">
        <f ca="1">IF(W4='3. Erfassung Auszahlungen'!$L$80,'3. Erfassung Auszahlungen'!$N$80,0)</f>
        <v>0</v>
      </c>
      <c r="X131" s="204">
        <f ca="1">IF(X4='3. Erfassung Auszahlungen'!$L$80,'3. Erfassung Auszahlungen'!$N$80,0)</f>
        <v>0</v>
      </c>
      <c r="Y131" s="204">
        <f ca="1">IF(Y4='3. Erfassung Auszahlungen'!$L$80,'3. Erfassung Auszahlungen'!$N$80,0)</f>
        <v>0</v>
      </c>
      <c r="Z131" s="204">
        <f ca="1">IF(Z4='3. Erfassung Auszahlungen'!$L$80,'3. Erfassung Auszahlungen'!$N$80,0)</f>
        <v>0</v>
      </c>
      <c r="AA131" s="204">
        <f ca="1">IF(AA4='3. Erfassung Auszahlungen'!$L$80,'3. Erfassung Auszahlungen'!$N$80,0)</f>
        <v>0</v>
      </c>
      <c r="AB131" s="204">
        <f ca="1">IF(AB4='3. Erfassung Auszahlungen'!$L$80,'3. Erfassung Auszahlungen'!$N$80,0)</f>
        <v>0</v>
      </c>
      <c r="AC131" s="204">
        <f ca="1">IF(AC4='3. Erfassung Auszahlungen'!$L$80,'3. Erfassung Auszahlungen'!$N$80,0)</f>
        <v>0</v>
      </c>
      <c r="AD131" s="204">
        <f ca="1">IF(AD4='3. Erfassung Auszahlungen'!$L$80,'3. Erfassung Auszahlungen'!$N$80,0)</f>
        <v>0</v>
      </c>
      <c r="AE131" s="204">
        <f ca="1">IF(AE4='3. Erfassung Auszahlungen'!$L$80,'3. Erfassung Auszahlungen'!$N$80,0)</f>
        <v>0</v>
      </c>
      <c r="AF131" s="204">
        <f ca="1">IF(AF4='3. Erfassung Auszahlungen'!$L$80,'3. Erfassung Auszahlungen'!$N$80,0)</f>
        <v>0</v>
      </c>
      <c r="AG131" s="204">
        <f ca="1">IF(AG4='3. Erfassung Auszahlungen'!$L$80,'3. Erfassung Auszahlungen'!$N$80,0)</f>
        <v>0</v>
      </c>
      <c r="AH131" s="204">
        <f ca="1">IF(AH4='3. Erfassung Auszahlungen'!$L$80,'3. Erfassung Auszahlungen'!$N$80,0)</f>
        <v>0</v>
      </c>
      <c r="AI131" s="761"/>
    </row>
    <row r="132" spans="1:35" x14ac:dyDescent="0.25">
      <c r="A132" s="18">
        <f>'3. Erfassung Auszahlungen'!A81</f>
        <v>0</v>
      </c>
      <c r="B132" s="204">
        <f ca="1">IF(B4='3. Erfassung Auszahlungen'!$L$81,'3. Erfassung Auszahlungen'!$N$81,0)</f>
        <v>0</v>
      </c>
      <c r="C132" s="204">
        <f ca="1">IF(C4='3. Erfassung Auszahlungen'!$L$81,'3. Erfassung Auszahlungen'!$N$81,0)</f>
        <v>0</v>
      </c>
      <c r="D132" s="204">
        <f ca="1">IF(D4='3. Erfassung Auszahlungen'!$L$81,'3. Erfassung Auszahlungen'!$N$81,0)</f>
        <v>0</v>
      </c>
      <c r="E132" s="204">
        <f ca="1">IF(E4='3. Erfassung Auszahlungen'!$L$81,'3. Erfassung Auszahlungen'!$N$81,0)</f>
        <v>0</v>
      </c>
      <c r="F132" s="204">
        <f ca="1">IF(F4='3. Erfassung Auszahlungen'!$L$81,'3. Erfassung Auszahlungen'!$N$81,0)</f>
        <v>0</v>
      </c>
      <c r="G132" s="204">
        <f ca="1">IF(G4='3. Erfassung Auszahlungen'!$L$81,'3. Erfassung Auszahlungen'!$N$81,0)</f>
        <v>0</v>
      </c>
      <c r="H132" s="204">
        <f ca="1">IF(H4='3. Erfassung Auszahlungen'!$L$81,'3. Erfassung Auszahlungen'!$N$81,0)</f>
        <v>0</v>
      </c>
      <c r="I132" s="204">
        <f ca="1">IF(I4='3. Erfassung Auszahlungen'!$L$81,'3. Erfassung Auszahlungen'!$N$81,0)</f>
        <v>0</v>
      </c>
      <c r="J132" s="204">
        <f ca="1">IF(J4='3. Erfassung Auszahlungen'!$L$81,'3. Erfassung Auszahlungen'!$N$81,0)</f>
        <v>0</v>
      </c>
      <c r="K132" s="204">
        <f ca="1">IF(K4='3. Erfassung Auszahlungen'!$L$81,'3. Erfassung Auszahlungen'!$N$81,0)</f>
        <v>0</v>
      </c>
      <c r="L132" s="204">
        <f ca="1">IF(L4='3. Erfassung Auszahlungen'!$L$81,'3. Erfassung Auszahlungen'!$N$81,0)</f>
        <v>0</v>
      </c>
      <c r="M132" s="204">
        <f ca="1">IF(M4='3. Erfassung Auszahlungen'!$L$81,'3. Erfassung Auszahlungen'!$N$81,0)</f>
        <v>0</v>
      </c>
      <c r="N132" s="204">
        <f ca="1">IF(N4='3. Erfassung Auszahlungen'!$L$81,'3. Erfassung Auszahlungen'!$N$81,0)</f>
        <v>0</v>
      </c>
      <c r="O132" s="204">
        <f ca="1">IF(O4='3. Erfassung Auszahlungen'!$L$81,'3. Erfassung Auszahlungen'!$N$81,0)</f>
        <v>0</v>
      </c>
      <c r="P132" s="204">
        <f ca="1">IF(P4='3. Erfassung Auszahlungen'!$L$81,'3. Erfassung Auszahlungen'!$N$81,0)</f>
        <v>0</v>
      </c>
      <c r="Q132" s="204">
        <f ca="1">IF(Q4='3. Erfassung Auszahlungen'!$L$81,'3. Erfassung Auszahlungen'!$N$81,0)</f>
        <v>0</v>
      </c>
      <c r="R132" s="204">
        <f ca="1">IF(R4='3. Erfassung Auszahlungen'!$L$81,'3. Erfassung Auszahlungen'!$N$81,0)</f>
        <v>0</v>
      </c>
      <c r="S132" s="204">
        <f ca="1">IF(S4='3. Erfassung Auszahlungen'!$L$81,'3. Erfassung Auszahlungen'!$N$81,0)</f>
        <v>0</v>
      </c>
      <c r="T132" s="204">
        <f ca="1">IF(T4='3. Erfassung Auszahlungen'!$L$81,'3. Erfassung Auszahlungen'!$N$81,0)</f>
        <v>0</v>
      </c>
      <c r="U132" s="204">
        <f ca="1">IF(U4='3. Erfassung Auszahlungen'!$L$81,'3. Erfassung Auszahlungen'!$N$81,0)</f>
        <v>0</v>
      </c>
      <c r="V132" s="204">
        <f ca="1">IF(V4='3. Erfassung Auszahlungen'!$L$81,'3. Erfassung Auszahlungen'!$N$81,0)</f>
        <v>0</v>
      </c>
      <c r="W132" s="204">
        <f ca="1">IF(W4='3. Erfassung Auszahlungen'!$L$81,'3. Erfassung Auszahlungen'!$N$81,0)</f>
        <v>0</v>
      </c>
      <c r="X132" s="204">
        <f ca="1">IF(X4='3. Erfassung Auszahlungen'!$L$81,'3. Erfassung Auszahlungen'!$N$81,0)</f>
        <v>0</v>
      </c>
      <c r="Y132" s="204">
        <f ca="1">IF(Y4='3. Erfassung Auszahlungen'!$L$81,'3. Erfassung Auszahlungen'!$N$81,0)</f>
        <v>0</v>
      </c>
      <c r="Z132" s="204">
        <f ca="1">IF(Z4='3. Erfassung Auszahlungen'!$L$81,'3. Erfassung Auszahlungen'!$N$81,0)</f>
        <v>0</v>
      </c>
      <c r="AA132" s="204">
        <f ca="1">IF(AA4='3. Erfassung Auszahlungen'!$L$81,'3. Erfassung Auszahlungen'!$N$81,0)</f>
        <v>0</v>
      </c>
      <c r="AB132" s="204">
        <f ca="1">IF(AB4='3. Erfassung Auszahlungen'!$L$81,'3. Erfassung Auszahlungen'!$N$81,0)</f>
        <v>0</v>
      </c>
      <c r="AC132" s="204">
        <f ca="1">IF(AC4='3. Erfassung Auszahlungen'!$L$81,'3. Erfassung Auszahlungen'!$N$81,0)</f>
        <v>0</v>
      </c>
      <c r="AD132" s="204">
        <f ca="1">IF(AD4='3. Erfassung Auszahlungen'!$L$81,'3. Erfassung Auszahlungen'!$N$81,0)</f>
        <v>0</v>
      </c>
      <c r="AE132" s="204">
        <f ca="1">IF(AE4='3. Erfassung Auszahlungen'!$L$81,'3. Erfassung Auszahlungen'!$N$81,0)</f>
        <v>0</v>
      </c>
      <c r="AF132" s="204">
        <f ca="1">IF(AF4='3. Erfassung Auszahlungen'!$L$81,'3. Erfassung Auszahlungen'!$N$81,0)</f>
        <v>0</v>
      </c>
      <c r="AG132" s="204">
        <f ca="1">IF(AG4='3. Erfassung Auszahlungen'!$L$81,'3. Erfassung Auszahlungen'!$N$81,0)</f>
        <v>0</v>
      </c>
      <c r="AH132" s="204">
        <f ca="1">IF(AH4='3. Erfassung Auszahlungen'!$L$81,'3. Erfassung Auszahlungen'!$N$81,0)</f>
        <v>0</v>
      </c>
      <c r="AI132" s="761"/>
    </row>
    <row r="133" spans="1:35" x14ac:dyDescent="0.25">
      <c r="A133" s="18">
        <f>'3. Erfassung Auszahlungen'!A82</f>
        <v>0</v>
      </c>
      <c r="B133" s="204">
        <f ca="1">IF(B4='3. Erfassung Auszahlungen'!$L$82,'3. Erfassung Auszahlungen'!$N$82,0)</f>
        <v>0</v>
      </c>
      <c r="C133" s="204">
        <f ca="1">IF(C4='3. Erfassung Auszahlungen'!$L$82,'3. Erfassung Auszahlungen'!$N$82,0)</f>
        <v>0</v>
      </c>
      <c r="D133" s="204">
        <f ca="1">IF(D4='3. Erfassung Auszahlungen'!$L$82,'3. Erfassung Auszahlungen'!$N$82,0)</f>
        <v>0</v>
      </c>
      <c r="E133" s="204">
        <f ca="1">IF(E4='3. Erfassung Auszahlungen'!$L$82,'3. Erfassung Auszahlungen'!$N$82,0)</f>
        <v>0</v>
      </c>
      <c r="F133" s="204">
        <f ca="1">IF(F4='3. Erfassung Auszahlungen'!$L$82,'3. Erfassung Auszahlungen'!$N$82,0)</f>
        <v>0</v>
      </c>
      <c r="G133" s="204">
        <f ca="1">IF(G4='3. Erfassung Auszahlungen'!$L$82,'3. Erfassung Auszahlungen'!$N$82,0)</f>
        <v>0</v>
      </c>
      <c r="H133" s="204">
        <f ca="1">IF(H4='3. Erfassung Auszahlungen'!$L$82,'3. Erfassung Auszahlungen'!$N$82,0)</f>
        <v>0</v>
      </c>
      <c r="I133" s="204">
        <f ca="1">IF(I4='3. Erfassung Auszahlungen'!$L$82,'3. Erfassung Auszahlungen'!$N$82,0)</f>
        <v>0</v>
      </c>
      <c r="J133" s="204">
        <f ca="1">IF(J4='3. Erfassung Auszahlungen'!$L$82,'3. Erfassung Auszahlungen'!$N$82,0)</f>
        <v>0</v>
      </c>
      <c r="K133" s="204">
        <f ca="1">IF(K4='3. Erfassung Auszahlungen'!$L$82,'3. Erfassung Auszahlungen'!$N$82,0)</f>
        <v>0</v>
      </c>
      <c r="L133" s="204">
        <f ca="1">IF(L4='3. Erfassung Auszahlungen'!$L$82,'3. Erfassung Auszahlungen'!$N$82,0)</f>
        <v>0</v>
      </c>
      <c r="M133" s="204">
        <f ca="1">IF(M4='3. Erfassung Auszahlungen'!$L$82,'3. Erfassung Auszahlungen'!$N$82,0)</f>
        <v>0</v>
      </c>
      <c r="N133" s="204">
        <f ca="1">IF(N4='3. Erfassung Auszahlungen'!$L$82,'3. Erfassung Auszahlungen'!$N$82,0)</f>
        <v>0</v>
      </c>
      <c r="O133" s="204">
        <f ca="1">IF(O4='3. Erfassung Auszahlungen'!$L$82,'3. Erfassung Auszahlungen'!$N$82,0)</f>
        <v>0</v>
      </c>
      <c r="P133" s="204">
        <f ca="1">IF(P4='3. Erfassung Auszahlungen'!$L$82,'3. Erfassung Auszahlungen'!$N$82,0)</f>
        <v>0</v>
      </c>
      <c r="Q133" s="204">
        <f ca="1">IF(Q4='3. Erfassung Auszahlungen'!$L$82,'3. Erfassung Auszahlungen'!$N$82,0)</f>
        <v>0</v>
      </c>
      <c r="R133" s="204">
        <f ca="1">IF(R4='3. Erfassung Auszahlungen'!$L$82,'3. Erfassung Auszahlungen'!$N$82,0)</f>
        <v>0</v>
      </c>
      <c r="S133" s="204">
        <f ca="1">IF(S4='3. Erfassung Auszahlungen'!$L$82,'3. Erfassung Auszahlungen'!$N$82,0)</f>
        <v>0</v>
      </c>
      <c r="T133" s="204">
        <f ca="1">IF(T4='3. Erfassung Auszahlungen'!$L$82,'3. Erfassung Auszahlungen'!$N$82,0)</f>
        <v>0</v>
      </c>
      <c r="U133" s="204">
        <f ca="1">IF(U4='3. Erfassung Auszahlungen'!$L$82,'3. Erfassung Auszahlungen'!$N$82,0)</f>
        <v>0</v>
      </c>
      <c r="V133" s="204">
        <f ca="1">IF(V4='3. Erfassung Auszahlungen'!$L$82,'3. Erfassung Auszahlungen'!$N$82,0)</f>
        <v>0</v>
      </c>
      <c r="W133" s="204">
        <f ca="1">IF(W4='3. Erfassung Auszahlungen'!$L$82,'3. Erfassung Auszahlungen'!$N$82,0)</f>
        <v>0</v>
      </c>
      <c r="X133" s="204">
        <f ca="1">IF(X4='3. Erfassung Auszahlungen'!$L$82,'3. Erfassung Auszahlungen'!$N$82,0)</f>
        <v>0</v>
      </c>
      <c r="Y133" s="204">
        <f ca="1">IF(Y4='3. Erfassung Auszahlungen'!$L$82,'3. Erfassung Auszahlungen'!$N$82,0)</f>
        <v>0</v>
      </c>
      <c r="Z133" s="204">
        <f ca="1">IF(Z4='3. Erfassung Auszahlungen'!$L$82,'3. Erfassung Auszahlungen'!$N$82,0)</f>
        <v>0</v>
      </c>
      <c r="AA133" s="204">
        <f ca="1">IF(AA4='3. Erfassung Auszahlungen'!$L$82,'3. Erfassung Auszahlungen'!$N$82,0)</f>
        <v>0</v>
      </c>
      <c r="AB133" s="204">
        <f ca="1">IF(AB4='3. Erfassung Auszahlungen'!$L$82,'3. Erfassung Auszahlungen'!$N$82,0)</f>
        <v>0</v>
      </c>
      <c r="AC133" s="204">
        <f ca="1">IF(AC4='3. Erfassung Auszahlungen'!$L$82,'3. Erfassung Auszahlungen'!$N$82,0)</f>
        <v>0</v>
      </c>
      <c r="AD133" s="204">
        <f ca="1">IF(AD4='3. Erfassung Auszahlungen'!$L$82,'3. Erfassung Auszahlungen'!$N$82,0)</f>
        <v>0</v>
      </c>
      <c r="AE133" s="204">
        <f ca="1">IF(AE4='3. Erfassung Auszahlungen'!$L$82,'3. Erfassung Auszahlungen'!$N$82,0)</f>
        <v>0</v>
      </c>
      <c r="AF133" s="204">
        <f ca="1">IF(AF4='3. Erfassung Auszahlungen'!$L$82,'3. Erfassung Auszahlungen'!$N$82,0)</f>
        <v>0</v>
      </c>
      <c r="AG133" s="204">
        <f ca="1">IF(AG4='3. Erfassung Auszahlungen'!$L$82,'3. Erfassung Auszahlungen'!$N$82,0)</f>
        <v>0</v>
      </c>
      <c r="AH133" s="204">
        <f ca="1">IF(AH4='3. Erfassung Auszahlungen'!$L$82,'3. Erfassung Auszahlungen'!$N$82,0)</f>
        <v>0</v>
      </c>
      <c r="AI133" s="761"/>
    </row>
    <row r="134" spans="1:35" x14ac:dyDescent="0.25">
      <c r="A134" s="18">
        <f>'3. Erfassung Auszahlungen'!A83</f>
        <v>0</v>
      </c>
      <c r="B134" s="204">
        <f ca="1">IF(B4='3. Erfassung Auszahlungen'!$L$83,'3. Erfassung Auszahlungen'!$N$83,0)</f>
        <v>0</v>
      </c>
      <c r="C134" s="204">
        <f ca="1">IF(C4='3. Erfassung Auszahlungen'!$L$83,'3. Erfassung Auszahlungen'!$N$83,0)</f>
        <v>0</v>
      </c>
      <c r="D134" s="204">
        <f ca="1">IF(D4='3. Erfassung Auszahlungen'!$L$83,'3. Erfassung Auszahlungen'!$N$83,0)</f>
        <v>0</v>
      </c>
      <c r="E134" s="204">
        <f ca="1">IF(E4='3. Erfassung Auszahlungen'!$L$83,'3. Erfassung Auszahlungen'!$N$83,0)</f>
        <v>0</v>
      </c>
      <c r="F134" s="204">
        <f ca="1">IF(F4='3. Erfassung Auszahlungen'!$L$83,'3. Erfassung Auszahlungen'!$N$83,0)</f>
        <v>0</v>
      </c>
      <c r="G134" s="204">
        <f ca="1">IF(G4='3. Erfassung Auszahlungen'!$L$83,'3. Erfassung Auszahlungen'!$N$83,0)</f>
        <v>0</v>
      </c>
      <c r="H134" s="204">
        <f ca="1">IF(H4='3. Erfassung Auszahlungen'!$L$83,'3. Erfassung Auszahlungen'!$N$83,0)</f>
        <v>0</v>
      </c>
      <c r="I134" s="204">
        <f ca="1">IF(I4='3. Erfassung Auszahlungen'!$L$83,'3. Erfassung Auszahlungen'!$N$83,0)</f>
        <v>0</v>
      </c>
      <c r="J134" s="204">
        <f ca="1">IF(J4='3. Erfassung Auszahlungen'!$L$83,'3. Erfassung Auszahlungen'!$N$83,0)</f>
        <v>0</v>
      </c>
      <c r="K134" s="204">
        <f ca="1">IF(K4='3. Erfassung Auszahlungen'!$L$83,'3. Erfassung Auszahlungen'!$N$83,0)</f>
        <v>0</v>
      </c>
      <c r="L134" s="204">
        <f ca="1">IF(L4='3. Erfassung Auszahlungen'!$L$83,'3. Erfassung Auszahlungen'!$N$83,0)</f>
        <v>0</v>
      </c>
      <c r="M134" s="204">
        <f ca="1">IF(M4='3. Erfassung Auszahlungen'!$L$83,'3. Erfassung Auszahlungen'!$N$83,0)</f>
        <v>0</v>
      </c>
      <c r="N134" s="204">
        <f ca="1">IF(N4='3. Erfassung Auszahlungen'!$L$83,'3. Erfassung Auszahlungen'!$N$83,0)</f>
        <v>0</v>
      </c>
      <c r="O134" s="204">
        <f ca="1">IF(O4='3. Erfassung Auszahlungen'!$L$83,'3. Erfassung Auszahlungen'!$N$83,0)</f>
        <v>0</v>
      </c>
      <c r="P134" s="204">
        <f ca="1">IF(P4='3. Erfassung Auszahlungen'!$L$83,'3. Erfassung Auszahlungen'!$N$83,0)</f>
        <v>0</v>
      </c>
      <c r="Q134" s="204">
        <f ca="1">IF(Q4='3. Erfassung Auszahlungen'!$L$83,'3. Erfassung Auszahlungen'!$N$83,0)</f>
        <v>0</v>
      </c>
      <c r="R134" s="204">
        <f ca="1">IF(R4='3. Erfassung Auszahlungen'!$L$83,'3. Erfassung Auszahlungen'!$N$83,0)</f>
        <v>0</v>
      </c>
      <c r="S134" s="204">
        <f ca="1">IF(S4='3. Erfassung Auszahlungen'!$L$83,'3. Erfassung Auszahlungen'!$N$83,0)</f>
        <v>0</v>
      </c>
      <c r="T134" s="204">
        <f ca="1">IF(T4='3. Erfassung Auszahlungen'!$L$83,'3. Erfassung Auszahlungen'!$N$83,0)</f>
        <v>0</v>
      </c>
      <c r="U134" s="204">
        <f ca="1">IF(U4='3. Erfassung Auszahlungen'!$L$83,'3. Erfassung Auszahlungen'!$N$83,0)</f>
        <v>0</v>
      </c>
      <c r="V134" s="204">
        <f ca="1">IF(V4='3. Erfassung Auszahlungen'!$L$83,'3. Erfassung Auszahlungen'!$N$83,0)</f>
        <v>0</v>
      </c>
      <c r="W134" s="204">
        <f ca="1">IF(W4='3. Erfassung Auszahlungen'!$L$83,'3. Erfassung Auszahlungen'!$N$83,0)</f>
        <v>0</v>
      </c>
      <c r="X134" s="204">
        <f ca="1">IF(X4='3. Erfassung Auszahlungen'!$L$83,'3. Erfassung Auszahlungen'!$N$83,0)</f>
        <v>0</v>
      </c>
      <c r="Y134" s="204">
        <f ca="1">IF(Y4='3. Erfassung Auszahlungen'!$L$83,'3. Erfassung Auszahlungen'!$N$83,0)</f>
        <v>0</v>
      </c>
      <c r="Z134" s="204">
        <f ca="1">IF(Z4='3. Erfassung Auszahlungen'!$L$83,'3. Erfassung Auszahlungen'!$N$83,0)</f>
        <v>0</v>
      </c>
      <c r="AA134" s="204">
        <f ca="1">IF(AA4='3. Erfassung Auszahlungen'!$L$83,'3. Erfassung Auszahlungen'!$N$83,0)</f>
        <v>0</v>
      </c>
      <c r="AB134" s="204">
        <f ca="1">IF(AB4='3. Erfassung Auszahlungen'!$L$83,'3. Erfassung Auszahlungen'!$N$83,0)</f>
        <v>0</v>
      </c>
      <c r="AC134" s="204">
        <f ca="1">IF(AC4='3. Erfassung Auszahlungen'!$L$83,'3. Erfassung Auszahlungen'!$N$83,0)</f>
        <v>0</v>
      </c>
      <c r="AD134" s="204">
        <f ca="1">IF(AD4='3. Erfassung Auszahlungen'!$L$83,'3. Erfassung Auszahlungen'!$N$83,0)</f>
        <v>0</v>
      </c>
      <c r="AE134" s="204">
        <f ca="1">IF(AE4='3. Erfassung Auszahlungen'!$L$83,'3. Erfassung Auszahlungen'!$N$83,0)</f>
        <v>0</v>
      </c>
      <c r="AF134" s="204">
        <f ca="1">IF(AF4='3. Erfassung Auszahlungen'!$L$83,'3. Erfassung Auszahlungen'!$N$83,0)</f>
        <v>0</v>
      </c>
      <c r="AG134" s="204">
        <f ca="1">IF(AG4='3. Erfassung Auszahlungen'!$L$83,'3. Erfassung Auszahlungen'!$N$83,0)</f>
        <v>0</v>
      </c>
      <c r="AH134" s="204">
        <f ca="1">IF(AH4='3. Erfassung Auszahlungen'!$L$83,'3. Erfassung Auszahlungen'!$N$83,0)</f>
        <v>0</v>
      </c>
      <c r="AI134" s="761"/>
    </row>
    <row r="135" spans="1:35" x14ac:dyDescent="0.25">
      <c r="A135" s="18">
        <f>'3. Erfassung Auszahlungen'!A84</f>
        <v>0</v>
      </c>
      <c r="B135" s="204">
        <f ca="1">IF(B4='3. Erfassung Auszahlungen'!$L$84,'3. Erfassung Auszahlungen'!$N$84,0)</f>
        <v>0</v>
      </c>
      <c r="C135" s="204">
        <f ca="1">IF(C4='3. Erfassung Auszahlungen'!$L$84,'3. Erfassung Auszahlungen'!$N$84,0)</f>
        <v>0</v>
      </c>
      <c r="D135" s="204">
        <f ca="1">IF(D4='3. Erfassung Auszahlungen'!$L$84,'3. Erfassung Auszahlungen'!$N$84,0)</f>
        <v>0</v>
      </c>
      <c r="E135" s="204">
        <f ca="1">IF(E4='3. Erfassung Auszahlungen'!$L$84,'3. Erfassung Auszahlungen'!$N$84,0)</f>
        <v>0</v>
      </c>
      <c r="F135" s="204">
        <f ca="1">IF(F4='3. Erfassung Auszahlungen'!$L$84,'3. Erfassung Auszahlungen'!$N$84,0)</f>
        <v>0</v>
      </c>
      <c r="G135" s="204">
        <f ca="1">IF(G4='3. Erfassung Auszahlungen'!$L$84,'3. Erfassung Auszahlungen'!$N$84,0)</f>
        <v>0</v>
      </c>
      <c r="H135" s="204">
        <f ca="1">IF(H4='3. Erfassung Auszahlungen'!$L$84,'3. Erfassung Auszahlungen'!$N$84,0)</f>
        <v>0</v>
      </c>
      <c r="I135" s="204">
        <f ca="1">IF(I4='3. Erfassung Auszahlungen'!$L$84,'3. Erfassung Auszahlungen'!$N$84,0)</f>
        <v>0</v>
      </c>
      <c r="J135" s="204">
        <f ca="1">IF(J4='3. Erfassung Auszahlungen'!$L$84,'3. Erfassung Auszahlungen'!$N$84,0)</f>
        <v>0</v>
      </c>
      <c r="K135" s="204">
        <f ca="1">IF(K4='3. Erfassung Auszahlungen'!$L$84,'3. Erfassung Auszahlungen'!$N$84,0)</f>
        <v>0</v>
      </c>
      <c r="L135" s="204">
        <f ca="1">IF(L4='3. Erfassung Auszahlungen'!$L$84,'3. Erfassung Auszahlungen'!$N$84,0)</f>
        <v>0</v>
      </c>
      <c r="M135" s="204">
        <f ca="1">IF(M4='3. Erfassung Auszahlungen'!$L$84,'3. Erfassung Auszahlungen'!$N$84,0)</f>
        <v>0</v>
      </c>
      <c r="N135" s="204">
        <f ca="1">IF(N4='3. Erfassung Auszahlungen'!$L$84,'3. Erfassung Auszahlungen'!$N$84,0)</f>
        <v>0</v>
      </c>
      <c r="O135" s="204">
        <f ca="1">IF(O4='3. Erfassung Auszahlungen'!$L$84,'3. Erfassung Auszahlungen'!$N$84,0)</f>
        <v>0</v>
      </c>
      <c r="P135" s="204">
        <f ca="1">IF(P4='3. Erfassung Auszahlungen'!$L$84,'3. Erfassung Auszahlungen'!$N$84,0)</f>
        <v>0</v>
      </c>
      <c r="Q135" s="204">
        <f ca="1">IF(Q4='3. Erfassung Auszahlungen'!$L$84,'3. Erfassung Auszahlungen'!$N$84,0)</f>
        <v>0</v>
      </c>
      <c r="R135" s="204">
        <f ca="1">IF(R4='3. Erfassung Auszahlungen'!$L$84,'3. Erfassung Auszahlungen'!$N$84,0)</f>
        <v>0</v>
      </c>
      <c r="S135" s="204">
        <f ca="1">IF(S4='3. Erfassung Auszahlungen'!$L$84,'3. Erfassung Auszahlungen'!$N$84,0)</f>
        <v>0</v>
      </c>
      <c r="T135" s="204">
        <f ca="1">IF(T4='3. Erfassung Auszahlungen'!$L$84,'3. Erfassung Auszahlungen'!$N$84,0)</f>
        <v>0</v>
      </c>
      <c r="U135" s="204">
        <f ca="1">IF(U4='3. Erfassung Auszahlungen'!$L$84,'3. Erfassung Auszahlungen'!$N$84,0)</f>
        <v>0</v>
      </c>
      <c r="V135" s="204">
        <f ca="1">IF(V4='3. Erfassung Auszahlungen'!$L$84,'3. Erfassung Auszahlungen'!$N$84,0)</f>
        <v>0</v>
      </c>
      <c r="W135" s="204">
        <f ca="1">IF(W4='3. Erfassung Auszahlungen'!$L$84,'3. Erfassung Auszahlungen'!$N$84,0)</f>
        <v>0</v>
      </c>
      <c r="X135" s="204">
        <f ca="1">IF(X4='3. Erfassung Auszahlungen'!$L$84,'3. Erfassung Auszahlungen'!$N$84,0)</f>
        <v>0</v>
      </c>
      <c r="Y135" s="204">
        <f ca="1">IF(Y4='3. Erfassung Auszahlungen'!$L$84,'3. Erfassung Auszahlungen'!$N$84,0)</f>
        <v>0</v>
      </c>
      <c r="Z135" s="204">
        <f ca="1">IF(Z4='3. Erfassung Auszahlungen'!$L$84,'3. Erfassung Auszahlungen'!$N$84,0)</f>
        <v>0</v>
      </c>
      <c r="AA135" s="204">
        <f ca="1">IF(AA4='3. Erfassung Auszahlungen'!$L$84,'3. Erfassung Auszahlungen'!$N$84,0)</f>
        <v>0</v>
      </c>
      <c r="AB135" s="204">
        <f ca="1">IF(AB4='3. Erfassung Auszahlungen'!$L$84,'3. Erfassung Auszahlungen'!$N$84,0)</f>
        <v>0</v>
      </c>
      <c r="AC135" s="204">
        <f ca="1">IF(AC4='3. Erfassung Auszahlungen'!$L$84,'3. Erfassung Auszahlungen'!$N$84,0)</f>
        <v>0</v>
      </c>
      <c r="AD135" s="204">
        <f ca="1">IF(AD4='3. Erfassung Auszahlungen'!$L$84,'3. Erfassung Auszahlungen'!$N$84,0)</f>
        <v>0</v>
      </c>
      <c r="AE135" s="204">
        <f ca="1">IF(AE4='3. Erfassung Auszahlungen'!$L$84,'3. Erfassung Auszahlungen'!$N$84,0)</f>
        <v>0</v>
      </c>
      <c r="AF135" s="204">
        <f ca="1">IF(AF4='3. Erfassung Auszahlungen'!$L$84,'3. Erfassung Auszahlungen'!$N$84,0)</f>
        <v>0</v>
      </c>
      <c r="AG135" s="204">
        <f ca="1">IF(AG4='3. Erfassung Auszahlungen'!$L$84,'3. Erfassung Auszahlungen'!$N$84,0)</f>
        <v>0</v>
      </c>
      <c r="AH135" s="204">
        <f ca="1">IF(AH4='3. Erfassung Auszahlungen'!$L$84,'3. Erfassung Auszahlungen'!$N$84,0)</f>
        <v>0</v>
      </c>
      <c r="AI135" s="761"/>
    </row>
    <row r="136" spans="1:35" x14ac:dyDescent="0.25">
      <c r="A136" s="18">
        <f>'3. Erfassung Auszahlungen'!A85</f>
        <v>0</v>
      </c>
      <c r="B136" s="204">
        <f ca="1">IF(B4='3. Erfassung Auszahlungen'!$L$85,'3. Erfassung Auszahlungen'!$N$85,0)</f>
        <v>0</v>
      </c>
      <c r="C136" s="204">
        <f ca="1">IF(C4='3. Erfassung Auszahlungen'!$L$85,'3. Erfassung Auszahlungen'!$N$85,0)</f>
        <v>0</v>
      </c>
      <c r="D136" s="204">
        <f ca="1">IF(D4='3. Erfassung Auszahlungen'!$L$85,'3. Erfassung Auszahlungen'!$N$85,0)</f>
        <v>0</v>
      </c>
      <c r="E136" s="204">
        <f ca="1">IF(E4='3. Erfassung Auszahlungen'!$L$85,'3. Erfassung Auszahlungen'!$N$85,0)</f>
        <v>0</v>
      </c>
      <c r="F136" s="204">
        <f ca="1">IF(F4='3. Erfassung Auszahlungen'!$L$85,'3. Erfassung Auszahlungen'!$N$85,0)</f>
        <v>0</v>
      </c>
      <c r="G136" s="204">
        <f ca="1">IF(G4='3. Erfassung Auszahlungen'!$L$85,'3. Erfassung Auszahlungen'!$N$85,0)</f>
        <v>0</v>
      </c>
      <c r="H136" s="204">
        <f ca="1">IF(H4='3. Erfassung Auszahlungen'!$L$85,'3. Erfassung Auszahlungen'!$N$85,0)</f>
        <v>0</v>
      </c>
      <c r="I136" s="204">
        <f ca="1">IF(I4='3. Erfassung Auszahlungen'!$L$85,'3. Erfassung Auszahlungen'!$N$85,0)</f>
        <v>0</v>
      </c>
      <c r="J136" s="204">
        <f ca="1">IF(J4='3. Erfassung Auszahlungen'!$L$85,'3. Erfassung Auszahlungen'!$N$85,0)</f>
        <v>0</v>
      </c>
      <c r="K136" s="204">
        <f ca="1">IF(K4='3. Erfassung Auszahlungen'!$L$85,'3. Erfassung Auszahlungen'!$N$85,0)</f>
        <v>0</v>
      </c>
      <c r="L136" s="204">
        <f ca="1">IF(L4='3. Erfassung Auszahlungen'!$L$85,'3. Erfassung Auszahlungen'!$N$85,0)</f>
        <v>0</v>
      </c>
      <c r="M136" s="204">
        <f ca="1">IF(M4='3. Erfassung Auszahlungen'!$L$85,'3. Erfassung Auszahlungen'!$N$85,0)</f>
        <v>0</v>
      </c>
      <c r="N136" s="204">
        <f ca="1">IF(N4='3. Erfassung Auszahlungen'!$L$85,'3. Erfassung Auszahlungen'!$N$85,0)</f>
        <v>0</v>
      </c>
      <c r="O136" s="204">
        <f ca="1">IF(O4='3. Erfassung Auszahlungen'!$L$85,'3. Erfassung Auszahlungen'!$N$85,0)</f>
        <v>0</v>
      </c>
      <c r="P136" s="204">
        <f ca="1">IF(P4='3. Erfassung Auszahlungen'!$L$85,'3. Erfassung Auszahlungen'!$N$85,0)</f>
        <v>0</v>
      </c>
      <c r="Q136" s="204">
        <f ca="1">IF(Q4='3. Erfassung Auszahlungen'!$L$85,'3. Erfassung Auszahlungen'!$N$85,0)</f>
        <v>0</v>
      </c>
      <c r="R136" s="204">
        <f ca="1">IF(R4='3. Erfassung Auszahlungen'!$L$85,'3. Erfassung Auszahlungen'!$N$85,0)</f>
        <v>0</v>
      </c>
      <c r="S136" s="204">
        <f ca="1">IF(S4='3. Erfassung Auszahlungen'!$L$85,'3. Erfassung Auszahlungen'!$N$85,0)</f>
        <v>0</v>
      </c>
      <c r="T136" s="204">
        <f ca="1">IF(T4='3. Erfassung Auszahlungen'!$L$85,'3. Erfassung Auszahlungen'!$N$85,0)</f>
        <v>0</v>
      </c>
      <c r="U136" s="204">
        <f ca="1">IF(U4='3. Erfassung Auszahlungen'!$L$85,'3. Erfassung Auszahlungen'!$N$85,0)</f>
        <v>0</v>
      </c>
      <c r="V136" s="204">
        <f ca="1">IF(V4='3. Erfassung Auszahlungen'!$L$85,'3. Erfassung Auszahlungen'!$N$85,0)</f>
        <v>0</v>
      </c>
      <c r="W136" s="204">
        <f ca="1">IF(W4='3. Erfassung Auszahlungen'!$L$85,'3. Erfassung Auszahlungen'!$N$85,0)</f>
        <v>0</v>
      </c>
      <c r="X136" s="204">
        <f ca="1">IF(X4='3. Erfassung Auszahlungen'!$L$85,'3. Erfassung Auszahlungen'!$N$85,0)</f>
        <v>0</v>
      </c>
      <c r="Y136" s="204">
        <f ca="1">IF(Y4='3. Erfassung Auszahlungen'!$L$85,'3. Erfassung Auszahlungen'!$N$85,0)</f>
        <v>0</v>
      </c>
      <c r="Z136" s="204">
        <f ca="1">IF(Z4='3. Erfassung Auszahlungen'!$L$85,'3. Erfassung Auszahlungen'!$N$85,0)</f>
        <v>0</v>
      </c>
      <c r="AA136" s="204">
        <f ca="1">IF(AA4='3. Erfassung Auszahlungen'!$L$85,'3. Erfassung Auszahlungen'!$N$85,0)</f>
        <v>0</v>
      </c>
      <c r="AB136" s="204">
        <f ca="1">IF(AB4='3. Erfassung Auszahlungen'!$L$85,'3. Erfassung Auszahlungen'!$N$85,0)</f>
        <v>0</v>
      </c>
      <c r="AC136" s="204">
        <f ca="1">IF(AC4='3. Erfassung Auszahlungen'!$L$85,'3. Erfassung Auszahlungen'!$N$85,0)</f>
        <v>0</v>
      </c>
      <c r="AD136" s="204">
        <f ca="1">IF(AD4='3. Erfassung Auszahlungen'!$L$85,'3. Erfassung Auszahlungen'!$N$85,0)</f>
        <v>0</v>
      </c>
      <c r="AE136" s="204">
        <f ca="1">IF(AE4='3. Erfassung Auszahlungen'!$L$85,'3. Erfassung Auszahlungen'!$N$85,0)</f>
        <v>0</v>
      </c>
      <c r="AF136" s="204">
        <f ca="1">IF(AF4='3. Erfassung Auszahlungen'!$L$85,'3. Erfassung Auszahlungen'!$N$85,0)</f>
        <v>0</v>
      </c>
      <c r="AG136" s="204">
        <f ca="1">IF(AG4='3. Erfassung Auszahlungen'!$L$85,'3. Erfassung Auszahlungen'!$N$85,0)</f>
        <v>0</v>
      </c>
      <c r="AH136" s="204">
        <f ca="1">IF(AH4='3. Erfassung Auszahlungen'!$L$85,'3. Erfassung Auszahlungen'!$N$85,0)</f>
        <v>0</v>
      </c>
      <c r="AI136" s="761"/>
    </row>
    <row r="137" spans="1:35" ht="50.1" customHeight="1" x14ac:dyDescent="0.3">
      <c r="A137" s="107" t="str">
        <f>'3. Erfassung Auszahlungen'!A86</f>
        <v>Summe unregelmäßige Auszahlungen</v>
      </c>
      <c r="B137" s="104">
        <f ca="1">SUM(B96:B136)</f>
        <v>0</v>
      </c>
      <c r="C137" s="104">
        <f t="shared" ref="C137:AH137" ca="1" si="8">SUM(C96:C136)</f>
        <v>0</v>
      </c>
      <c r="D137" s="104">
        <f t="shared" ca="1" si="8"/>
        <v>0</v>
      </c>
      <c r="E137" s="104">
        <f t="shared" ca="1" si="8"/>
        <v>0</v>
      </c>
      <c r="F137" s="104">
        <f t="shared" ca="1" si="8"/>
        <v>0</v>
      </c>
      <c r="G137" s="104">
        <f t="shared" ca="1" si="8"/>
        <v>0</v>
      </c>
      <c r="H137" s="104">
        <f t="shared" ca="1" si="8"/>
        <v>0</v>
      </c>
      <c r="I137" s="104">
        <f t="shared" ca="1" si="8"/>
        <v>0</v>
      </c>
      <c r="J137" s="104">
        <f t="shared" ca="1" si="8"/>
        <v>0</v>
      </c>
      <c r="K137" s="104">
        <f t="shared" ca="1" si="8"/>
        <v>0</v>
      </c>
      <c r="L137" s="104">
        <f t="shared" ca="1" si="8"/>
        <v>0</v>
      </c>
      <c r="M137" s="104">
        <f t="shared" ca="1" si="8"/>
        <v>0</v>
      </c>
      <c r="N137" s="104">
        <f t="shared" ca="1" si="8"/>
        <v>0</v>
      </c>
      <c r="O137" s="104">
        <f t="shared" ca="1" si="8"/>
        <v>0</v>
      </c>
      <c r="P137" s="104">
        <f t="shared" ca="1" si="8"/>
        <v>0</v>
      </c>
      <c r="Q137" s="104">
        <f t="shared" ca="1" si="8"/>
        <v>0</v>
      </c>
      <c r="R137" s="104">
        <f t="shared" ca="1" si="8"/>
        <v>0</v>
      </c>
      <c r="S137" s="104">
        <f t="shared" ca="1" si="8"/>
        <v>0</v>
      </c>
      <c r="T137" s="104">
        <f t="shared" ca="1" si="8"/>
        <v>0</v>
      </c>
      <c r="U137" s="104">
        <f t="shared" ca="1" si="8"/>
        <v>0</v>
      </c>
      <c r="V137" s="104">
        <f t="shared" ca="1" si="8"/>
        <v>0</v>
      </c>
      <c r="W137" s="104">
        <f t="shared" ca="1" si="8"/>
        <v>0</v>
      </c>
      <c r="X137" s="104">
        <f t="shared" ca="1" si="8"/>
        <v>0</v>
      </c>
      <c r="Y137" s="104">
        <f t="shared" ca="1" si="8"/>
        <v>0</v>
      </c>
      <c r="Z137" s="104">
        <f t="shared" ca="1" si="8"/>
        <v>0</v>
      </c>
      <c r="AA137" s="104">
        <f t="shared" ca="1" si="8"/>
        <v>0</v>
      </c>
      <c r="AB137" s="104">
        <f t="shared" ca="1" si="8"/>
        <v>0</v>
      </c>
      <c r="AC137" s="104">
        <f t="shared" ca="1" si="8"/>
        <v>0</v>
      </c>
      <c r="AD137" s="104">
        <f t="shared" ca="1" si="8"/>
        <v>0</v>
      </c>
      <c r="AE137" s="104">
        <f t="shared" ca="1" si="8"/>
        <v>0</v>
      </c>
      <c r="AF137" s="104">
        <f t="shared" ca="1" si="8"/>
        <v>0</v>
      </c>
      <c r="AG137" s="104">
        <f t="shared" ca="1" si="8"/>
        <v>0</v>
      </c>
      <c r="AH137" s="104">
        <f t="shared" ca="1" si="8"/>
        <v>0</v>
      </c>
      <c r="AI137" s="761"/>
    </row>
    <row r="138" spans="1:35" ht="50.1" customHeight="1" x14ac:dyDescent="0.3">
      <c r="A138" s="108" t="str">
        <f>'3. Erfassung Auszahlungen'!A87</f>
        <v>Gesamtsumme Auszahlungen</v>
      </c>
      <c r="B138" s="109">
        <f ca="1">B94+B137</f>
        <v>0</v>
      </c>
      <c r="C138" s="109">
        <f t="shared" ref="C138:AH138" ca="1" si="9">C94+C137</f>
        <v>0</v>
      </c>
      <c r="D138" s="109">
        <f t="shared" ca="1" si="9"/>
        <v>0</v>
      </c>
      <c r="E138" s="109">
        <f t="shared" ca="1" si="9"/>
        <v>267</v>
      </c>
      <c r="F138" s="109">
        <f t="shared" ca="1" si="9"/>
        <v>0</v>
      </c>
      <c r="G138" s="109">
        <f t="shared" ca="1" si="9"/>
        <v>0</v>
      </c>
      <c r="H138" s="109">
        <f t="shared" ca="1" si="9"/>
        <v>0</v>
      </c>
      <c r="I138" s="109">
        <f t="shared" ca="1" si="9"/>
        <v>0</v>
      </c>
      <c r="J138" s="109">
        <f t="shared" ca="1" si="9"/>
        <v>0</v>
      </c>
      <c r="K138" s="109">
        <f t="shared" ca="1" si="9"/>
        <v>0</v>
      </c>
      <c r="L138" s="109">
        <f t="shared" ca="1" si="9"/>
        <v>0</v>
      </c>
      <c r="M138" s="109">
        <f t="shared" ca="1" si="9"/>
        <v>0</v>
      </c>
      <c r="N138" s="109">
        <f t="shared" ca="1" si="9"/>
        <v>0</v>
      </c>
      <c r="O138" s="109">
        <f t="shared" ca="1" si="9"/>
        <v>0</v>
      </c>
      <c r="P138" s="109">
        <f t="shared" ca="1" si="9"/>
        <v>0</v>
      </c>
      <c r="Q138" s="109">
        <f t="shared" ca="1" si="9"/>
        <v>0</v>
      </c>
      <c r="R138" s="109">
        <f t="shared" ca="1" si="9"/>
        <v>0</v>
      </c>
      <c r="S138" s="109">
        <f t="shared" ca="1" si="9"/>
        <v>0</v>
      </c>
      <c r="T138" s="109">
        <f t="shared" ca="1" si="9"/>
        <v>0</v>
      </c>
      <c r="U138" s="109">
        <f t="shared" ca="1" si="9"/>
        <v>0</v>
      </c>
      <c r="V138" s="109">
        <f t="shared" ca="1" si="9"/>
        <v>0</v>
      </c>
      <c r="W138" s="109">
        <f t="shared" ca="1" si="9"/>
        <v>0</v>
      </c>
      <c r="X138" s="109">
        <f t="shared" ca="1" si="9"/>
        <v>0</v>
      </c>
      <c r="Y138" s="109">
        <f t="shared" ca="1" si="9"/>
        <v>0</v>
      </c>
      <c r="Z138" s="109">
        <f t="shared" ca="1" si="9"/>
        <v>0</v>
      </c>
      <c r="AA138" s="109">
        <f t="shared" ca="1" si="9"/>
        <v>0</v>
      </c>
      <c r="AB138" s="109">
        <f t="shared" ca="1" si="9"/>
        <v>0</v>
      </c>
      <c r="AC138" s="109">
        <f t="shared" ca="1" si="9"/>
        <v>0</v>
      </c>
      <c r="AD138" s="109">
        <f t="shared" ca="1" si="9"/>
        <v>858.17</v>
      </c>
      <c r="AE138" s="109">
        <f t="shared" ca="1" si="9"/>
        <v>0</v>
      </c>
      <c r="AF138" s="109">
        <f t="shared" ca="1" si="9"/>
        <v>0</v>
      </c>
      <c r="AG138" s="109">
        <f t="shared" ca="1" si="9"/>
        <v>0</v>
      </c>
      <c r="AH138" s="109">
        <f t="shared" ca="1" si="9"/>
        <v>0</v>
      </c>
      <c r="AI138" s="761"/>
    </row>
    <row r="139" spans="1:35" ht="20.25" x14ac:dyDescent="0.3">
      <c r="A139" s="214" t="s">
        <v>89</v>
      </c>
      <c r="B139" s="444">
        <f ca="1">B4</f>
        <v>45747</v>
      </c>
      <c r="C139" s="444">
        <f t="shared" ref="C139:AE139" ca="1" si="10">C4</f>
        <v>45748</v>
      </c>
      <c r="D139" s="444">
        <f t="shared" ca="1" si="10"/>
        <v>45749</v>
      </c>
      <c r="E139" s="444">
        <f t="shared" ca="1" si="10"/>
        <v>45750</v>
      </c>
      <c r="F139" s="444">
        <f t="shared" ca="1" si="10"/>
        <v>45751</v>
      </c>
      <c r="G139" s="444">
        <f t="shared" ca="1" si="10"/>
        <v>45752</v>
      </c>
      <c r="H139" s="444">
        <f t="shared" ca="1" si="10"/>
        <v>45753</v>
      </c>
      <c r="I139" s="444">
        <f t="shared" ca="1" si="10"/>
        <v>45754</v>
      </c>
      <c r="J139" s="444">
        <f t="shared" ca="1" si="10"/>
        <v>45755</v>
      </c>
      <c r="K139" s="444">
        <f t="shared" ca="1" si="10"/>
        <v>45756</v>
      </c>
      <c r="L139" s="444">
        <f t="shared" ca="1" si="10"/>
        <v>45757</v>
      </c>
      <c r="M139" s="444">
        <f t="shared" ca="1" si="10"/>
        <v>45758</v>
      </c>
      <c r="N139" s="444">
        <f t="shared" ca="1" si="10"/>
        <v>45759</v>
      </c>
      <c r="O139" s="444">
        <f t="shared" ca="1" si="10"/>
        <v>45760</v>
      </c>
      <c r="P139" s="444">
        <f t="shared" ca="1" si="10"/>
        <v>45761</v>
      </c>
      <c r="Q139" s="444">
        <f t="shared" ca="1" si="10"/>
        <v>45762</v>
      </c>
      <c r="R139" s="444">
        <f t="shared" ca="1" si="10"/>
        <v>45763</v>
      </c>
      <c r="S139" s="444">
        <f t="shared" ca="1" si="10"/>
        <v>45764</v>
      </c>
      <c r="T139" s="444">
        <f t="shared" ca="1" si="10"/>
        <v>45765</v>
      </c>
      <c r="U139" s="444">
        <f t="shared" ca="1" si="10"/>
        <v>45766</v>
      </c>
      <c r="V139" s="444">
        <f t="shared" ca="1" si="10"/>
        <v>45767</v>
      </c>
      <c r="W139" s="444">
        <f t="shared" ca="1" si="10"/>
        <v>45768</v>
      </c>
      <c r="X139" s="444">
        <f t="shared" ca="1" si="10"/>
        <v>45769</v>
      </c>
      <c r="Y139" s="444">
        <f t="shared" ca="1" si="10"/>
        <v>45770</v>
      </c>
      <c r="Z139" s="444">
        <f t="shared" ca="1" si="10"/>
        <v>45771</v>
      </c>
      <c r="AA139" s="444">
        <f t="shared" ca="1" si="10"/>
        <v>45772</v>
      </c>
      <c r="AB139" s="444">
        <f t="shared" ca="1" si="10"/>
        <v>45773</v>
      </c>
      <c r="AC139" s="444">
        <f t="shared" ca="1" si="10"/>
        <v>45774</v>
      </c>
      <c r="AD139" s="444">
        <f t="shared" ca="1" si="10"/>
        <v>45775</v>
      </c>
      <c r="AE139" s="444">
        <f t="shared" ca="1" si="10"/>
        <v>45776</v>
      </c>
      <c r="AF139" s="444">
        <f ca="1">AF4</f>
        <v>45777</v>
      </c>
      <c r="AG139" s="444">
        <f ca="1">AG4</f>
        <v>45778</v>
      </c>
      <c r="AH139" s="444">
        <f ca="1">AH4</f>
        <v>45779</v>
      </c>
      <c r="AI139" s="445"/>
    </row>
    <row r="140" spans="1:35" ht="20.25" x14ac:dyDescent="0.3">
      <c r="A140" s="214" t="str">
        <f>'4. Kredite '!A5</f>
        <v xml:space="preserve">Portemonnaise Kto. </v>
      </c>
      <c r="B140" s="446">
        <f ca="1">IF(AND(B4&gt;='4. Kredite '!$D$5, B4&lt;'4. Kredite '!$E$5),'4. Kredite '!$C$5,0)</f>
        <v>0</v>
      </c>
      <c r="C140" s="437">
        <f ca="1">IF(AND(C4&gt;='4. Kredite '!$D$5, C4&lt;'4. Kredite '!$E$5),'4. Kredite '!$C$5,0)</f>
        <v>0</v>
      </c>
      <c r="D140" s="437">
        <f ca="1">IF(AND(D4&gt;='4. Kredite '!$D$5, D4&lt;'4. Kredite '!$E$5),'4. Kredite '!$C$5,0)</f>
        <v>0</v>
      </c>
      <c r="E140" s="437">
        <f ca="1">IF(AND(E4&gt;='4. Kredite '!$D$5, E4&lt;'4. Kredite '!$E$5),'4. Kredite '!$C$5,0)</f>
        <v>0</v>
      </c>
      <c r="F140" s="437">
        <f ca="1">IF(AND(F4&gt;='4. Kredite '!$D$5, F4&lt;'4. Kredite '!$E$5),'4. Kredite '!$C$5,0)</f>
        <v>0</v>
      </c>
      <c r="G140" s="437">
        <f ca="1">IF(AND(G4&gt;='4. Kredite '!$D$5, G4&lt;'4. Kredite '!$E$5),'4. Kredite '!$C$5,0)</f>
        <v>0</v>
      </c>
      <c r="H140" s="437">
        <f ca="1">IF(AND(H4&gt;='4. Kredite '!$D$5, H4&lt;'4. Kredite '!$E$5),'4. Kredite '!$C$5,0)</f>
        <v>0</v>
      </c>
      <c r="I140" s="437">
        <f ca="1">IF(AND(I4&gt;='4. Kredite '!$D$5, I4&lt;'4. Kredite '!$E$5),'4. Kredite '!$C$5,0)</f>
        <v>0</v>
      </c>
      <c r="J140" s="437">
        <f ca="1">IF(AND(J4&gt;='4. Kredite '!$D$5, J4&lt;'4. Kredite '!$E$5),'4. Kredite '!$C$5,0)</f>
        <v>0</v>
      </c>
      <c r="K140" s="437">
        <f ca="1">IF(AND(K4&gt;='4. Kredite '!$D$5, K4&lt;'4. Kredite '!$E$5),'4. Kredite '!$C$5,0)</f>
        <v>0</v>
      </c>
      <c r="L140" s="437">
        <f ca="1">IF(AND(L4&gt;='4. Kredite '!$D$5, L4&lt;'4. Kredite '!$E$5),'4. Kredite '!$C$5,0)</f>
        <v>0</v>
      </c>
      <c r="M140" s="437">
        <f ca="1">IF(AND(M4&gt;='4. Kredite '!$D$5, M4&lt;'4. Kredite '!$E$5),'4. Kredite '!$C$5,0)</f>
        <v>0</v>
      </c>
      <c r="N140" s="437">
        <f ca="1">IF(AND(N4&gt;='4. Kredite '!$D$5, N4&lt;'4. Kredite '!$E$5),'4. Kredite '!$C$5,0)</f>
        <v>0</v>
      </c>
      <c r="O140" s="437">
        <f ca="1">IF(AND(O4&gt;='4. Kredite '!$D$5, O4&lt;'4. Kredite '!$E$5),'4. Kredite '!$C$5,0)</f>
        <v>0</v>
      </c>
      <c r="P140" s="437">
        <f ca="1">IF(AND(P4&gt;='4. Kredite '!$D$5, P4&lt;'4. Kredite '!$E$5),'4. Kredite '!$C$5,0)</f>
        <v>0</v>
      </c>
      <c r="Q140" s="437">
        <f ca="1">IF(AND(Q4&gt;='4. Kredite '!$D$5, Q4&lt;'4. Kredite '!$E$5),'4. Kredite '!$C$5,0)</f>
        <v>0</v>
      </c>
      <c r="R140" s="437">
        <f ca="1">IF(AND(R4&gt;='4. Kredite '!$D$5, R4&lt;'4. Kredite '!$E$5),'4. Kredite '!$C$5,0)</f>
        <v>0</v>
      </c>
      <c r="S140" s="437">
        <f ca="1">IF(AND(S4&gt;='4. Kredite '!$D$5, S4&lt;'4. Kredite '!$E$5),'4. Kredite '!$C$5,0)</f>
        <v>0</v>
      </c>
      <c r="T140" s="437">
        <f ca="1">IF(AND(T4&gt;='4. Kredite '!$D$5, T4&lt;'4. Kredite '!$E$5),'4. Kredite '!$C$5,0)</f>
        <v>0</v>
      </c>
      <c r="U140" s="437">
        <f ca="1">IF(AND(U4&gt;='4. Kredite '!$D$5, U4&lt;'4. Kredite '!$E$5),'4. Kredite '!$C$5,0)</f>
        <v>0</v>
      </c>
      <c r="V140" s="437">
        <f ca="1">IF(AND(V4&gt;='4. Kredite '!$D$5, V4&lt;'4. Kredite '!$E$5),'4. Kredite '!$C$5,0)</f>
        <v>0</v>
      </c>
      <c r="W140" s="437">
        <f ca="1">IF(AND(W4&gt;='4. Kredite '!$D$5, W4&lt;'4. Kredite '!$E$5),'4. Kredite '!$C$5,0)</f>
        <v>0</v>
      </c>
      <c r="X140" s="437">
        <f ca="1">IF(AND(X4&gt;='4. Kredite '!$D$5, X4&lt;'4. Kredite '!$E$5),'4. Kredite '!$C$5,0)</f>
        <v>0</v>
      </c>
      <c r="Y140" s="437">
        <f ca="1">IF(AND(Y4&gt;='4. Kredite '!$D$5, Y4&lt;'4. Kredite '!$E$5),'4. Kredite '!$C$5,0)</f>
        <v>0</v>
      </c>
      <c r="Z140" s="437">
        <f ca="1">IF(AND(Z4&gt;='4. Kredite '!$D$5, Z4&lt;'4. Kredite '!$E$5),'4. Kredite '!$C$5,0)</f>
        <v>0</v>
      </c>
      <c r="AA140" s="437">
        <f ca="1">IF(AND(AA4&gt;='4. Kredite '!$D$5, AA4&lt;'4. Kredite '!$E$5),'4. Kredite '!$C$5,0)</f>
        <v>0</v>
      </c>
      <c r="AB140" s="437">
        <f ca="1">IF(AND(AB4&gt;='4. Kredite '!$D$5, AB4&lt;'4. Kredite '!$E$5),'4. Kredite '!$C$5,0)</f>
        <v>0</v>
      </c>
      <c r="AC140" s="437">
        <f ca="1">IF(AND(AC4&gt;='4. Kredite '!$D$5, AC4&lt;'4. Kredite '!$E$5),'4. Kredite '!$C$5,0)</f>
        <v>0</v>
      </c>
      <c r="AD140" s="437">
        <f ca="1">IF(AND(AD4&gt;='4. Kredite '!$D$5, AD4&lt;'4. Kredite '!$E$5),'4. Kredite '!$C$5,0)</f>
        <v>0</v>
      </c>
      <c r="AE140" s="437">
        <f ca="1">IF(AND(AE4&gt;='4. Kredite '!$D$5, AE4&lt;'4. Kredite '!$E$5),'4. Kredite '!$C$5,0)</f>
        <v>0</v>
      </c>
      <c r="AF140" s="437">
        <f ca="1">IF(AND(AF4&gt;='4. Kredite '!$D$5, AF4&lt;'4. Kredite '!$E$5),'4. Kredite '!$C$5,0)</f>
        <v>0</v>
      </c>
      <c r="AG140" s="437">
        <f ca="1">IF(AND(AG4&gt;='4. Kredite '!$D$5, AG4&lt;'4. Kredite '!$E$5),'4. Kredite '!$C$5,0)</f>
        <v>0</v>
      </c>
      <c r="AH140" s="437">
        <f ca="1">IF(AND(AH4&gt;='4. Kredite '!$D$5, AH4&lt;'4. Kredite '!$E$5),'4. Kredite '!$C$5,0)</f>
        <v>0</v>
      </c>
      <c r="AI140" s="445"/>
    </row>
    <row r="141" spans="1:35" ht="20.25" x14ac:dyDescent="0.3">
      <c r="A141" s="214" t="str">
        <f>'4. Kredite '!A6</f>
        <v>Hannoversche Volksbank Kto. 1234</v>
      </c>
      <c r="B141" s="446">
        <f ca="1">IF(AND(B4&gt;='4. Kredite '!$D$6, B4&lt;'4. Kredite '!$E$6),'4. Kredite '!$C$6,0)</f>
        <v>0</v>
      </c>
      <c r="C141" s="437">
        <f ca="1">IF(AND(C4&gt;='4. Kredite '!$D$6, C4&lt;'4. Kredite '!$E$6),'4. Kredite '!$C$6,0)</f>
        <v>-2000</v>
      </c>
      <c r="D141" s="437">
        <f ca="1">IF(AND(D4&gt;='4. Kredite '!$D$6, D4&lt;'4. Kredite '!$E$6),'4. Kredite '!$C$6,0)</f>
        <v>-2000</v>
      </c>
      <c r="E141" s="437">
        <f ca="1">IF(AND(E4&gt;='4. Kredite '!$D$6, E4&lt;'4. Kredite '!$E$6),'4. Kredite '!$C$6,0)</f>
        <v>-2000</v>
      </c>
      <c r="F141" s="437">
        <f ca="1">IF(AND(F4&gt;='4. Kredite '!$D$6, F4&lt;'4. Kredite '!$E$6),'4. Kredite '!$C$6,0)</f>
        <v>-2000</v>
      </c>
      <c r="G141" s="437">
        <f ca="1">IF(AND(G4&gt;='4. Kredite '!$D$6, G4&lt;'4. Kredite '!$E$6),'4. Kredite '!$C$6,0)</f>
        <v>-2000</v>
      </c>
      <c r="H141" s="437">
        <f ca="1">IF(AND(H4&gt;='4. Kredite '!$D$6, H4&lt;'4. Kredite '!$E$6),'4. Kredite '!$C$6,0)</f>
        <v>-2000</v>
      </c>
      <c r="I141" s="437">
        <f ca="1">IF(AND(I4&gt;='4. Kredite '!$D$6, I4&lt;'4. Kredite '!$E$6),'4. Kredite '!$C$6,0)</f>
        <v>-2000</v>
      </c>
      <c r="J141" s="437">
        <f ca="1">IF(AND(J4&gt;='4. Kredite '!$D$6, J4&lt;'4. Kredite '!$E$6),'4. Kredite '!$C$6,0)</f>
        <v>-2000</v>
      </c>
      <c r="K141" s="437">
        <f ca="1">IF(AND(K4&gt;='4. Kredite '!$D$6, K4&lt;'4. Kredite '!$E$6),'4. Kredite '!$C$6,0)</f>
        <v>-2000</v>
      </c>
      <c r="L141" s="437">
        <f ca="1">IF(AND(L4&gt;='4. Kredite '!$D$6, L4&lt;'4. Kredite '!$E$6),'4. Kredite '!$C$6,0)</f>
        <v>-2000</v>
      </c>
      <c r="M141" s="437">
        <f ca="1">IF(AND(M4&gt;='4. Kredite '!$D$6, M4&lt;'4. Kredite '!$E$6),'4. Kredite '!$C$6,0)</f>
        <v>-2000</v>
      </c>
      <c r="N141" s="437">
        <f ca="1">IF(AND(N4&gt;='4. Kredite '!$D$6, N4&lt;'4. Kredite '!$E$6),'4. Kredite '!$C$6,0)</f>
        <v>-2000</v>
      </c>
      <c r="O141" s="437">
        <f ca="1">IF(AND(O4&gt;='4. Kredite '!$D$6, O4&lt;'4. Kredite '!$E$6),'4. Kredite '!$C$6,0)</f>
        <v>-2000</v>
      </c>
      <c r="P141" s="437">
        <f ca="1">IF(AND(P4&gt;='4. Kredite '!$D$6, P4&lt;'4. Kredite '!$E$6),'4. Kredite '!$C$6,0)</f>
        <v>-2000</v>
      </c>
      <c r="Q141" s="437">
        <f ca="1">IF(AND(Q4&gt;='4. Kredite '!$D$6, Q4&lt;'4. Kredite '!$E$6),'4. Kredite '!$C$6,0)</f>
        <v>-2000</v>
      </c>
      <c r="R141" s="437">
        <f ca="1">IF(AND(R4&gt;='4. Kredite '!$D$6, R4&lt;'4. Kredite '!$E$6),'4. Kredite '!$C$6,0)</f>
        <v>-2000</v>
      </c>
      <c r="S141" s="437">
        <f ca="1">IF(AND(S4&gt;='4. Kredite '!$D$6, S4&lt;'4. Kredite '!$E$6),'4. Kredite '!$C$6,0)</f>
        <v>-2000</v>
      </c>
      <c r="T141" s="437">
        <f ca="1">IF(AND(T4&gt;='4. Kredite '!$D$6, T4&lt;'4. Kredite '!$E$6),'4. Kredite '!$C$6,0)</f>
        <v>-2000</v>
      </c>
      <c r="U141" s="437">
        <f ca="1">IF(AND(U4&gt;='4. Kredite '!$D$6, U4&lt;'4. Kredite '!$E$6),'4. Kredite '!$C$6,0)</f>
        <v>-2000</v>
      </c>
      <c r="V141" s="437">
        <f ca="1">IF(AND(V4&gt;='4. Kredite '!$D$6, V4&lt;'4. Kredite '!$E$6),'4. Kredite '!$C$6,0)</f>
        <v>-2000</v>
      </c>
      <c r="W141" s="437">
        <f ca="1">IF(AND(W4&gt;='4. Kredite '!$D$6, W4&lt;'4. Kredite '!$E$6),'4. Kredite '!$C$6,0)</f>
        <v>-2000</v>
      </c>
      <c r="X141" s="437">
        <f ca="1">IF(AND(X4&gt;='4. Kredite '!$D$6, X4&lt;'4. Kredite '!$E$6),'4. Kredite '!$C$6,0)</f>
        <v>-2000</v>
      </c>
      <c r="Y141" s="437">
        <f ca="1">IF(AND(Y4&gt;='4. Kredite '!$D$6, Y4&lt;'4. Kredite '!$E$6),'4. Kredite '!$C$6,0)</f>
        <v>-2000</v>
      </c>
      <c r="Z141" s="437">
        <f ca="1">IF(AND(Z4&gt;='4. Kredite '!$D$6, Z4&lt;'4. Kredite '!$E$6),'4. Kredite '!$C$6,0)</f>
        <v>-2000</v>
      </c>
      <c r="AA141" s="437">
        <f ca="1">IF(AND(AA4&gt;='4. Kredite '!$D$6, AA4&lt;'4. Kredite '!$E$6),'4. Kredite '!$C$6,0)</f>
        <v>-2000</v>
      </c>
      <c r="AB141" s="437">
        <f ca="1">IF(AND(AB4&gt;='4. Kredite '!$D$6, AB4&lt;'4. Kredite '!$E$6),'4. Kredite '!$C$6,0)</f>
        <v>-2000</v>
      </c>
      <c r="AC141" s="437">
        <f ca="1">IF(AND(AC4&gt;='4. Kredite '!$D$6, AC4&lt;'4. Kredite '!$E$6),'4. Kredite '!$C$6,0)</f>
        <v>-2000</v>
      </c>
      <c r="AD141" s="437">
        <f ca="1">IF(AND(AD4&gt;='4. Kredite '!$D$6, AD4&lt;'4. Kredite '!$E$6),'4. Kredite '!$C$6,0)</f>
        <v>-2000</v>
      </c>
      <c r="AE141" s="437">
        <f ca="1">IF(AND(AE4&gt;='4. Kredite '!$D$6, AE4&lt;'4. Kredite '!$E$6),'4. Kredite '!$C$6,0)</f>
        <v>-2000</v>
      </c>
      <c r="AF141" s="437">
        <f ca="1">IF(AND(AF4&gt;='4. Kredite '!$D$6, AF4&lt;'4. Kredite '!$E$6),'4. Kredite '!$C$6,0)</f>
        <v>-2000</v>
      </c>
      <c r="AG141" s="437">
        <f ca="1">IF(AND(AG4&gt;='4. Kredite '!$D$6, AG4&lt;'4. Kredite '!$E$6),'4. Kredite '!$C$6,0)</f>
        <v>-2000</v>
      </c>
      <c r="AH141" s="437">
        <f ca="1">IF(AND(AH4&gt;='4. Kredite '!$D$6, AH4&lt;'4. Kredite '!$E$6),'4. Kredite '!$C$6,0)</f>
        <v>-2000</v>
      </c>
      <c r="AI141" s="445"/>
    </row>
    <row r="142" spans="1:35" ht="20.25" x14ac:dyDescent="0.3">
      <c r="A142" s="214" t="str">
        <f>'4. Kredite '!A7</f>
        <v>Sparkasse Hannover Kto. 456</v>
      </c>
      <c r="B142" s="446">
        <f ca="1">IF(AND(B4&gt;='4. Kredite '!$D$7, B4&lt;'4. Kredite '!$E$7),'4. Kredite '!$C$7,0)</f>
        <v>0</v>
      </c>
      <c r="C142" s="437">
        <f ca="1">IF(AND(C4&gt;='4. Kredite '!$D$7, C4&lt;'4. Kredite '!$E$7),'4. Kredite '!$C$7,0)</f>
        <v>-3000</v>
      </c>
      <c r="D142" s="437">
        <f ca="1">IF(AND(D4&gt;='4. Kredite '!$D$7, D4&lt;'4. Kredite '!$E$7),'4. Kredite '!$C$7,0)</f>
        <v>-3000</v>
      </c>
      <c r="E142" s="437">
        <f ca="1">IF(AND(E4&gt;='4. Kredite '!$D$7, E4&lt;'4. Kredite '!$E$7),'4. Kredite '!$C$7,0)</f>
        <v>-3000</v>
      </c>
      <c r="F142" s="437">
        <f ca="1">IF(AND(F4&gt;='4. Kredite '!$D$7, F4&lt;'4. Kredite '!$E$7),'4. Kredite '!$C$7,0)</f>
        <v>-3000</v>
      </c>
      <c r="G142" s="437">
        <f ca="1">IF(AND(G4&gt;='4. Kredite '!$D$7, G4&lt;'4. Kredite '!$E$7),'4. Kredite '!$C$7,0)</f>
        <v>-3000</v>
      </c>
      <c r="H142" s="437">
        <f ca="1">IF(AND(H4&gt;='4. Kredite '!$D$7, H4&lt;'4. Kredite '!$E$7),'4. Kredite '!$C$7,0)</f>
        <v>-3000</v>
      </c>
      <c r="I142" s="437">
        <f ca="1">IF(AND(I4&gt;='4. Kredite '!$D$7, I4&lt;'4. Kredite '!$E$7),'4. Kredite '!$C$7,0)</f>
        <v>-3000</v>
      </c>
      <c r="J142" s="437">
        <f ca="1">IF(AND(J4&gt;='4. Kredite '!$D$7, J4&lt;'4. Kredite '!$E$7),'4. Kredite '!$C$7,0)</f>
        <v>-3000</v>
      </c>
      <c r="K142" s="437">
        <f ca="1">IF(AND(K4&gt;='4. Kredite '!$D$7, K4&lt;'4. Kredite '!$E$7),'4. Kredite '!$C$7,0)</f>
        <v>-3000</v>
      </c>
      <c r="L142" s="437">
        <f ca="1">IF(AND(L4&gt;='4. Kredite '!$D$7, L4&lt;'4. Kredite '!$E$7),'4. Kredite '!$C$7,0)</f>
        <v>-3000</v>
      </c>
      <c r="M142" s="437">
        <f ca="1">IF(AND(M4&gt;='4. Kredite '!$D$7, M4&lt;'4. Kredite '!$E$7),'4. Kredite '!$C$7,0)</f>
        <v>-3000</v>
      </c>
      <c r="N142" s="437">
        <f ca="1">IF(AND(N4&gt;='4. Kredite '!$D$7, N4&lt;'4. Kredite '!$E$7),'4. Kredite '!$C$7,0)</f>
        <v>-3000</v>
      </c>
      <c r="O142" s="437">
        <f ca="1">IF(AND(O4&gt;='4. Kredite '!$D$7, O4&lt;'4. Kredite '!$E$7),'4. Kredite '!$C$7,0)</f>
        <v>-3000</v>
      </c>
      <c r="P142" s="437">
        <f ca="1">IF(AND(P4&gt;='4. Kredite '!$D$7, P4&lt;'4. Kredite '!$E$7),'4. Kredite '!$C$7,0)</f>
        <v>-3000</v>
      </c>
      <c r="Q142" s="437">
        <f ca="1">IF(AND(Q4&gt;='4. Kredite '!$D$7, Q4&lt;'4. Kredite '!$E$7),'4. Kredite '!$C$7,0)</f>
        <v>-3000</v>
      </c>
      <c r="R142" s="437">
        <f ca="1">IF(AND(R4&gt;='4. Kredite '!$D$7, R4&lt;'4. Kredite '!$E$7),'4. Kredite '!$C$7,0)</f>
        <v>-3000</v>
      </c>
      <c r="S142" s="437">
        <f ca="1">IF(AND(S4&gt;='4. Kredite '!$D$7, S4&lt;'4. Kredite '!$E$7),'4. Kredite '!$C$7,0)</f>
        <v>-3000</v>
      </c>
      <c r="T142" s="437">
        <f ca="1">IF(AND(T4&gt;='4. Kredite '!$D$7, T4&lt;'4. Kredite '!$E$7),'4. Kredite '!$C$7,0)</f>
        <v>-3000</v>
      </c>
      <c r="U142" s="437">
        <f ca="1">IF(AND(U4&gt;='4. Kredite '!$D$7, U4&lt;'4. Kredite '!$E$7),'4. Kredite '!$C$7,0)</f>
        <v>-3000</v>
      </c>
      <c r="V142" s="437">
        <f ca="1">IF(AND(V4&gt;='4. Kredite '!$D$7, V4&lt;'4. Kredite '!$E$7),'4. Kredite '!$C$7,0)</f>
        <v>-3000</v>
      </c>
      <c r="W142" s="437">
        <f ca="1">IF(AND(W4&gt;='4. Kredite '!$D$7, W4&lt;'4. Kredite '!$E$7),'4. Kredite '!$C$7,0)</f>
        <v>-3000</v>
      </c>
      <c r="X142" s="437">
        <f ca="1">IF(AND(X4&gt;='4. Kredite '!$D$7, X4&lt;'4. Kredite '!$E$7),'4. Kredite '!$C$7,0)</f>
        <v>-3000</v>
      </c>
      <c r="Y142" s="437">
        <f ca="1">IF(AND(Y4&gt;='4. Kredite '!$D$7, Y4&lt;'4. Kredite '!$E$7),'4. Kredite '!$C$7,0)</f>
        <v>-3000</v>
      </c>
      <c r="Z142" s="437">
        <f ca="1">IF(AND(Z4&gt;='4. Kredite '!$D$7, Z4&lt;'4. Kredite '!$E$7),'4. Kredite '!$C$7,0)</f>
        <v>-3000</v>
      </c>
      <c r="AA142" s="437">
        <f ca="1">IF(AND(AA4&gt;='4. Kredite '!$D$7, AA4&lt;'4. Kredite '!$E$7),'4. Kredite '!$C$7,0)</f>
        <v>-3000</v>
      </c>
      <c r="AB142" s="437">
        <f ca="1">IF(AND(AB4&gt;='4. Kredite '!$D$7, AB4&lt;'4. Kredite '!$E$7),'4. Kredite '!$C$7,0)</f>
        <v>-3000</v>
      </c>
      <c r="AC142" s="437">
        <f ca="1">IF(AND(AC4&gt;='4. Kredite '!$D$7, AC4&lt;'4. Kredite '!$E$7),'4. Kredite '!$C$7,0)</f>
        <v>-3000</v>
      </c>
      <c r="AD142" s="437">
        <f ca="1">IF(AND(AD4&gt;='4. Kredite '!$D$7, AD4&lt;'4. Kredite '!$E$7),'4. Kredite '!$C$7,0)</f>
        <v>-3000</v>
      </c>
      <c r="AE142" s="437">
        <f ca="1">IF(AND(AE4&gt;='4. Kredite '!$D$7, AE4&lt;'4. Kredite '!$E$7),'4. Kredite '!$C$7,0)</f>
        <v>-3000</v>
      </c>
      <c r="AF142" s="437">
        <f ca="1">IF(AND(AF4&gt;='4. Kredite '!$D$7, AF4&lt;'4. Kredite '!$E$7),'4. Kredite '!$C$7,0)</f>
        <v>-3000</v>
      </c>
      <c r="AG142" s="437">
        <f ca="1">IF(AND(AG4&gt;='4. Kredite '!$D$7, AG4&lt;'4. Kredite '!$E$7),'4. Kredite '!$C$7,0)</f>
        <v>-3000</v>
      </c>
      <c r="AH142" s="437">
        <f ca="1">IF(AND(AH4&gt;='4. Kredite '!$D$7, AH4&lt;'4. Kredite '!$E$7),'4. Kredite '!$C$7,0)</f>
        <v>-3000</v>
      </c>
      <c r="AI142" s="445"/>
    </row>
    <row r="143" spans="1:35" ht="20.25" x14ac:dyDescent="0.3">
      <c r="A143" s="214" t="str">
        <f>'4. Kredite '!A8</f>
        <v xml:space="preserve">Münzsammlung Kto. </v>
      </c>
      <c r="B143" s="446">
        <f ca="1">IF(AND(B4&gt;='4. Kredite '!$D$8, B4&lt;'4. Kredite '!$E$8),'4. Kredite '!$C$8,0)</f>
        <v>0</v>
      </c>
      <c r="C143" s="437">
        <f ca="1">IF(AND(C4&gt;='4. Kredite '!$D$8, C4&lt;'4. Kredite '!$E$8),'4. Kredite '!$C$8,0)</f>
        <v>0</v>
      </c>
      <c r="D143" s="437">
        <f ca="1">IF(AND(D4&gt;='4. Kredite '!$D$8, D4&lt;'4. Kredite '!$E$8),'4. Kredite '!$C$8,0)</f>
        <v>0</v>
      </c>
      <c r="E143" s="437">
        <f ca="1">IF(AND(E4&gt;='4. Kredite '!$D$8, E4&lt;'4. Kredite '!$E$8),'4. Kredite '!$C$8,0)</f>
        <v>0</v>
      </c>
      <c r="F143" s="437">
        <f ca="1">IF(AND(F4&gt;='4. Kredite '!$D$8, F4&lt;'4. Kredite '!$E$8),'4. Kredite '!$C$8,0)</f>
        <v>0</v>
      </c>
      <c r="G143" s="437">
        <f ca="1">IF(AND(G4&gt;='4. Kredite '!$D$8, G4&lt;'4. Kredite '!$E$8),'4. Kredite '!$C$8,0)</f>
        <v>0</v>
      </c>
      <c r="H143" s="437">
        <f ca="1">IF(AND(H4&gt;='4. Kredite '!$D$8, H4&lt;'4. Kredite '!$E$8),'4. Kredite '!$C$8,0)</f>
        <v>0</v>
      </c>
      <c r="I143" s="437">
        <f ca="1">IF(AND(I4&gt;='4. Kredite '!$D$8, I4&lt;'4. Kredite '!$E$8),'4. Kredite '!$C$8,0)</f>
        <v>0</v>
      </c>
      <c r="J143" s="437">
        <f ca="1">IF(AND(J4&gt;='4. Kredite '!$D$8, J4&lt;'4. Kredite '!$E$8),'4. Kredite '!$C$8,0)</f>
        <v>0</v>
      </c>
      <c r="K143" s="437">
        <f ca="1">IF(AND(K4&gt;='4. Kredite '!$D$8, K4&lt;'4. Kredite '!$E$8),'4. Kredite '!$C$8,0)</f>
        <v>0</v>
      </c>
      <c r="L143" s="437">
        <f ca="1">IF(AND(L4&gt;='4. Kredite '!$D$8, L4&lt;'4. Kredite '!$E$8),'4. Kredite '!$C$8,0)</f>
        <v>0</v>
      </c>
      <c r="M143" s="437">
        <f ca="1">IF(AND(M4&gt;='4. Kredite '!$D$8, M4&lt;'4. Kredite '!$E$8),'4. Kredite '!$C$8,0)</f>
        <v>0</v>
      </c>
      <c r="N143" s="437">
        <f ca="1">IF(AND(N4&gt;='4. Kredite '!$D$8, N4&lt;'4. Kredite '!$E$8),'4. Kredite '!$C$8,0)</f>
        <v>0</v>
      </c>
      <c r="O143" s="437">
        <f ca="1">IF(AND(O4&gt;='4. Kredite '!$D$8, O4&lt;'4. Kredite '!$E$8),'4. Kredite '!$C$8,0)</f>
        <v>0</v>
      </c>
      <c r="P143" s="437">
        <f ca="1">IF(AND(P4&gt;='4. Kredite '!$D$8, P4&lt;'4. Kredite '!$E$8),'4. Kredite '!$C$8,0)</f>
        <v>0</v>
      </c>
      <c r="Q143" s="437">
        <f ca="1">IF(AND(Q4&gt;='4. Kredite '!$D$8, Q4&lt;'4. Kredite '!$E$8),'4. Kredite '!$C$8,0)</f>
        <v>0</v>
      </c>
      <c r="R143" s="437">
        <f ca="1">IF(AND(R4&gt;='4. Kredite '!$D$8, R4&lt;'4. Kredite '!$E$8),'4. Kredite '!$C$8,0)</f>
        <v>0</v>
      </c>
      <c r="S143" s="437">
        <f ca="1">IF(AND(S4&gt;='4. Kredite '!$D$8, S4&lt;'4. Kredite '!$E$8),'4. Kredite '!$C$8,0)</f>
        <v>0</v>
      </c>
      <c r="T143" s="437">
        <f ca="1">IF(AND(T4&gt;='4. Kredite '!$D$8, T4&lt;'4. Kredite '!$E$8),'4. Kredite '!$C$8,0)</f>
        <v>0</v>
      </c>
      <c r="U143" s="437">
        <f ca="1">IF(AND(U4&gt;='4. Kredite '!$D$8, U4&lt;'4. Kredite '!$E$8),'4. Kredite '!$C$8,0)</f>
        <v>0</v>
      </c>
      <c r="V143" s="437">
        <f ca="1">IF(AND(V4&gt;='4. Kredite '!$D$8, V4&lt;'4. Kredite '!$E$8),'4. Kredite '!$C$8,0)</f>
        <v>0</v>
      </c>
      <c r="W143" s="437">
        <f ca="1">IF(AND(W4&gt;='4. Kredite '!$D$8, W4&lt;'4. Kredite '!$E$8),'4. Kredite '!$C$8,0)</f>
        <v>0</v>
      </c>
      <c r="X143" s="437">
        <f ca="1">IF(AND(X4&gt;='4. Kredite '!$D$8, X4&lt;'4. Kredite '!$E$8),'4. Kredite '!$C$8,0)</f>
        <v>0</v>
      </c>
      <c r="Y143" s="437">
        <f ca="1">IF(AND(Y4&gt;='4. Kredite '!$D$8, Y4&lt;'4. Kredite '!$E$8),'4. Kredite '!$C$8,0)</f>
        <v>0</v>
      </c>
      <c r="Z143" s="437">
        <f ca="1">IF(AND(Z4&gt;='4. Kredite '!$D$8, Z4&lt;'4. Kredite '!$E$8),'4. Kredite '!$C$8,0)</f>
        <v>0</v>
      </c>
      <c r="AA143" s="437">
        <f ca="1">IF(AND(AA4&gt;='4. Kredite '!$D$8, AA4&lt;'4. Kredite '!$E$8),'4. Kredite '!$C$8,0)</f>
        <v>0</v>
      </c>
      <c r="AB143" s="437">
        <f ca="1">IF(AND(AB4&gt;='4. Kredite '!$D$8, AB4&lt;'4. Kredite '!$E$8),'4. Kredite '!$C$8,0)</f>
        <v>0</v>
      </c>
      <c r="AC143" s="437">
        <f ca="1">IF(AND(AC4&gt;='4. Kredite '!$D$8, AC4&lt;'4. Kredite '!$E$8),'4. Kredite '!$C$8,0)</f>
        <v>0</v>
      </c>
      <c r="AD143" s="437">
        <f ca="1">IF(AND(AD4&gt;='4. Kredite '!$D$8, AD4&lt;'4. Kredite '!$E$8),'4. Kredite '!$C$8,0)</f>
        <v>0</v>
      </c>
      <c r="AE143" s="437">
        <f ca="1">IF(AND(AE4&gt;='4. Kredite '!$D$8, AE4&lt;'4. Kredite '!$E$8),'4. Kredite '!$C$8,0)</f>
        <v>0</v>
      </c>
      <c r="AF143" s="437">
        <f ca="1">IF(AND(AF4&gt;='4. Kredite '!$D$8, AF4&lt;'4. Kredite '!$E$8),'4. Kredite '!$C$8,0)</f>
        <v>0</v>
      </c>
      <c r="AG143" s="437">
        <f ca="1">IF(AND(AG4&gt;='4. Kredite '!$D$8, AG4&lt;'4. Kredite '!$E$8),'4. Kredite '!$C$8,0)</f>
        <v>0</v>
      </c>
      <c r="AH143" s="437">
        <f ca="1">IF(AND(AH4&gt;='4. Kredite '!$D$8, AH4&lt;'4. Kredite '!$E$8),'4. Kredite '!$C$8,0)</f>
        <v>0</v>
      </c>
      <c r="AI143" s="445"/>
    </row>
    <row r="144" spans="1:35" ht="20.25" x14ac:dyDescent="0.3">
      <c r="A144" s="214" t="str">
        <f>'4. Kredite '!A9</f>
        <v>Visa Kto. 858</v>
      </c>
      <c r="B144" s="446">
        <f ca="1">IF(AND(B4&gt;='4. Kredite '!$D$9, B4&lt;'4. Kredite '!$E$9),'4. Kredite '!$C$9,0)</f>
        <v>0</v>
      </c>
      <c r="C144" s="437">
        <f ca="1">IF(AND(C4&gt;='4. Kredite '!$D$9, C4&lt;'4. Kredite '!$E$9),'4. Kredite '!$C$9,0)</f>
        <v>-7000</v>
      </c>
      <c r="D144" s="437">
        <f ca="1">IF(AND(D4&gt;='4. Kredite '!$D$9, D4&lt;'4. Kredite '!$E$9),'4. Kredite '!$C$9,0)</f>
        <v>-7000</v>
      </c>
      <c r="E144" s="437">
        <f ca="1">IF(AND(E4&gt;='4. Kredite '!$D$9, E4&lt;'4. Kredite '!$E$9),'4. Kredite '!$C$9,0)</f>
        <v>-7000</v>
      </c>
      <c r="F144" s="437">
        <f ca="1">IF(AND(F4&gt;='4. Kredite '!$D$9, F4&lt;'4. Kredite '!$E$9),'4. Kredite '!$C$9,0)</f>
        <v>-7000</v>
      </c>
      <c r="G144" s="437">
        <f ca="1">IF(AND(G4&gt;='4. Kredite '!$D$9, G4&lt;'4. Kredite '!$E$9),'4. Kredite '!$C$9,0)</f>
        <v>-7000</v>
      </c>
      <c r="H144" s="437">
        <f ca="1">IF(AND(H4&gt;='4. Kredite '!$D$9, H4&lt;'4. Kredite '!$E$9),'4. Kredite '!$C$9,0)</f>
        <v>-7000</v>
      </c>
      <c r="I144" s="437">
        <f ca="1">IF(AND(I4&gt;='4. Kredite '!$D$9, I4&lt;'4. Kredite '!$E$9),'4. Kredite '!$C$9,0)</f>
        <v>-7000</v>
      </c>
      <c r="J144" s="437">
        <f ca="1">IF(AND(J4&gt;='4. Kredite '!$D$9, J4&lt;'4. Kredite '!$E$9),'4. Kredite '!$C$9,0)</f>
        <v>-7000</v>
      </c>
      <c r="K144" s="437">
        <f ca="1">IF(AND(K4&gt;='4. Kredite '!$D$9, K4&lt;'4. Kredite '!$E$9),'4. Kredite '!$C$9,0)</f>
        <v>-7000</v>
      </c>
      <c r="L144" s="437">
        <f ca="1">IF(AND(L4&gt;='4. Kredite '!$D$9, L4&lt;'4. Kredite '!$E$9),'4. Kredite '!$C$9,0)</f>
        <v>-7000</v>
      </c>
      <c r="M144" s="437">
        <f ca="1">IF(AND(M4&gt;='4. Kredite '!$D$9, M4&lt;'4. Kredite '!$E$9),'4. Kredite '!$C$9,0)</f>
        <v>-7000</v>
      </c>
      <c r="N144" s="437">
        <f ca="1">IF(AND(N4&gt;='4. Kredite '!$D$9, N4&lt;'4. Kredite '!$E$9),'4. Kredite '!$C$9,0)</f>
        <v>-7000</v>
      </c>
      <c r="O144" s="437">
        <f ca="1">IF(AND(O4&gt;='4. Kredite '!$D$9, O4&lt;'4. Kredite '!$E$9),'4. Kredite '!$C$9,0)</f>
        <v>-7000</v>
      </c>
      <c r="P144" s="437">
        <f ca="1">IF(AND(P4&gt;='4. Kredite '!$D$9, P4&lt;'4. Kredite '!$E$9),'4. Kredite '!$C$9,0)</f>
        <v>-7000</v>
      </c>
      <c r="Q144" s="437">
        <f ca="1">IF(AND(Q4&gt;='4. Kredite '!$D$9, Q4&lt;'4. Kredite '!$E$9),'4. Kredite '!$C$9,0)</f>
        <v>-7000</v>
      </c>
      <c r="R144" s="437">
        <f ca="1">IF(AND(R4&gt;='4. Kredite '!$D$9, R4&lt;'4. Kredite '!$E$9),'4. Kredite '!$C$9,0)</f>
        <v>-7000</v>
      </c>
      <c r="S144" s="437">
        <f ca="1">IF(AND(S4&gt;='4. Kredite '!$D$9, S4&lt;'4. Kredite '!$E$9),'4. Kredite '!$C$9,0)</f>
        <v>-7000</v>
      </c>
      <c r="T144" s="437">
        <f ca="1">IF(AND(T4&gt;='4. Kredite '!$D$9, T4&lt;'4. Kredite '!$E$9),'4. Kredite '!$C$9,0)</f>
        <v>-7000</v>
      </c>
      <c r="U144" s="437">
        <f ca="1">IF(AND(U4&gt;='4. Kredite '!$D$9, U4&lt;'4. Kredite '!$E$9),'4. Kredite '!$C$9,0)</f>
        <v>-7000</v>
      </c>
      <c r="V144" s="437">
        <f ca="1">IF(AND(V4&gt;='4. Kredite '!$D$9, V4&lt;'4. Kredite '!$E$9),'4. Kredite '!$C$9,0)</f>
        <v>-7000</v>
      </c>
      <c r="W144" s="437">
        <f ca="1">IF(AND(W4&gt;='4. Kredite '!$D$9, W4&lt;'4. Kredite '!$E$9),'4. Kredite '!$C$9,0)</f>
        <v>-7000</v>
      </c>
      <c r="X144" s="437">
        <f ca="1">IF(AND(X4&gt;='4. Kredite '!$D$9, X4&lt;'4. Kredite '!$E$9),'4. Kredite '!$C$9,0)</f>
        <v>-7000</v>
      </c>
      <c r="Y144" s="437">
        <f ca="1">IF(AND(Y4&gt;='4. Kredite '!$D$9, Y4&lt;'4. Kredite '!$E$9),'4. Kredite '!$C$9,0)</f>
        <v>-7000</v>
      </c>
      <c r="Z144" s="437">
        <f ca="1">IF(AND(Z4&gt;='4. Kredite '!$D$9, Z4&lt;'4. Kredite '!$E$9),'4. Kredite '!$C$9,0)</f>
        <v>-7000</v>
      </c>
      <c r="AA144" s="437">
        <f ca="1">IF(AND(AA4&gt;='4. Kredite '!$D$9, AA4&lt;'4. Kredite '!$E$9),'4. Kredite '!$C$9,0)</f>
        <v>-7000</v>
      </c>
      <c r="AB144" s="437">
        <f ca="1">IF(AND(AB4&gt;='4. Kredite '!$D$9, AB4&lt;'4. Kredite '!$E$9),'4. Kredite '!$C$9,0)</f>
        <v>-7000</v>
      </c>
      <c r="AC144" s="437">
        <f ca="1">IF(AND(AC4&gt;='4. Kredite '!$D$9, AC4&lt;'4. Kredite '!$E$9),'4. Kredite '!$C$9,0)</f>
        <v>-7000</v>
      </c>
      <c r="AD144" s="437">
        <f ca="1">IF(AND(AD4&gt;='4. Kredite '!$D$9, AD4&lt;'4. Kredite '!$E$9),'4. Kredite '!$C$9,0)</f>
        <v>-7000</v>
      </c>
      <c r="AE144" s="437">
        <f ca="1">IF(AND(AE4&gt;='4. Kredite '!$D$9, AE4&lt;'4. Kredite '!$E$9),'4. Kredite '!$C$9,0)</f>
        <v>-7000</v>
      </c>
      <c r="AF144" s="437">
        <f ca="1">IF(AND(AF4&gt;='4. Kredite '!$D$9, AF4&lt;'4. Kredite '!$E$9),'4. Kredite '!$C$9,0)</f>
        <v>-7000</v>
      </c>
      <c r="AG144" s="437">
        <f ca="1">IF(AND(AG4&gt;='4. Kredite '!$D$9, AG4&lt;'4. Kredite '!$E$9),'4. Kredite '!$C$9,0)</f>
        <v>-7000</v>
      </c>
      <c r="AH144" s="437">
        <f ca="1">IF(AND(AH4&gt;='4. Kredite '!$D$9, AH4&lt;'4. Kredite '!$E$9),'4. Kredite '!$C$9,0)</f>
        <v>-7000</v>
      </c>
      <c r="AI144" s="445"/>
    </row>
    <row r="145" spans="1:35" ht="20.25" x14ac:dyDescent="0.3">
      <c r="A145" s="214" t="str">
        <f>'4. Kredite '!A10</f>
        <v xml:space="preserve"> Kto. </v>
      </c>
      <c r="B145" s="446">
        <f ca="1">IF(AND(B4&gt;='4. Kredite '!$D$10, B4&lt;'4. Kredite '!$E$10),'4. Kredite '!$C$10,0)</f>
        <v>0</v>
      </c>
      <c r="C145" s="437">
        <f ca="1">IF(AND(C4&gt;='4. Kredite '!$D$10, C4&lt;'4. Kredite '!$E$10),'4. Kredite '!$C$10,0)</f>
        <v>0</v>
      </c>
      <c r="D145" s="437">
        <f ca="1">IF(AND(D4&gt;='4. Kredite '!$D$10, D4&lt;'4. Kredite '!$E$10),'4. Kredite '!$C$10,0)</f>
        <v>0</v>
      </c>
      <c r="E145" s="437">
        <f ca="1">IF(AND(E4&gt;='4. Kredite '!$D$10, E4&lt;'4. Kredite '!$E$10),'4. Kredite '!$C$10,0)</f>
        <v>0</v>
      </c>
      <c r="F145" s="437">
        <f ca="1">IF(AND(F4&gt;='4. Kredite '!$D$10, F4&lt;'4. Kredite '!$E$10),'4. Kredite '!$C$10,0)</f>
        <v>0</v>
      </c>
      <c r="G145" s="437">
        <f ca="1">IF(AND(G4&gt;='4. Kredite '!$D$10, G4&lt;'4. Kredite '!$E$10),'4. Kredite '!$C$10,0)</f>
        <v>0</v>
      </c>
      <c r="H145" s="437">
        <f ca="1">IF(AND(H4&gt;='4. Kredite '!$D$10, H4&lt;'4. Kredite '!$E$10),'4. Kredite '!$C$10,0)</f>
        <v>0</v>
      </c>
      <c r="I145" s="437">
        <f ca="1">IF(AND(I4&gt;='4. Kredite '!$D$10, I4&lt;'4. Kredite '!$E$10),'4. Kredite '!$C$10,0)</f>
        <v>0</v>
      </c>
      <c r="J145" s="437">
        <f ca="1">IF(AND(J4&gt;='4. Kredite '!$D$10, J4&lt;'4. Kredite '!$E$10),'4. Kredite '!$C$10,0)</f>
        <v>0</v>
      </c>
      <c r="K145" s="437">
        <f ca="1">IF(AND(K4&gt;='4. Kredite '!$D$10, K4&lt;'4. Kredite '!$E$10),'4. Kredite '!$C$10,0)</f>
        <v>0</v>
      </c>
      <c r="L145" s="437">
        <f ca="1">IF(AND(L4&gt;='4. Kredite '!$D$10, L4&lt;'4. Kredite '!$E$10),'4. Kredite '!$C$10,0)</f>
        <v>0</v>
      </c>
      <c r="M145" s="437">
        <f ca="1">IF(AND(M4&gt;='4. Kredite '!$D$10, M4&lt;'4. Kredite '!$E$10),'4. Kredite '!$C$10,0)</f>
        <v>0</v>
      </c>
      <c r="N145" s="437">
        <f ca="1">IF(AND(N4&gt;='4. Kredite '!$D$10, N4&lt;'4. Kredite '!$E$10),'4. Kredite '!$C$10,0)</f>
        <v>0</v>
      </c>
      <c r="O145" s="437">
        <f ca="1">IF(AND(O4&gt;='4. Kredite '!$D$10, O4&lt;'4. Kredite '!$E$10),'4. Kredite '!$C$10,0)</f>
        <v>0</v>
      </c>
      <c r="P145" s="437">
        <f ca="1">IF(AND(P4&gt;='4. Kredite '!$D$10, P4&lt;'4. Kredite '!$E$10),'4. Kredite '!$C$10,0)</f>
        <v>0</v>
      </c>
      <c r="Q145" s="437">
        <f ca="1">IF(AND(Q4&gt;='4. Kredite '!$D$10, Q4&lt;'4. Kredite '!$E$10),'4. Kredite '!$C$10,0)</f>
        <v>0</v>
      </c>
      <c r="R145" s="437">
        <f ca="1">IF(AND(R4&gt;='4. Kredite '!$D$10, R4&lt;'4. Kredite '!$E$10),'4. Kredite '!$C$10,0)</f>
        <v>0</v>
      </c>
      <c r="S145" s="437">
        <f ca="1">IF(AND(S4&gt;='4. Kredite '!$D$10, S4&lt;'4. Kredite '!$E$10),'4. Kredite '!$C$10,0)</f>
        <v>0</v>
      </c>
      <c r="T145" s="437">
        <f ca="1">IF(AND(T4&gt;='4. Kredite '!$D$10, T4&lt;'4. Kredite '!$E$10),'4. Kredite '!$C$10,0)</f>
        <v>0</v>
      </c>
      <c r="U145" s="437">
        <f ca="1">IF(AND(U4&gt;='4. Kredite '!$D$10, U4&lt;'4. Kredite '!$E$10),'4. Kredite '!$C$10,0)</f>
        <v>0</v>
      </c>
      <c r="V145" s="437">
        <f ca="1">IF(AND(V4&gt;='4. Kredite '!$D$10, V4&lt;'4. Kredite '!$E$10),'4. Kredite '!$C$10,0)</f>
        <v>0</v>
      </c>
      <c r="W145" s="437">
        <f ca="1">IF(AND(W4&gt;='4. Kredite '!$D$10, W4&lt;'4. Kredite '!$E$10),'4. Kredite '!$C$10,0)</f>
        <v>0</v>
      </c>
      <c r="X145" s="437">
        <f ca="1">IF(AND(X4&gt;='4. Kredite '!$D$10, X4&lt;'4. Kredite '!$E$10),'4. Kredite '!$C$10,0)</f>
        <v>0</v>
      </c>
      <c r="Y145" s="437">
        <f ca="1">IF(AND(Y4&gt;='4. Kredite '!$D$10, Y4&lt;'4. Kredite '!$E$10),'4. Kredite '!$C$10,0)</f>
        <v>0</v>
      </c>
      <c r="Z145" s="437">
        <f ca="1">IF(AND(Z4&gt;='4. Kredite '!$D$10, Z4&lt;'4. Kredite '!$E$10),'4. Kredite '!$C$10,0)</f>
        <v>0</v>
      </c>
      <c r="AA145" s="437">
        <f ca="1">IF(AND(AA4&gt;='4. Kredite '!$D$10, AA4&lt;'4. Kredite '!$E$10),'4. Kredite '!$C$10,0)</f>
        <v>0</v>
      </c>
      <c r="AB145" s="437">
        <f ca="1">IF(AND(AB4&gt;='4. Kredite '!$D$10, AB4&lt;'4. Kredite '!$E$10),'4. Kredite '!$C$10,0)</f>
        <v>0</v>
      </c>
      <c r="AC145" s="437">
        <f ca="1">IF(AND(AC4&gt;='4. Kredite '!$D$10, AC4&lt;'4. Kredite '!$E$10),'4. Kredite '!$C$10,0)</f>
        <v>0</v>
      </c>
      <c r="AD145" s="437">
        <f ca="1">IF(AND(AD4&gt;='4. Kredite '!$D$10, AD4&lt;'4. Kredite '!$E$10),'4. Kredite '!$C$10,0)</f>
        <v>0</v>
      </c>
      <c r="AE145" s="437">
        <f ca="1">IF(AND(AE4&gt;='4. Kredite '!$D$10, AE4&lt;'4. Kredite '!$E$10),'4. Kredite '!$C$10,0)</f>
        <v>0</v>
      </c>
      <c r="AF145" s="437">
        <f ca="1">IF(AND(AF4&gt;='4. Kredite '!$D$10, AF4&lt;'4. Kredite '!$E$10),'4. Kredite '!$C$10,0)</f>
        <v>0</v>
      </c>
      <c r="AG145" s="437">
        <f ca="1">IF(AND(AG4&gt;='4. Kredite '!$D$10, AG4&lt;'4. Kredite '!$E$10),'4. Kredite '!$C$10,0)</f>
        <v>0</v>
      </c>
      <c r="AH145" s="437">
        <f ca="1">IF(AND(AH4&gt;='4. Kredite '!$D$10, AH4&lt;'4. Kredite '!$E$10),'4. Kredite '!$C$10,0)</f>
        <v>0</v>
      </c>
      <c r="AI145" s="445"/>
    </row>
    <row r="146" spans="1:35" ht="20.25" x14ac:dyDescent="0.3">
      <c r="A146" s="214" t="str">
        <f>'4. Kredite '!A11</f>
        <v xml:space="preserve"> Kto. </v>
      </c>
      <c r="B146" s="446">
        <f ca="1">IF(AND(B4&gt;='4. Kredite '!$D$11, B4&lt;'4. Kredite '!$E$11),'4. Kredite '!$C$11,0)</f>
        <v>0</v>
      </c>
      <c r="C146" s="437">
        <f ca="1">IF(AND(C4&gt;='4. Kredite '!$D$11, C4&lt;'4. Kredite '!$E$11),'4. Kredite '!$C$11,0)</f>
        <v>0</v>
      </c>
      <c r="D146" s="437">
        <f ca="1">IF(AND(D4&gt;='4. Kredite '!$D$11, D4&lt;'4. Kredite '!$E$11),'4. Kredite '!$C$11,0)</f>
        <v>0</v>
      </c>
      <c r="E146" s="437">
        <f ca="1">IF(AND(E4&gt;='4. Kredite '!$D$11, E4&lt;'4. Kredite '!$E$11),'4. Kredite '!$C$11,0)</f>
        <v>0</v>
      </c>
      <c r="F146" s="437">
        <f ca="1">IF(AND(F4&gt;='4. Kredite '!$D$11, F4&lt;'4. Kredite '!$E$11),'4. Kredite '!$C$11,0)</f>
        <v>0</v>
      </c>
      <c r="G146" s="437">
        <f ca="1">IF(AND(G4&gt;='4. Kredite '!$D$11, G4&lt;'4. Kredite '!$E$11),'4. Kredite '!$C$11,0)</f>
        <v>0</v>
      </c>
      <c r="H146" s="437">
        <f ca="1">IF(AND(H4&gt;='4. Kredite '!$D$11, H4&lt;'4. Kredite '!$E$11),'4. Kredite '!$C$11,0)</f>
        <v>0</v>
      </c>
      <c r="I146" s="437">
        <f ca="1">IF(AND(I4&gt;='4. Kredite '!$D$11, I4&lt;'4. Kredite '!$E$11),'4. Kredite '!$C$11,0)</f>
        <v>0</v>
      </c>
      <c r="J146" s="437">
        <f ca="1">IF(AND(J4&gt;='4. Kredite '!$D$11, J4&lt;'4. Kredite '!$E$11),'4. Kredite '!$C$11,0)</f>
        <v>0</v>
      </c>
      <c r="K146" s="437">
        <f ca="1">IF(AND(K4&gt;='4. Kredite '!$D$11, K4&lt;'4. Kredite '!$E$11),'4. Kredite '!$C$11,0)</f>
        <v>0</v>
      </c>
      <c r="L146" s="437">
        <f ca="1">IF(AND(L4&gt;='4. Kredite '!$D$11, L4&lt;'4. Kredite '!$E$11),'4. Kredite '!$C$11,0)</f>
        <v>0</v>
      </c>
      <c r="M146" s="437">
        <f ca="1">IF(AND(M4&gt;='4. Kredite '!$D$11, M4&lt;'4. Kredite '!$E$11),'4. Kredite '!$C$11,0)</f>
        <v>0</v>
      </c>
      <c r="N146" s="437">
        <f ca="1">IF(AND(N4&gt;='4. Kredite '!$D$11, N4&lt;'4. Kredite '!$E$11),'4. Kredite '!$C$11,0)</f>
        <v>0</v>
      </c>
      <c r="O146" s="437">
        <f ca="1">IF(AND(O4&gt;='4. Kredite '!$D$11, O4&lt;'4. Kredite '!$E$11),'4. Kredite '!$C$11,0)</f>
        <v>0</v>
      </c>
      <c r="P146" s="437">
        <f ca="1">IF(AND(P4&gt;='4. Kredite '!$D$11, P4&lt;'4. Kredite '!$E$11),'4. Kredite '!$C$11,0)</f>
        <v>0</v>
      </c>
      <c r="Q146" s="437">
        <f ca="1">IF(AND(Q4&gt;='4. Kredite '!$D$11, Q4&lt;'4. Kredite '!$E$11),'4. Kredite '!$C$11,0)</f>
        <v>0</v>
      </c>
      <c r="R146" s="437">
        <f ca="1">IF(AND(R4&gt;='4. Kredite '!$D$11, R4&lt;'4. Kredite '!$E$11),'4. Kredite '!$C$11,0)</f>
        <v>0</v>
      </c>
      <c r="S146" s="437">
        <f ca="1">IF(AND(S4&gt;='4. Kredite '!$D$11, S4&lt;'4. Kredite '!$E$11),'4. Kredite '!$C$11,0)</f>
        <v>0</v>
      </c>
      <c r="T146" s="437">
        <f ca="1">IF(AND(T4&gt;='4. Kredite '!$D$11, T4&lt;'4. Kredite '!$E$11),'4. Kredite '!$C$11,0)</f>
        <v>0</v>
      </c>
      <c r="U146" s="437">
        <f ca="1">IF(AND(U4&gt;='4. Kredite '!$D$11, U4&lt;'4. Kredite '!$E$11),'4. Kredite '!$C$11,0)</f>
        <v>0</v>
      </c>
      <c r="V146" s="437">
        <f ca="1">IF(AND(V4&gt;='4. Kredite '!$D$11, V4&lt;'4. Kredite '!$E$11),'4. Kredite '!$C$11,0)</f>
        <v>0</v>
      </c>
      <c r="W146" s="437">
        <f ca="1">IF(AND(W4&gt;='4. Kredite '!$D$11, W4&lt;'4. Kredite '!$E$11),'4. Kredite '!$C$11,0)</f>
        <v>0</v>
      </c>
      <c r="X146" s="437">
        <f ca="1">IF(AND(X4&gt;='4. Kredite '!$D$11, X4&lt;'4. Kredite '!$E$11),'4. Kredite '!$C$11,0)</f>
        <v>0</v>
      </c>
      <c r="Y146" s="437">
        <f ca="1">IF(AND(Y4&gt;='4. Kredite '!$D$11, Y4&lt;'4. Kredite '!$E$11),'4. Kredite '!$C$11,0)</f>
        <v>0</v>
      </c>
      <c r="Z146" s="437">
        <f ca="1">IF(AND(Z4&gt;='4. Kredite '!$D$11, Z4&lt;'4. Kredite '!$E$11),'4. Kredite '!$C$11,0)</f>
        <v>0</v>
      </c>
      <c r="AA146" s="437">
        <f ca="1">IF(AND(AA4&gt;='4. Kredite '!$D$11, AA4&lt;'4. Kredite '!$E$11),'4. Kredite '!$C$11,0)</f>
        <v>0</v>
      </c>
      <c r="AB146" s="437">
        <f ca="1">IF(AND(AB4&gt;='4. Kredite '!$D$11, AB4&lt;'4. Kredite '!$E$11),'4. Kredite '!$C$11,0)</f>
        <v>0</v>
      </c>
      <c r="AC146" s="437">
        <f ca="1">IF(AND(AC4&gt;='4. Kredite '!$D$11, AC4&lt;'4. Kredite '!$E$11),'4. Kredite '!$C$11,0)</f>
        <v>0</v>
      </c>
      <c r="AD146" s="437">
        <f ca="1">IF(AND(AD4&gt;='4. Kredite '!$D$11, AD4&lt;'4. Kredite '!$E$11),'4. Kredite '!$C$11,0)</f>
        <v>0</v>
      </c>
      <c r="AE146" s="437">
        <f ca="1">IF(AND(AE4&gt;='4. Kredite '!$D$11, AE4&lt;'4. Kredite '!$E$11),'4. Kredite '!$C$11,0)</f>
        <v>0</v>
      </c>
      <c r="AF146" s="437">
        <f ca="1">IF(AND(AF4&gt;='4. Kredite '!$D$11, AF4&lt;'4. Kredite '!$E$11),'4. Kredite '!$C$11,0)</f>
        <v>0</v>
      </c>
      <c r="AG146" s="437">
        <f ca="1">IF(AND(AG4&gt;='4. Kredite '!$D$11, AG4&lt;'4. Kredite '!$E$11),'4. Kredite '!$C$11,0)</f>
        <v>0</v>
      </c>
      <c r="AH146" s="437">
        <f ca="1">IF(AND(AH4&gt;='4. Kredite '!$D$11, AH4&lt;'4. Kredite '!$E$11),'4. Kredite '!$C$11,0)</f>
        <v>0</v>
      </c>
      <c r="AI146" s="445"/>
    </row>
    <row r="147" spans="1:35" ht="20.25" x14ac:dyDescent="0.3">
      <c r="A147" s="214" t="str">
        <f>'4. Kredite '!A12</f>
        <v xml:space="preserve"> Kto. </v>
      </c>
      <c r="B147" s="446">
        <f ca="1">IF(AND(B4&gt;='4. Kredite '!$D$12, B4&lt;'4. Kredite '!$E$12),'4. Kredite '!$C$12,0)</f>
        <v>0</v>
      </c>
      <c r="C147" s="437">
        <f ca="1">IF(AND(C4&gt;='4. Kredite '!$D$12, C4&lt;'4. Kredite '!$E$12),'4. Kredite '!$C$12,0)</f>
        <v>0</v>
      </c>
      <c r="D147" s="437">
        <f ca="1">IF(AND(D4&gt;='4. Kredite '!$D$12, D4&lt;'4. Kredite '!$E$12),'4. Kredite '!$C$12,0)</f>
        <v>0</v>
      </c>
      <c r="E147" s="437">
        <f ca="1">IF(AND(E4&gt;='4. Kredite '!$D$12, E4&lt;'4. Kredite '!$E$12),'4. Kredite '!$C$12,0)</f>
        <v>0</v>
      </c>
      <c r="F147" s="437">
        <f ca="1">IF(AND(F4&gt;='4. Kredite '!$D$12, F4&lt;'4. Kredite '!$E$12),'4. Kredite '!$C$12,0)</f>
        <v>0</v>
      </c>
      <c r="G147" s="437">
        <f ca="1">IF(AND(G4&gt;='4. Kredite '!$D$12, G4&lt;'4. Kredite '!$E$12),'4. Kredite '!$C$12,0)</f>
        <v>0</v>
      </c>
      <c r="H147" s="437">
        <f ca="1">IF(AND(H4&gt;='4. Kredite '!$D$12, H4&lt;'4. Kredite '!$E$12),'4. Kredite '!$C$12,0)</f>
        <v>0</v>
      </c>
      <c r="I147" s="437">
        <f ca="1">IF(AND(I4&gt;='4. Kredite '!$D$12, I4&lt;'4. Kredite '!$E$12),'4. Kredite '!$C$12,0)</f>
        <v>0</v>
      </c>
      <c r="J147" s="437">
        <f ca="1">IF(AND(J4&gt;='4. Kredite '!$D$12, J4&lt;'4. Kredite '!$E$12),'4. Kredite '!$C$12,0)</f>
        <v>0</v>
      </c>
      <c r="K147" s="437">
        <f ca="1">IF(AND(K4&gt;='4. Kredite '!$D$12, K4&lt;'4. Kredite '!$E$12),'4. Kredite '!$C$12,0)</f>
        <v>0</v>
      </c>
      <c r="L147" s="437">
        <f ca="1">IF(AND(L4&gt;='4. Kredite '!$D$12, L4&lt;'4. Kredite '!$E$12),'4. Kredite '!$C$12,0)</f>
        <v>0</v>
      </c>
      <c r="M147" s="437">
        <f ca="1">IF(AND(M4&gt;='4. Kredite '!$D$12, M4&lt;'4. Kredite '!$E$12),'4. Kredite '!$C$12,0)</f>
        <v>0</v>
      </c>
      <c r="N147" s="437">
        <f ca="1">IF(AND(N4&gt;='4. Kredite '!$D$12, N4&lt;'4. Kredite '!$E$12),'4. Kredite '!$C$12,0)</f>
        <v>0</v>
      </c>
      <c r="O147" s="437">
        <f ca="1">IF(AND(O4&gt;='4. Kredite '!$D$12, O4&lt;'4. Kredite '!$E$12),'4. Kredite '!$C$12,0)</f>
        <v>0</v>
      </c>
      <c r="P147" s="437">
        <f ca="1">IF(AND(P4&gt;='4. Kredite '!$D$12, P4&lt;'4. Kredite '!$E$12),'4. Kredite '!$C$12,0)</f>
        <v>0</v>
      </c>
      <c r="Q147" s="437">
        <f ca="1">IF(AND(Q4&gt;='4. Kredite '!$D$12, Q4&lt;'4. Kredite '!$E$12),'4. Kredite '!$C$12,0)</f>
        <v>0</v>
      </c>
      <c r="R147" s="437">
        <f ca="1">IF(AND(R4&gt;='4. Kredite '!$D$12, R4&lt;'4. Kredite '!$E$12),'4. Kredite '!$C$12,0)</f>
        <v>0</v>
      </c>
      <c r="S147" s="437">
        <f ca="1">IF(AND(S4&gt;='4. Kredite '!$D$12, S4&lt;'4. Kredite '!$E$12),'4. Kredite '!$C$12,0)</f>
        <v>0</v>
      </c>
      <c r="T147" s="437">
        <f ca="1">IF(AND(T4&gt;='4. Kredite '!$D$12, T4&lt;'4. Kredite '!$E$12),'4. Kredite '!$C$12,0)</f>
        <v>0</v>
      </c>
      <c r="U147" s="437">
        <f ca="1">IF(AND(U4&gt;='4. Kredite '!$D$12, U4&lt;'4. Kredite '!$E$12),'4. Kredite '!$C$12,0)</f>
        <v>0</v>
      </c>
      <c r="V147" s="437">
        <f ca="1">IF(AND(V4&gt;='4. Kredite '!$D$12, V4&lt;'4. Kredite '!$E$12),'4. Kredite '!$C$12,0)</f>
        <v>0</v>
      </c>
      <c r="W147" s="437">
        <f ca="1">IF(AND(W4&gt;='4. Kredite '!$D$12, W4&lt;'4. Kredite '!$E$12),'4. Kredite '!$C$12,0)</f>
        <v>0</v>
      </c>
      <c r="X147" s="437">
        <f ca="1">IF(AND(X4&gt;='4. Kredite '!$D$12, X4&lt;'4. Kredite '!$E$12),'4. Kredite '!$C$12,0)</f>
        <v>0</v>
      </c>
      <c r="Y147" s="437">
        <f ca="1">IF(AND(Y4&gt;='4. Kredite '!$D$12, Y4&lt;'4. Kredite '!$E$12),'4. Kredite '!$C$12,0)</f>
        <v>0</v>
      </c>
      <c r="Z147" s="437">
        <f ca="1">IF(AND(Z4&gt;='4. Kredite '!$D$12, Z4&lt;'4. Kredite '!$E$12),'4. Kredite '!$C$12,0)</f>
        <v>0</v>
      </c>
      <c r="AA147" s="437">
        <f ca="1">IF(AND(AA4&gt;='4. Kredite '!$D$12, AA4&lt;'4. Kredite '!$E$12),'4. Kredite '!$C$12,0)</f>
        <v>0</v>
      </c>
      <c r="AB147" s="437">
        <f ca="1">IF(AND(AB4&gt;='4. Kredite '!$D$12, AB4&lt;'4. Kredite '!$E$12),'4. Kredite '!$C$12,0)</f>
        <v>0</v>
      </c>
      <c r="AC147" s="437">
        <f ca="1">IF(AND(AC4&gt;='4. Kredite '!$D$12, AC4&lt;'4. Kredite '!$E$12),'4. Kredite '!$C$12,0)</f>
        <v>0</v>
      </c>
      <c r="AD147" s="437">
        <f ca="1">IF(AND(AD4&gt;='4. Kredite '!$D$12, AD4&lt;'4. Kredite '!$E$12),'4. Kredite '!$C$12,0)</f>
        <v>0</v>
      </c>
      <c r="AE147" s="437">
        <f ca="1">IF(AND(AE4&gt;='4. Kredite '!$D$12, AE4&lt;'4. Kredite '!$E$12),'4. Kredite '!$C$12,0)</f>
        <v>0</v>
      </c>
      <c r="AF147" s="437">
        <f ca="1">IF(AND(AF4&gt;='4. Kredite '!$D$12, AF4&lt;'4. Kredite '!$E$12),'4. Kredite '!$C$12,0)</f>
        <v>0</v>
      </c>
      <c r="AG147" s="437">
        <f ca="1">IF(AND(AG4&gt;='4. Kredite '!$D$12, AG4&lt;'4. Kredite '!$E$12),'4. Kredite '!$C$12,0)</f>
        <v>0</v>
      </c>
      <c r="AH147" s="437">
        <f ca="1">IF(AND(AH4&gt;='4. Kredite '!$D$12, AH4&lt;'4. Kredite '!$E$12),'4. Kredite '!$C$12,0)</f>
        <v>0</v>
      </c>
      <c r="AI147" s="445"/>
    </row>
    <row r="148" spans="1:35" ht="20.25" x14ac:dyDescent="0.3">
      <c r="A148" s="214" t="str">
        <f>'4. Kredite '!A13</f>
        <v xml:space="preserve"> Kto. </v>
      </c>
      <c r="B148" s="446">
        <f ca="1">IF(AND(B4&gt;='4. Kredite '!$D$13, B4&lt;'4. Kredite '!$E$13),'4. Kredite '!$C$13,0)</f>
        <v>0</v>
      </c>
      <c r="C148" s="437">
        <f ca="1">IF(AND(C4&gt;='4. Kredite '!$D$13, C4&lt;'4. Kredite '!$E$13),'4. Kredite '!$C$13,0)</f>
        <v>0</v>
      </c>
      <c r="D148" s="437">
        <f ca="1">IF(AND(D4&gt;='4. Kredite '!$D$13, D4&lt;'4. Kredite '!$E$13),'4. Kredite '!$C$13,0)</f>
        <v>0</v>
      </c>
      <c r="E148" s="437">
        <f ca="1">IF(AND(E4&gt;='4. Kredite '!$D$13, E4&lt;'4. Kredite '!$E$13),'4. Kredite '!$C$13,0)</f>
        <v>0</v>
      </c>
      <c r="F148" s="437">
        <f ca="1">IF(AND(F4&gt;='4. Kredite '!$D$13, F4&lt;'4. Kredite '!$E$13),'4. Kredite '!$C$13,0)</f>
        <v>0</v>
      </c>
      <c r="G148" s="437">
        <f ca="1">IF(AND(G4&gt;='4. Kredite '!$D$13, G4&lt;'4. Kredite '!$E$13),'4. Kredite '!$C$13,0)</f>
        <v>0</v>
      </c>
      <c r="H148" s="437">
        <f ca="1">IF(AND(H4&gt;='4. Kredite '!$D$13, H4&lt;'4. Kredite '!$E$13),'4. Kredite '!$C$13,0)</f>
        <v>0</v>
      </c>
      <c r="I148" s="437">
        <f ca="1">IF(AND(I4&gt;='4. Kredite '!$D$13, I4&lt;'4. Kredite '!$E$13),'4. Kredite '!$C$13,0)</f>
        <v>0</v>
      </c>
      <c r="J148" s="437">
        <f ca="1">IF(AND(J4&gt;='4. Kredite '!$D$13, J4&lt;'4. Kredite '!$E$13),'4. Kredite '!$C$13,0)</f>
        <v>0</v>
      </c>
      <c r="K148" s="437">
        <f ca="1">IF(AND(K4&gt;='4. Kredite '!$D$13, K4&lt;'4. Kredite '!$E$13),'4. Kredite '!$C$13,0)</f>
        <v>0</v>
      </c>
      <c r="L148" s="437">
        <f ca="1">IF(AND(L4&gt;='4. Kredite '!$D$13, L4&lt;'4. Kredite '!$E$13),'4. Kredite '!$C$13,0)</f>
        <v>0</v>
      </c>
      <c r="M148" s="437">
        <f ca="1">IF(AND(M4&gt;='4. Kredite '!$D$13, M4&lt;'4. Kredite '!$E$13),'4. Kredite '!$C$13,0)</f>
        <v>0</v>
      </c>
      <c r="N148" s="437">
        <f ca="1">IF(AND(N4&gt;='4. Kredite '!$D$13, N4&lt;'4. Kredite '!$E$13),'4. Kredite '!$C$13,0)</f>
        <v>0</v>
      </c>
      <c r="O148" s="437">
        <f ca="1">IF(AND(O4&gt;='4. Kredite '!$D$13, O4&lt;'4. Kredite '!$E$13),'4. Kredite '!$C$13,0)</f>
        <v>0</v>
      </c>
      <c r="P148" s="437">
        <f ca="1">IF(AND(P4&gt;='4. Kredite '!$D$13, P4&lt;'4. Kredite '!$E$13),'4. Kredite '!$C$13,0)</f>
        <v>0</v>
      </c>
      <c r="Q148" s="437">
        <f ca="1">IF(AND(Q4&gt;='4. Kredite '!$D$13, Q4&lt;'4. Kredite '!$E$13),'4. Kredite '!$C$13,0)</f>
        <v>0</v>
      </c>
      <c r="R148" s="437">
        <f ca="1">IF(AND(R4&gt;='4. Kredite '!$D$13, R4&lt;'4. Kredite '!$E$13),'4. Kredite '!$C$13,0)</f>
        <v>0</v>
      </c>
      <c r="S148" s="437">
        <f ca="1">IF(AND(S4&gt;='4. Kredite '!$D$13, S4&lt;'4. Kredite '!$E$13),'4. Kredite '!$C$13,0)</f>
        <v>0</v>
      </c>
      <c r="T148" s="437">
        <f ca="1">IF(AND(T4&gt;='4. Kredite '!$D$13, T4&lt;'4. Kredite '!$E$13),'4. Kredite '!$C$13,0)</f>
        <v>0</v>
      </c>
      <c r="U148" s="437">
        <f ca="1">IF(AND(U4&gt;='4. Kredite '!$D$13, U4&lt;'4. Kredite '!$E$13),'4. Kredite '!$C$13,0)</f>
        <v>0</v>
      </c>
      <c r="V148" s="437">
        <f ca="1">IF(AND(V4&gt;='4. Kredite '!$D$13, V4&lt;'4. Kredite '!$E$13),'4. Kredite '!$C$13,0)</f>
        <v>0</v>
      </c>
      <c r="W148" s="437">
        <f ca="1">IF(AND(W4&gt;='4. Kredite '!$D$13, W4&lt;'4. Kredite '!$E$13),'4. Kredite '!$C$13,0)</f>
        <v>0</v>
      </c>
      <c r="X148" s="437">
        <f ca="1">IF(AND(X4&gt;='4. Kredite '!$D$13, X4&lt;'4. Kredite '!$E$13),'4. Kredite '!$C$13,0)</f>
        <v>0</v>
      </c>
      <c r="Y148" s="437">
        <f ca="1">IF(AND(Y4&gt;='4. Kredite '!$D$13, Y4&lt;'4. Kredite '!$E$13),'4. Kredite '!$C$13,0)</f>
        <v>0</v>
      </c>
      <c r="Z148" s="437">
        <f ca="1">IF(AND(Z4&gt;='4. Kredite '!$D$13, Z4&lt;'4. Kredite '!$E$13),'4. Kredite '!$C$13,0)</f>
        <v>0</v>
      </c>
      <c r="AA148" s="437">
        <f ca="1">IF(AND(AA4&gt;='4. Kredite '!$D$13, AA4&lt;'4. Kredite '!$E$13),'4. Kredite '!$C$13,0)</f>
        <v>0</v>
      </c>
      <c r="AB148" s="437">
        <f ca="1">IF(AND(AB4&gt;='4. Kredite '!$D$13, AB4&lt;'4. Kredite '!$E$13),'4. Kredite '!$C$13,0)</f>
        <v>0</v>
      </c>
      <c r="AC148" s="437">
        <f ca="1">IF(AND(AC4&gt;='4. Kredite '!$D$13, AC4&lt;'4. Kredite '!$E$13),'4. Kredite '!$C$13,0)</f>
        <v>0</v>
      </c>
      <c r="AD148" s="437">
        <f ca="1">IF(AND(AD4&gt;='4. Kredite '!$D$13, AD4&lt;'4. Kredite '!$E$13),'4. Kredite '!$C$13,0)</f>
        <v>0</v>
      </c>
      <c r="AE148" s="437">
        <f ca="1">IF(AND(AE4&gt;='4. Kredite '!$D$13, AE4&lt;'4. Kredite '!$E$13),'4. Kredite '!$C$13,0)</f>
        <v>0</v>
      </c>
      <c r="AF148" s="437">
        <f ca="1">IF(AND(AF4&gt;='4. Kredite '!$D$13, AF4&lt;'4. Kredite '!$E$13),'4. Kredite '!$C$13,0)</f>
        <v>0</v>
      </c>
      <c r="AG148" s="437">
        <f ca="1">IF(AND(AG4&gt;='4. Kredite '!$D$13, AG4&lt;'4. Kredite '!$E$13),'4. Kredite '!$C$13,0)</f>
        <v>0</v>
      </c>
      <c r="AH148" s="437">
        <f ca="1">IF(AND(AH4&gt;='4. Kredite '!$D$13, AH4&lt;'4. Kredite '!$E$13),'4. Kredite '!$C$13,0)</f>
        <v>0</v>
      </c>
      <c r="AI148" s="445"/>
    </row>
    <row r="149" spans="1:35" ht="20.25" x14ac:dyDescent="0.3">
      <c r="A149" s="214" t="str">
        <f>'4. Kredite '!A14</f>
        <v xml:space="preserve"> Kto. </v>
      </c>
      <c r="B149" s="446">
        <f ca="1">IF(AND(B4&gt;='4. Kredite '!$D$14, B4&lt;'4. Kredite '!$E$14),'4. Kredite '!$C$14,0)</f>
        <v>0</v>
      </c>
      <c r="C149" s="437">
        <f ca="1">IF(AND(C4&gt;='4. Kredite '!$D$14, C4&lt;'4. Kredite '!$E$14),'4. Kredite '!$C$14,0)</f>
        <v>0</v>
      </c>
      <c r="D149" s="437">
        <f ca="1">IF(AND(D4&gt;='4. Kredite '!$D$14, D4&lt;'4. Kredite '!$E$14),'4. Kredite '!$C$14,0)</f>
        <v>0</v>
      </c>
      <c r="E149" s="437">
        <f ca="1">IF(AND(E4&gt;='4. Kredite '!$D$14, E4&lt;'4. Kredite '!$E$14),'4. Kredite '!$C$14,0)</f>
        <v>0</v>
      </c>
      <c r="F149" s="437">
        <f ca="1">IF(AND(F4&gt;='4. Kredite '!$D$14, F4&lt;'4. Kredite '!$E$14),'4. Kredite '!$C$14,0)</f>
        <v>0</v>
      </c>
      <c r="G149" s="437">
        <f ca="1">IF(AND(G4&gt;='4. Kredite '!$D$14, G4&lt;'4. Kredite '!$E$14),'4. Kredite '!$C$14,0)</f>
        <v>0</v>
      </c>
      <c r="H149" s="437">
        <f ca="1">IF(AND(H4&gt;='4. Kredite '!$D$14, H4&lt;'4. Kredite '!$E$14),'4. Kredite '!$C$14,0)</f>
        <v>0</v>
      </c>
      <c r="I149" s="437">
        <f ca="1">IF(AND(I4&gt;='4. Kredite '!$D$14, I4&lt;'4. Kredite '!$E$14),'4. Kredite '!$C$14,0)</f>
        <v>0</v>
      </c>
      <c r="J149" s="437">
        <f ca="1">IF(AND(J4&gt;='4. Kredite '!$D$14, J4&lt;'4. Kredite '!$E$14),'4. Kredite '!$C$14,0)</f>
        <v>0</v>
      </c>
      <c r="K149" s="437">
        <f ca="1">IF(AND(K4&gt;='4. Kredite '!$D$14, K4&lt;'4. Kredite '!$E$14),'4. Kredite '!$C$14,0)</f>
        <v>0</v>
      </c>
      <c r="L149" s="437">
        <f ca="1">IF(AND(L4&gt;='4. Kredite '!$D$14, L4&lt;'4. Kredite '!$E$14),'4. Kredite '!$C$14,0)</f>
        <v>0</v>
      </c>
      <c r="M149" s="437">
        <f ca="1">IF(AND(M4&gt;='4. Kredite '!$D$14, M4&lt;'4. Kredite '!$E$14),'4. Kredite '!$C$14,0)</f>
        <v>0</v>
      </c>
      <c r="N149" s="437">
        <f ca="1">IF(AND(N4&gt;='4. Kredite '!$D$14, N4&lt;'4. Kredite '!$E$14),'4. Kredite '!$C$14,0)</f>
        <v>0</v>
      </c>
      <c r="O149" s="437">
        <f ca="1">IF(AND(O4&gt;='4. Kredite '!$D$14, O4&lt;'4. Kredite '!$E$14),'4. Kredite '!$C$14,0)</f>
        <v>0</v>
      </c>
      <c r="P149" s="437">
        <f ca="1">IF(AND(P4&gt;='4. Kredite '!$D$14, P4&lt;'4. Kredite '!$E$14),'4. Kredite '!$C$14,0)</f>
        <v>0</v>
      </c>
      <c r="Q149" s="437">
        <f ca="1">IF(AND(Q4&gt;='4. Kredite '!$D$14, Q4&lt;'4. Kredite '!$E$14),'4. Kredite '!$C$14,0)</f>
        <v>0</v>
      </c>
      <c r="R149" s="437">
        <f ca="1">IF(AND(R4&gt;='4. Kredite '!$D$14, R4&lt;'4. Kredite '!$E$14),'4. Kredite '!$C$14,0)</f>
        <v>0</v>
      </c>
      <c r="S149" s="437">
        <f ca="1">IF(AND(S4&gt;='4. Kredite '!$D$14, S4&lt;'4. Kredite '!$E$14),'4. Kredite '!$C$14,0)</f>
        <v>0</v>
      </c>
      <c r="T149" s="437">
        <f ca="1">IF(AND(T4&gt;='4. Kredite '!$D$14, T4&lt;'4. Kredite '!$E$14),'4. Kredite '!$C$14,0)</f>
        <v>0</v>
      </c>
      <c r="U149" s="437">
        <f ca="1">IF(AND(U4&gt;='4. Kredite '!$D$14, U4&lt;'4. Kredite '!$E$14),'4. Kredite '!$C$14,0)</f>
        <v>0</v>
      </c>
      <c r="V149" s="437">
        <f ca="1">IF(AND(V4&gt;='4. Kredite '!$D$14, V4&lt;'4. Kredite '!$E$14),'4. Kredite '!$C$14,0)</f>
        <v>0</v>
      </c>
      <c r="W149" s="437">
        <f ca="1">IF(AND(W4&gt;='4. Kredite '!$D$14, W4&lt;'4. Kredite '!$E$14),'4. Kredite '!$C$14,0)</f>
        <v>0</v>
      </c>
      <c r="X149" s="437">
        <f ca="1">IF(AND(X4&gt;='4. Kredite '!$D$14, X4&lt;'4. Kredite '!$E$14),'4. Kredite '!$C$14,0)</f>
        <v>0</v>
      </c>
      <c r="Y149" s="437">
        <f ca="1">IF(AND(Y4&gt;='4. Kredite '!$D$14, Y4&lt;'4. Kredite '!$E$14),'4. Kredite '!$C$14,0)</f>
        <v>0</v>
      </c>
      <c r="Z149" s="437">
        <f ca="1">IF(AND(Z4&gt;='4. Kredite '!$D$14, Z4&lt;'4. Kredite '!$E$14),'4. Kredite '!$C$14,0)</f>
        <v>0</v>
      </c>
      <c r="AA149" s="437">
        <f ca="1">IF(AND(AA4&gt;='4. Kredite '!$D$14, AA4&lt;'4. Kredite '!$E$14),'4. Kredite '!$C$14,0)</f>
        <v>0</v>
      </c>
      <c r="AB149" s="437">
        <f ca="1">IF(AND(AB4&gt;='4. Kredite '!$D$14, AB4&lt;'4. Kredite '!$E$14),'4. Kredite '!$C$14,0)</f>
        <v>0</v>
      </c>
      <c r="AC149" s="437">
        <f ca="1">IF(AND(AC4&gt;='4. Kredite '!$D$14, AC4&lt;'4. Kredite '!$E$14),'4. Kredite '!$C$14,0)</f>
        <v>0</v>
      </c>
      <c r="AD149" s="437">
        <f ca="1">IF(AND(AD4&gt;='4. Kredite '!$D$14, AD4&lt;'4. Kredite '!$E$14),'4. Kredite '!$C$14,0)</f>
        <v>0</v>
      </c>
      <c r="AE149" s="437">
        <f ca="1">IF(AND(AE4&gt;='4. Kredite '!$D$14, AE4&lt;'4. Kredite '!$E$14),'4. Kredite '!$C$14,0)</f>
        <v>0</v>
      </c>
      <c r="AF149" s="437">
        <f ca="1">IF(AND(AF4&gt;='4. Kredite '!$D$14, AF4&lt;'4. Kredite '!$E$14),'4. Kredite '!$C$14,0)</f>
        <v>0</v>
      </c>
      <c r="AG149" s="437">
        <f ca="1">IF(AND(AG4&gt;='4. Kredite '!$D$14, AG4&lt;'4. Kredite '!$E$14),'4. Kredite '!$C$14,0)</f>
        <v>0</v>
      </c>
      <c r="AH149" s="437">
        <f ca="1">IF(AND(AH4&gt;='4. Kredite '!$D$14, AH4&lt;'4. Kredite '!$E$14),'4. Kredite '!$C$14,0)</f>
        <v>0</v>
      </c>
      <c r="AI149" s="445"/>
    </row>
    <row r="150" spans="1:35" ht="20.25" x14ac:dyDescent="0.3">
      <c r="A150" s="214" t="str">
        <f>'4. Kredite '!A15</f>
        <v xml:space="preserve"> Kto. </v>
      </c>
      <c r="B150" s="446">
        <f ca="1">IF(AND(B4&gt;='4. Kredite '!$D$15, B4&lt;'4. Kredite '!$E$15),'4. Kredite '!$C$15,0)</f>
        <v>0</v>
      </c>
      <c r="C150" s="437">
        <f ca="1">IF(AND(C4&gt;='4. Kredite '!$D$15, C4&lt;'4. Kredite '!$E$15),'4. Kredite '!$C$15,0)</f>
        <v>0</v>
      </c>
      <c r="D150" s="437">
        <f ca="1">IF(AND(D4&gt;='4. Kredite '!$D$15, D4&lt;'4. Kredite '!$E$15),'4. Kredite '!$C$15,0)</f>
        <v>0</v>
      </c>
      <c r="E150" s="437">
        <f ca="1">IF(AND(E4&gt;='4. Kredite '!$D$15, E4&lt;'4. Kredite '!$E$15),'4. Kredite '!$C$15,0)</f>
        <v>0</v>
      </c>
      <c r="F150" s="437">
        <f ca="1">IF(AND(F4&gt;='4. Kredite '!$D$15, F4&lt;'4. Kredite '!$E$15),'4. Kredite '!$C$15,0)</f>
        <v>0</v>
      </c>
      <c r="G150" s="437">
        <f ca="1">IF(AND(G4&gt;='4. Kredite '!$D$15, G4&lt;'4. Kredite '!$E$15),'4. Kredite '!$C$15,0)</f>
        <v>0</v>
      </c>
      <c r="H150" s="437">
        <f ca="1">IF(AND(H4&gt;='4. Kredite '!$D$15, H4&lt;'4. Kredite '!$E$15),'4. Kredite '!$C$15,0)</f>
        <v>0</v>
      </c>
      <c r="I150" s="437">
        <f ca="1">IF(AND(I4&gt;='4. Kredite '!$D$15, I4&lt;'4. Kredite '!$E$15),'4. Kredite '!$C$15,0)</f>
        <v>0</v>
      </c>
      <c r="J150" s="437">
        <f ca="1">IF(AND(J4&gt;='4. Kredite '!$D$15, J4&lt;'4. Kredite '!$E$15),'4. Kredite '!$C$15,0)</f>
        <v>0</v>
      </c>
      <c r="K150" s="437">
        <f ca="1">IF(AND(K4&gt;='4. Kredite '!$D$15, K4&lt;'4. Kredite '!$E$15),'4. Kredite '!$C$15,0)</f>
        <v>0</v>
      </c>
      <c r="L150" s="437">
        <f ca="1">IF(AND(L4&gt;='4. Kredite '!$D$15, L4&lt;'4. Kredite '!$E$15),'4. Kredite '!$C$15,0)</f>
        <v>0</v>
      </c>
      <c r="M150" s="437">
        <f ca="1">IF(AND(M4&gt;='4. Kredite '!$D$15, M4&lt;'4. Kredite '!$E$15),'4. Kredite '!$C$15,0)</f>
        <v>0</v>
      </c>
      <c r="N150" s="437">
        <f ca="1">IF(AND(N4&gt;='4. Kredite '!$D$15, N4&lt;'4. Kredite '!$E$15),'4. Kredite '!$C$15,0)</f>
        <v>0</v>
      </c>
      <c r="O150" s="437">
        <f ca="1">IF(AND(O4&gt;='4. Kredite '!$D$15, O4&lt;'4. Kredite '!$E$15),'4. Kredite '!$C$15,0)</f>
        <v>0</v>
      </c>
      <c r="P150" s="437">
        <f ca="1">IF(AND(P4&gt;='4. Kredite '!$D$15, P4&lt;'4. Kredite '!$E$15),'4. Kredite '!$C$15,0)</f>
        <v>0</v>
      </c>
      <c r="Q150" s="437">
        <f ca="1">IF(AND(Q4&gt;='4. Kredite '!$D$15, Q4&lt;'4. Kredite '!$E$15),'4. Kredite '!$C$15,0)</f>
        <v>0</v>
      </c>
      <c r="R150" s="437">
        <f ca="1">IF(AND(R4&gt;='4. Kredite '!$D$15, R4&lt;'4. Kredite '!$E$15),'4. Kredite '!$C$15,0)</f>
        <v>0</v>
      </c>
      <c r="S150" s="437">
        <f ca="1">IF(AND(S4&gt;='4. Kredite '!$D$15, S4&lt;'4. Kredite '!$E$15),'4. Kredite '!$C$15,0)</f>
        <v>0</v>
      </c>
      <c r="T150" s="437">
        <f ca="1">IF(AND(T4&gt;='4. Kredite '!$D$15, T4&lt;'4. Kredite '!$E$15),'4. Kredite '!$C$15,0)</f>
        <v>0</v>
      </c>
      <c r="U150" s="437">
        <f ca="1">IF(AND(U4&gt;='4. Kredite '!$D$15, U4&lt;'4. Kredite '!$E$15),'4. Kredite '!$C$15,0)</f>
        <v>0</v>
      </c>
      <c r="V150" s="437">
        <f ca="1">IF(AND(V4&gt;='4. Kredite '!$D$15, V4&lt;'4. Kredite '!$E$15),'4. Kredite '!$C$15,0)</f>
        <v>0</v>
      </c>
      <c r="W150" s="437">
        <f ca="1">IF(AND(W4&gt;='4. Kredite '!$D$15, W4&lt;'4. Kredite '!$E$15),'4. Kredite '!$C$15,0)</f>
        <v>0</v>
      </c>
      <c r="X150" s="437">
        <f ca="1">IF(AND(X4&gt;='4. Kredite '!$D$15, X4&lt;'4. Kredite '!$E$15),'4. Kredite '!$C$15,0)</f>
        <v>0</v>
      </c>
      <c r="Y150" s="437">
        <f ca="1">IF(AND(Y4&gt;='4. Kredite '!$D$15, Y4&lt;'4. Kredite '!$E$15),'4. Kredite '!$C$15,0)</f>
        <v>0</v>
      </c>
      <c r="Z150" s="437">
        <f ca="1">IF(AND(Z4&gt;='4. Kredite '!$D$15, Z4&lt;'4. Kredite '!$E$15),'4. Kredite '!$C$15,0)</f>
        <v>0</v>
      </c>
      <c r="AA150" s="437">
        <f ca="1">IF(AND(AA4&gt;='4. Kredite '!$D$15, AA4&lt;'4. Kredite '!$E$15),'4. Kredite '!$C$15,0)</f>
        <v>0</v>
      </c>
      <c r="AB150" s="437">
        <f ca="1">IF(AND(AB4&gt;='4. Kredite '!$D$15, AB4&lt;'4. Kredite '!$E$15),'4. Kredite '!$C$15,0)</f>
        <v>0</v>
      </c>
      <c r="AC150" s="437">
        <f ca="1">IF(AND(AC4&gt;='4. Kredite '!$D$15, AC4&lt;'4. Kredite '!$E$15),'4. Kredite '!$C$15,0)</f>
        <v>0</v>
      </c>
      <c r="AD150" s="437">
        <f ca="1">IF(AND(AD4&gt;='4. Kredite '!$D$15, AD4&lt;'4. Kredite '!$E$15),'4. Kredite '!$C$15,0)</f>
        <v>0</v>
      </c>
      <c r="AE150" s="437">
        <f ca="1">IF(AND(AE4&gt;='4. Kredite '!$D$15, AE4&lt;'4. Kredite '!$E$15),'4. Kredite '!$C$15,0)</f>
        <v>0</v>
      </c>
      <c r="AF150" s="437">
        <f ca="1">IF(AND(AF4&gt;='4. Kredite '!$D$15, AF4&lt;'4. Kredite '!$E$15),'4. Kredite '!$C$15,0)</f>
        <v>0</v>
      </c>
      <c r="AG150" s="437">
        <f ca="1">IF(AND(AG4&gt;='4. Kredite '!$D$15, AG4&lt;'4. Kredite '!$E$15),'4. Kredite '!$C$15,0)</f>
        <v>0</v>
      </c>
      <c r="AH150" s="437">
        <f ca="1">IF(AND(AH4&gt;='4. Kredite '!$D$15, AH4&lt;'4. Kredite '!$E$15),'4. Kredite '!$C$15,0)</f>
        <v>0</v>
      </c>
      <c r="AI150" s="445"/>
    </row>
    <row r="151" spans="1:35" ht="20.25" x14ac:dyDescent="0.3">
      <c r="A151" s="214" t="str">
        <f>'4. Kredite '!A16</f>
        <v xml:space="preserve"> Kto. </v>
      </c>
      <c r="B151" s="446">
        <f ca="1">IF(AND(B4&gt;='4. Kredite '!$D$16, B4&lt;'4. Kredite '!$E$16),'4. Kredite '!$C$16,0)</f>
        <v>0</v>
      </c>
      <c r="C151" s="437">
        <f ca="1">IF(AND(C4&gt;='4. Kredite '!$D$16, C4&lt;'4. Kredite '!$E$16),'4. Kredite '!$C$16,0)</f>
        <v>0</v>
      </c>
      <c r="D151" s="437">
        <f ca="1">IF(AND(D4&gt;='4. Kredite '!$D$16, D4&lt;'4. Kredite '!$E$16),'4. Kredite '!$C$16,0)</f>
        <v>0</v>
      </c>
      <c r="E151" s="437">
        <f ca="1">IF(AND(E4&gt;='4. Kredite '!$D$16, E4&lt;'4. Kredite '!$E$16),'4. Kredite '!$C$16,0)</f>
        <v>0</v>
      </c>
      <c r="F151" s="437">
        <f ca="1">IF(AND(F4&gt;='4. Kredite '!$D$16, F4&lt;'4. Kredite '!$E$16),'4. Kredite '!$C$16,0)</f>
        <v>0</v>
      </c>
      <c r="G151" s="437">
        <f ca="1">IF(AND(G4&gt;='4. Kredite '!$D$16, G4&lt;'4. Kredite '!$E$16),'4. Kredite '!$C$16,0)</f>
        <v>0</v>
      </c>
      <c r="H151" s="437">
        <f ca="1">IF(AND(H4&gt;='4. Kredite '!$D$16, H4&lt;'4. Kredite '!$E$16),'4. Kredite '!$C$16,0)</f>
        <v>0</v>
      </c>
      <c r="I151" s="437">
        <f ca="1">IF(AND(I4&gt;='4. Kredite '!$D$16, I4&lt;'4. Kredite '!$E$16),'4. Kredite '!$C$16,0)</f>
        <v>0</v>
      </c>
      <c r="J151" s="437">
        <f ca="1">IF(AND(J4&gt;='4. Kredite '!$D$16, J4&lt;'4. Kredite '!$E$16),'4. Kredite '!$C$16,0)</f>
        <v>0</v>
      </c>
      <c r="K151" s="437">
        <f ca="1">IF(AND(K4&gt;='4. Kredite '!$D$16, K4&lt;'4. Kredite '!$E$16),'4. Kredite '!$C$16,0)</f>
        <v>0</v>
      </c>
      <c r="L151" s="437">
        <f ca="1">IF(AND(L4&gt;='4. Kredite '!$D$16, L4&lt;'4. Kredite '!$E$16),'4. Kredite '!$C$16,0)</f>
        <v>0</v>
      </c>
      <c r="M151" s="437">
        <f ca="1">IF(AND(M4&gt;='4. Kredite '!$D$16, M4&lt;'4. Kredite '!$E$16),'4. Kredite '!$C$16,0)</f>
        <v>0</v>
      </c>
      <c r="N151" s="437">
        <f ca="1">IF(AND(N4&gt;='4. Kredite '!$D$16, N4&lt;'4. Kredite '!$E$16),'4. Kredite '!$C$16,0)</f>
        <v>0</v>
      </c>
      <c r="O151" s="437">
        <f ca="1">IF(AND(O4&gt;='4. Kredite '!$D$16, O4&lt;'4. Kredite '!$E$16),'4. Kredite '!$C$16,0)</f>
        <v>0</v>
      </c>
      <c r="P151" s="437">
        <f ca="1">IF(AND(P4&gt;='4. Kredite '!$D$16, P4&lt;'4. Kredite '!$E$16),'4. Kredite '!$C$16,0)</f>
        <v>0</v>
      </c>
      <c r="Q151" s="437">
        <f ca="1">IF(AND(Q4&gt;='4. Kredite '!$D$16, Q4&lt;'4. Kredite '!$E$16),'4. Kredite '!$C$16,0)</f>
        <v>0</v>
      </c>
      <c r="R151" s="437">
        <f ca="1">IF(AND(R4&gt;='4. Kredite '!$D$16, R4&lt;'4. Kredite '!$E$16),'4. Kredite '!$C$16,0)</f>
        <v>0</v>
      </c>
      <c r="S151" s="437">
        <f ca="1">IF(AND(S4&gt;='4. Kredite '!$D$16, S4&lt;'4. Kredite '!$E$16),'4. Kredite '!$C$16,0)</f>
        <v>0</v>
      </c>
      <c r="T151" s="437">
        <f ca="1">IF(AND(T4&gt;='4. Kredite '!$D$16, T4&lt;'4. Kredite '!$E$16),'4. Kredite '!$C$16,0)</f>
        <v>0</v>
      </c>
      <c r="U151" s="437">
        <f ca="1">IF(AND(U4&gt;='4. Kredite '!$D$16, U4&lt;'4. Kredite '!$E$16),'4. Kredite '!$C$16,0)</f>
        <v>0</v>
      </c>
      <c r="V151" s="437">
        <f ca="1">IF(AND(V4&gt;='4. Kredite '!$D$16, V4&lt;'4. Kredite '!$E$16),'4. Kredite '!$C$16,0)</f>
        <v>0</v>
      </c>
      <c r="W151" s="437">
        <f ca="1">IF(AND(W4&gt;='4. Kredite '!$D$16, W4&lt;'4. Kredite '!$E$16),'4. Kredite '!$C$16,0)</f>
        <v>0</v>
      </c>
      <c r="X151" s="437">
        <f ca="1">IF(AND(X4&gt;='4. Kredite '!$D$16, X4&lt;'4. Kredite '!$E$16),'4. Kredite '!$C$16,0)</f>
        <v>0</v>
      </c>
      <c r="Y151" s="437">
        <f ca="1">IF(AND(Y4&gt;='4. Kredite '!$D$16, Y4&lt;'4. Kredite '!$E$16),'4. Kredite '!$C$16,0)</f>
        <v>0</v>
      </c>
      <c r="Z151" s="437">
        <f ca="1">IF(AND(Z4&gt;='4. Kredite '!$D$16, Z4&lt;'4. Kredite '!$E$16),'4. Kredite '!$C$16,0)</f>
        <v>0</v>
      </c>
      <c r="AA151" s="437">
        <f ca="1">IF(AND(AA4&gt;='4. Kredite '!$D$16, AA4&lt;'4. Kredite '!$E$16),'4. Kredite '!$C$16,0)</f>
        <v>0</v>
      </c>
      <c r="AB151" s="437">
        <f ca="1">IF(AND(AB4&gt;='4. Kredite '!$D$16, AB4&lt;'4. Kredite '!$E$16),'4. Kredite '!$C$16,0)</f>
        <v>0</v>
      </c>
      <c r="AC151" s="437">
        <f ca="1">IF(AND(AC4&gt;='4. Kredite '!$D$16, AC4&lt;'4. Kredite '!$E$16),'4. Kredite '!$C$16,0)</f>
        <v>0</v>
      </c>
      <c r="AD151" s="437">
        <f ca="1">IF(AND(AD4&gt;='4. Kredite '!$D$16, AD4&lt;'4. Kredite '!$E$16),'4. Kredite '!$C$16,0)</f>
        <v>0</v>
      </c>
      <c r="AE151" s="437">
        <f ca="1">IF(AND(AE4&gt;='4. Kredite '!$D$16, AE4&lt;'4. Kredite '!$E$16),'4. Kredite '!$C$16,0)</f>
        <v>0</v>
      </c>
      <c r="AF151" s="437">
        <f ca="1">IF(AND(AF4&gt;='4. Kredite '!$D$16, AF4&lt;'4. Kredite '!$E$16),'4. Kredite '!$C$16,0)</f>
        <v>0</v>
      </c>
      <c r="AG151" s="437">
        <f ca="1">IF(AND(AG4&gt;='4. Kredite '!$D$16, AG4&lt;'4. Kredite '!$E$16),'4. Kredite '!$C$16,0)</f>
        <v>0</v>
      </c>
      <c r="AH151" s="437">
        <f ca="1">IF(AND(AH4&gt;='4. Kredite '!$D$16, AH4&lt;'4. Kredite '!$E$16),'4. Kredite '!$C$16,0)</f>
        <v>0</v>
      </c>
      <c r="AI151" s="445"/>
    </row>
    <row r="152" spans="1:35" ht="20.25" x14ac:dyDescent="0.3">
      <c r="A152" s="214" t="str">
        <f>'4. Kredite '!A2</f>
        <v>Neukredit 1 wg. Dachreperatur</v>
      </c>
      <c r="B152" s="446">
        <f ca="1">IF(AND(B4&gt;='4. Kredite '!$D$2, B4&lt;'4. Kredite '!$E$2),'4. Kredite '!$C$2,0)</f>
        <v>0</v>
      </c>
      <c r="C152" s="437">
        <f ca="1">IF(AND(C4&gt;='4. Kredite '!$D$2, C4&lt;'4. Kredite '!$E$2),'4. Kredite '!$C$2,0)</f>
        <v>0</v>
      </c>
      <c r="D152" s="437">
        <f ca="1">IF(AND(D4&gt;='4. Kredite '!$D$2, D4&lt;'4. Kredite '!$E$2),'4. Kredite '!$C$2,0)</f>
        <v>0</v>
      </c>
      <c r="E152" s="437">
        <f ca="1">IF(AND(E4&gt;='4. Kredite '!$D$2, E4&lt;'4. Kredite '!$E$2),'4. Kredite '!$C$2,0)</f>
        <v>0</v>
      </c>
      <c r="F152" s="437">
        <f ca="1">IF(AND(F4&gt;='4. Kredite '!$D$2, F4&lt;'4. Kredite '!$E$2),'4. Kredite '!$C$2,0)</f>
        <v>0</v>
      </c>
      <c r="G152" s="437">
        <f ca="1">IF(AND(G4&gt;='4. Kredite '!$D$2, G4&lt;'4. Kredite '!$E$2),'4. Kredite '!$C$2,0)</f>
        <v>0</v>
      </c>
      <c r="H152" s="437">
        <f ca="1">IF(AND(H4&gt;='4. Kredite '!$D$2, H4&lt;'4. Kredite '!$E$2),'4. Kredite '!$C$2,0)</f>
        <v>0</v>
      </c>
      <c r="I152" s="437">
        <f ca="1">IF(AND(I4&gt;='4. Kredite '!$D$2, I4&lt;'4. Kredite '!$E$2),'4. Kredite '!$C$2,0)</f>
        <v>0</v>
      </c>
      <c r="J152" s="437">
        <f ca="1">IF(AND(J4&gt;='4. Kredite '!$D$2, J4&lt;'4. Kredite '!$E$2),'4. Kredite '!$C$2,0)</f>
        <v>0</v>
      </c>
      <c r="K152" s="437">
        <f ca="1">IF(AND(K4&gt;='4. Kredite '!$D$2, K4&lt;'4. Kredite '!$E$2),'4. Kredite '!$C$2,0)</f>
        <v>0</v>
      </c>
      <c r="L152" s="437">
        <f ca="1">IF(AND(L4&gt;='4. Kredite '!$D$2, L4&lt;'4. Kredite '!$E$2),'4. Kredite '!$C$2,0)</f>
        <v>0</v>
      </c>
      <c r="M152" s="437">
        <f ca="1">IF(AND(M4&gt;='4. Kredite '!$D$2, M4&lt;'4. Kredite '!$E$2),'4. Kredite '!$C$2,0)</f>
        <v>0</v>
      </c>
      <c r="N152" s="437">
        <f ca="1">IF(AND(N4&gt;='4. Kredite '!$D$2, N4&lt;'4. Kredite '!$E$2),'4. Kredite '!$C$2,0)</f>
        <v>0</v>
      </c>
      <c r="O152" s="437">
        <f ca="1">IF(AND(O4&gt;='4. Kredite '!$D$2, O4&lt;'4. Kredite '!$E$2),'4. Kredite '!$C$2,0)</f>
        <v>0</v>
      </c>
      <c r="P152" s="437">
        <f ca="1">IF(AND(P4&gt;='4. Kredite '!$D$2, P4&lt;'4. Kredite '!$E$2),'4. Kredite '!$C$2,0)</f>
        <v>0</v>
      </c>
      <c r="Q152" s="437">
        <f ca="1">IF(AND(Q4&gt;='4. Kredite '!$D$2, Q4&lt;'4. Kredite '!$E$2),'4. Kredite '!$C$2,0)</f>
        <v>0</v>
      </c>
      <c r="R152" s="437">
        <f ca="1">IF(AND(R4&gt;='4. Kredite '!$D$2, R4&lt;'4. Kredite '!$E$2),'4. Kredite '!$C$2,0)</f>
        <v>0</v>
      </c>
      <c r="S152" s="437">
        <f ca="1">IF(AND(S4&gt;='4. Kredite '!$D$2, S4&lt;'4. Kredite '!$E$2),'4. Kredite '!$C$2,0)</f>
        <v>0</v>
      </c>
      <c r="T152" s="437">
        <f ca="1">IF(AND(T4&gt;='4. Kredite '!$D$2, T4&lt;'4. Kredite '!$E$2),'4. Kredite '!$C$2,0)</f>
        <v>0</v>
      </c>
      <c r="U152" s="437">
        <f ca="1">IF(AND(U4&gt;='4. Kredite '!$D$2, U4&lt;'4. Kredite '!$E$2),'4. Kredite '!$C$2,0)</f>
        <v>0</v>
      </c>
      <c r="V152" s="437">
        <f ca="1">IF(AND(V4&gt;='4. Kredite '!$D$2, V4&lt;'4. Kredite '!$E$2),'4. Kredite '!$C$2,0)</f>
        <v>0</v>
      </c>
      <c r="W152" s="437">
        <f ca="1">IF(AND(W4&gt;='4. Kredite '!$D$2, W4&lt;'4. Kredite '!$E$2),'4. Kredite '!$C$2,0)</f>
        <v>0</v>
      </c>
      <c r="X152" s="437">
        <f ca="1">IF(AND(X4&gt;='4. Kredite '!$D$2, X4&lt;'4. Kredite '!$E$2),'4. Kredite '!$C$2,0)</f>
        <v>0</v>
      </c>
      <c r="Y152" s="437">
        <f ca="1">IF(AND(Y4&gt;='4. Kredite '!$D$2, Y4&lt;'4. Kredite '!$E$2),'4. Kredite '!$C$2,0)</f>
        <v>0</v>
      </c>
      <c r="Z152" s="437">
        <f ca="1">IF(AND(Z4&gt;='4. Kredite '!$D$2, Z4&lt;'4. Kredite '!$E$2),'4. Kredite '!$C$2,0)</f>
        <v>0</v>
      </c>
      <c r="AA152" s="437">
        <f ca="1">IF(AND(AA4&gt;='4. Kredite '!$D$2, AA4&lt;'4. Kredite '!$E$2),'4. Kredite '!$C$2,0)</f>
        <v>0</v>
      </c>
      <c r="AB152" s="437">
        <f ca="1">IF(AND(AB4&gt;='4. Kredite '!$D$2, AB4&lt;'4. Kredite '!$E$2),'4. Kredite '!$C$2,0)</f>
        <v>0</v>
      </c>
      <c r="AC152" s="437">
        <f ca="1">IF(AND(AC4&gt;='4. Kredite '!$D$2, AC4&lt;'4. Kredite '!$E$2),'4. Kredite '!$C$2,0)</f>
        <v>0</v>
      </c>
      <c r="AD152" s="437">
        <f ca="1">IF(AND(AD4&gt;='4. Kredite '!$D$2, AD4&lt;'4. Kredite '!$E$2),'4. Kredite '!$C$2,0)</f>
        <v>0</v>
      </c>
      <c r="AE152" s="437">
        <f ca="1">IF(AND(AE4&gt;='4. Kredite '!$D$2, AE4&lt;'4. Kredite '!$E$2),'4. Kredite '!$C$2,0)</f>
        <v>0</v>
      </c>
      <c r="AF152" s="437">
        <f ca="1">IF(AND(AF4&gt;='4. Kredite '!$D$2, AF4&lt;'4. Kredite '!$E$2),'4. Kredite '!$C$2,0)</f>
        <v>0</v>
      </c>
      <c r="AG152" s="437">
        <f ca="1">IF(AND(AG4&gt;='4. Kredite '!$D$2, AG4&lt;'4. Kredite '!$E$2),'4. Kredite '!$C$2,0)</f>
        <v>0</v>
      </c>
      <c r="AH152" s="437">
        <f ca="1">IF(AND(AH4&gt;='4. Kredite '!$D$2, AH4&lt;'4. Kredite '!$E$2),'4. Kredite '!$C$2,0)</f>
        <v>0</v>
      </c>
      <c r="AI152" s="445"/>
    </row>
    <row r="153" spans="1:35" ht="20.25" x14ac:dyDescent="0.3">
      <c r="A153" s="214" t="str">
        <f>'4. Kredite '!A3</f>
        <v>Neukredit 2, freie Erfasung im Blatt 4. Kredite</v>
      </c>
      <c r="B153" s="446">
        <f ca="1">IF(AND(B4&gt;='4. Kredite '!$D$3, B4&lt;'4. Kredite '!$E$3),'4. Kredite '!$C$3,0)</f>
        <v>0</v>
      </c>
      <c r="C153" s="437">
        <f ca="1">IF(AND(C4&gt;='4. Kredite '!$D$3, C4&lt;'4. Kredite '!$E$3),'4. Kredite '!$C$3,0)</f>
        <v>0</v>
      </c>
      <c r="D153" s="437">
        <f ca="1">IF(AND(D4&gt;='4. Kredite '!$D$3, D4&lt;'4. Kredite '!$E$3),'4. Kredite '!$C$3,0)</f>
        <v>0</v>
      </c>
      <c r="E153" s="437">
        <f ca="1">IF(AND(E4&gt;='4. Kredite '!$D$3, E4&lt;'4. Kredite '!$E$3),'4. Kredite '!$C$3,0)</f>
        <v>0</v>
      </c>
      <c r="F153" s="437">
        <f ca="1">IF(AND(F4&gt;='4. Kredite '!$D$3, F4&lt;'4. Kredite '!$E$3),'4. Kredite '!$C$3,0)</f>
        <v>0</v>
      </c>
      <c r="G153" s="437">
        <f ca="1">IF(AND(G4&gt;='4. Kredite '!$D$3, G4&lt;'4. Kredite '!$E$3),'4. Kredite '!$C$3,0)</f>
        <v>0</v>
      </c>
      <c r="H153" s="437">
        <f ca="1">IF(AND(H4&gt;='4. Kredite '!$D$3, H4&lt;'4. Kredite '!$E$3),'4. Kredite '!$C$3,0)</f>
        <v>0</v>
      </c>
      <c r="I153" s="437">
        <f ca="1">IF(AND(I4&gt;='4. Kredite '!$D$3, I4&lt;'4. Kredite '!$E$3),'4. Kredite '!$C$3,0)</f>
        <v>0</v>
      </c>
      <c r="J153" s="437">
        <f ca="1">IF(AND(J4&gt;='4. Kredite '!$D$3, J4&lt;'4. Kredite '!$E$3),'4. Kredite '!$C$3,0)</f>
        <v>0</v>
      </c>
      <c r="K153" s="437">
        <f ca="1">IF(AND(K4&gt;='4. Kredite '!$D$3, K4&lt;'4. Kredite '!$E$3),'4. Kredite '!$C$3,0)</f>
        <v>0</v>
      </c>
      <c r="L153" s="437">
        <f ca="1">IF(AND(L4&gt;='4. Kredite '!$D$3, L4&lt;'4. Kredite '!$E$3),'4. Kredite '!$C$3,0)</f>
        <v>0</v>
      </c>
      <c r="M153" s="437">
        <f ca="1">IF(AND(M4&gt;='4. Kredite '!$D$3, M4&lt;'4. Kredite '!$E$3),'4. Kredite '!$C$3,0)</f>
        <v>0</v>
      </c>
      <c r="N153" s="437">
        <f ca="1">IF(AND(N4&gt;='4. Kredite '!$D$3, N4&lt;'4. Kredite '!$E$3),'4. Kredite '!$C$3,0)</f>
        <v>0</v>
      </c>
      <c r="O153" s="437">
        <f ca="1">IF(AND(O4&gt;='4. Kredite '!$D$3, O4&lt;'4. Kredite '!$E$3),'4. Kredite '!$C$3,0)</f>
        <v>0</v>
      </c>
      <c r="P153" s="437">
        <f ca="1">IF(AND(P4&gt;='4. Kredite '!$D$3, P4&lt;'4. Kredite '!$E$3),'4. Kredite '!$C$3,0)</f>
        <v>0</v>
      </c>
      <c r="Q153" s="437">
        <f ca="1">IF(AND(Q4&gt;='4. Kredite '!$D$3, Q4&lt;'4. Kredite '!$E$3),'4. Kredite '!$C$3,0)</f>
        <v>0</v>
      </c>
      <c r="R153" s="437">
        <f ca="1">IF(AND(R4&gt;='4. Kredite '!$D$3, R4&lt;'4. Kredite '!$E$3),'4. Kredite '!$C$3,0)</f>
        <v>0</v>
      </c>
      <c r="S153" s="437">
        <f ca="1">IF(AND(S4&gt;='4. Kredite '!$D$3, S4&lt;'4. Kredite '!$E$3),'4. Kredite '!$C$3,0)</f>
        <v>0</v>
      </c>
      <c r="T153" s="437">
        <f ca="1">IF(AND(T4&gt;='4. Kredite '!$D$3, T4&lt;'4. Kredite '!$E$3),'4. Kredite '!$C$3,0)</f>
        <v>0</v>
      </c>
      <c r="U153" s="437">
        <f ca="1">IF(AND(U4&gt;='4. Kredite '!$D$3, U4&lt;'4. Kredite '!$E$3),'4. Kredite '!$C$3,0)</f>
        <v>0</v>
      </c>
      <c r="V153" s="437">
        <f ca="1">IF(AND(V4&gt;='4. Kredite '!$D$3, V4&lt;'4. Kredite '!$E$3),'4. Kredite '!$C$3,0)</f>
        <v>0</v>
      </c>
      <c r="W153" s="437">
        <f ca="1">IF(AND(W4&gt;='4. Kredite '!$D$3, W4&lt;'4. Kredite '!$E$3),'4. Kredite '!$C$3,0)</f>
        <v>0</v>
      </c>
      <c r="X153" s="437">
        <f ca="1">IF(AND(X4&gt;='4. Kredite '!$D$3, X4&lt;'4. Kredite '!$E$3),'4. Kredite '!$C$3,0)</f>
        <v>0</v>
      </c>
      <c r="Y153" s="437">
        <f ca="1">IF(AND(Y4&gt;='4. Kredite '!$D$3, Y4&lt;'4. Kredite '!$E$3),'4. Kredite '!$C$3,0)</f>
        <v>0</v>
      </c>
      <c r="Z153" s="437">
        <f ca="1">IF(AND(Z4&gt;='4. Kredite '!$D$3, Z4&lt;'4. Kredite '!$E$3),'4. Kredite '!$C$3,0)</f>
        <v>0</v>
      </c>
      <c r="AA153" s="437">
        <f ca="1">IF(AND(AA4&gt;='4. Kredite '!$D$3, AA4&lt;'4. Kredite '!$E$3),'4. Kredite '!$C$3,0)</f>
        <v>0</v>
      </c>
      <c r="AB153" s="437">
        <f ca="1">IF(AND(AB4&gt;='4. Kredite '!$D$3, AB4&lt;'4. Kredite '!$E$3),'4. Kredite '!$C$3,0)</f>
        <v>0</v>
      </c>
      <c r="AC153" s="437">
        <f ca="1">IF(AND(AC4&gt;='4. Kredite '!$D$3, AC4&lt;'4. Kredite '!$E$3),'4. Kredite '!$C$3,0)</f>
        <v>0</v>
      </c>
      <c r="AD153" s="437">
        <f ca="1">IF(AND(AD4&gt;='4. Kredite '!$D$3, AD4&lt;'4. Kredite '!$E$3),'4. Kredite '!$C$3,0)</f>
        <v>0</v>
      </c>
      <c r="AE153" s="437">
        <f ca="1">IF(AND(AE4&gt;='4. Kredite '!$D$3, AE4&lt;'4. Kredite '!$E$3),'4. Kredite '!$C$3,0)</f>
        <v>0</v>
      </c>
      <c r="AF153" s="437">
        <f ca="1">IF(AND(AF4&gt;='4. Kredite '!$D$3, AF4&lt;'4. Kredite '!$E$3),'4. Kredite '!$C$3,0)</f>
        <v>0</v>
      </c>
      <c r="AG153" s="437">
        <f ca="1">IF(AND(AG4&gt;='4. Kredite '!$D$3, AG4&lt;'4. Kredite '!$E$3),'4. Kredite '!$C$3,0)</f>
        <v>0</v>
      </c>
      <c r="AH153" s="437">
        <f ca="1">IF(AND(AH4&gt;='4. Kredite '!$D$3, AH4&lt;'4. Kredite '!$E$3),'4. Kredite '!$C$3,0)</f>
        <v>0</v>
      </c>
      <c r="AI153" s="445"/>
    </row>
    <row r="154" spans="1:35" ht="20.25" x14ac:dyDescent="0.3">
      <c r="A154" s="214" t="str">
        <f>'4. Kredite '!A4</f>
        <v>Neukredit 3, freie Erfasung im Blatt 4. Kredite</v>
      </c>
      <c r="B154" s="446">
        <f ca="1">IF(AND(B4&gt;='4. Kredite '!$D$4, B4&lt;'4. Kredite '!$E$4),'4. Kredite '!$C$4,0)</f>
        <v>0</v>
      </c>
      <c r="C154" s="437">
        <f ca="1">IF(AND(C4&gt;='4. Kredite '!$D$4, C4&lt;'4. Kredite '!$E$4),'4. Kredite '!$C$4,0)</f>
        <v>0</v>
      </c>
      <c r="D154" s="437">
        <f ca="1">IF(AND(D4&gt;='4. Kredite '!$D$4, D4&lt;'4. Kredite '!$E$4),'4. Kredite '!$C$4,0)</f>
        <v>0</v>
      </c>
      <c r="E154" s="437">
        <f ca="1">IF(AND(E4&gt;='4. Kredite '!$D$4, E4&lt;'4. Kredite '!$E$4),'4. Kredite '!$C$4,0)</f>
        <v>0</v>
      </c>
      <c r="F154" s="437">
        <f ca="1">IF(AND(F4&gt;='4. Kredite '!$D$4, F4&lt;'4. Kredite '!$E$4),'4. Kredite '!$C$4,0)</f>
        <v>0</v>
      </c>
      <c r="G154" s="437">
        <f ca="1">IF(AND(G4&gt;='4. Kredite '!$D$4, G4&lt;'4. Kredite '!$E$4),'4. Kredite '!$C$4,0)</f>
        <v>0</v>
      </c>
      <c r="H154" s="437">
        <f ca="1">IF(AND(H4&gt;='4. Kredite '!$D$4, H4&lt;'4. Kredite '!$E$4),'4. Kredite '!$C$4,0)</f>
        <v>0</v>
      </c>
      <c r="I154" s="437">
        <f ca="1">IF(AND(I4&gt;='4. Kredite '!$D$4, I4&lt;'4. Kredite '!$E$4),'4. Kredite '!$C$4,0)</f>
        <v>0</v>
      </c>
      <c r="J154" s="437">
        <f ca="1">IF(AND(J4&gt;='4. Kredite '!$D$4, J4&lt;'4. Kredite '!$E$4),'4. Kredite '!$C$4,0)</f>
        <v>0</v>
      </c>
      <c r="K154" s="437">
        <f ca="1">IF(AND(K4&gt;='4. Kredite '!$D$4, K4&lt;'4. Kredite '!$E$4),'4. Kredite '!$C$4,0)</f>
        <v>0</v>
      </c>
      <c r="L154" s="437">
        <f ca="1">IF(AND(L4&gt;='4. Kredite '!$D$4, L4&lt;'4. Kredite '!$E$4),'4. Kredite '!$C$4,0)</f>
        <v>0</v>
      </c>
      <c r="M154" s="437">
        <f ca="1">IF(AND(M4&gt;='4. Kredite '!$D$4, M4&lt;'4. Kredite '!$E$4),'4. Kredite '!$C$4,0)</f>
        <v>0</v>
      </c>
      <c r="N154" s="437">
        <f ca="1">IF(AND(N4&gt;='4. Kredite '!$D$4, N4&lt;'4. Kredite '!$E$4),'4. Kredite '!$C$4,0)</f>
        <v>0</v>
      </c>
      <c r="O154" s="437">
        <f ca="1">IF(AND(O4&gt;='4. Kredite '!$D$4, O4&lt;'4. Kredite '!$E$4),'4. Kredite '!$C$4,0)</f>
        <v>0</v>
      </c>
      <c r="P154" s="437">
        <f ca="1">IF(AND(P4&gt;='4. Kredite '!$D$4, P4&lt;'4. Kredite '!$E$4),'4. Kredite '!$C$4,0)</f>
        <v>0</v>
      </c>
      <c r="Q154" s="437">
        <f ca="1">IF(AND(Q4&gt;='4. Kredite '!$D$4, Q4&lt;'4. Kredite '!$E$4),'4. Kredite '!$C$4,0)</f>
        <v>0</v>
      </c>
      <c r="R154" s="437">
        <f ca="1">IF(AND(R4&gt;='4. Kredite '!$D$4, R4&lt;'4. Kredite '!$E$4),'4. Kredite '!$C$4,0)</f>
        <v>0</v>
      </c>
      <c r="S154" s="437">
        <f ca="1">IF(AND(S4&gt;='4. Kredite '!$D$4, S4&lt;'4. Kredite '!$E$4),'4. Kredite '!$C$4,0)</f>
        <v>0</v>
      </c>
      <c r="T154" s="437">
        <f ca="1">IF(AND(T4&gt;='4. Kredite '!$D$4, T4&lt;'4. Kredite '!$E$4),'4. Kredite '!$C$4,0)</f>
        <v>0</v>
      </c>
      <c r="U154" s="437">
        <f ca="1">IF(AND(U4&gt;='4. Kredite '!$D$4, U4&lt;'4. Kredite '!$E$4),'4. Kredite '!$C$4,0)</f>
        <v>0</v>
      </c>
      <c r="V154" s="437">
        <f ca="1">IF(AND(V4&gt;='4. Kredite '!$D$4, V4&lt;'4. Kredite '!$E$4),'4. Kredite '!$C$4,0)</f>
        <v>0</v>
      </c>
      <c r="W154" s="437">
        <f ca="1">IF(AND(W4&gt;='4. Kredite '!$D$4, W4&lt;'4. Kredite '!$E$4),'4. Kredite '!$C$4,0)</f>
        <v>0</v>
      </c>
      <c r="X154" s="437">
        <f ca="1">IF(AND(X4&gt;='4. Kredite '!$D$4, X4&lt;'4. Kredite '!$E$4),'4. Kredite '!$C$4,0)</f>
        <v>0</v>
      </c>
      <c r="Y154" s="437">
        <f ca="1">IF(AND(Y4&gt;='4. Kredite '!$D$4, Y4&lt;'4. Kredite '!$E$4),'4. Kredite '!$C$4,0)</f>
        <v>0</v>
      </c>
      <c r="Z154" s="437">
        <f ca="1">IF(AND(Z4&gt;='4. Kredite '!$D$4, Z4&lt;'4. Kredite '!$E$4),'4. Kredite '!$C$4,0)</f>
        <v>0</v>
      </c>
      <c r="AA154" s="437">
        <f ca="1">IF(AND(AA4&gt;='4. Kredite '!$D$4, AA4&lt;'4. Kredite '!$E$4),'4. Kredite '!$C$4,0)</f>
        <v>0</v>
      </c>
      <c r="AB154" s="437">
        <f ca="1">IF(AND(AB4&gt;='4. Kredite '!$D$4, AB4&lt;'4. Kredite '!$E$4),'4. Kredite '!$C$4,0)</f>
        <v>0</v>
      </c>
      <c r="AC154" s="437">
        <f ca="1">IF(AND(AC4&gt;='4. Kredite '!$D$4, AC4&lt;'4. Kredite '!$E$4),'4. Kredite '!$C$4,0)</f>
        <v>0</v>
      </c>
      <c r="AD154" s="437">
        <f ca="1">IF(AND(AD4&gt;='4. Kredite '!$D$4, AD4&lt;'4. Kredite '!$E$4),'4. Kredite '!$C$4,0)</f>
        <v>0</v>
      </c>
      <c r="AE154" s="437">
        <f ca="1">IF(AND(AE4&gt;='4. Kredite '!$D$4, AE4&lt;'4. Kredite '!$E$4),'4. Kredite '!$C$4,0)</f>
        <v>0</v>
      </c>
      <c r="AF154" s="437">
        <f ca="1">IF(AND(AF4&gt;='4. Kredite '!$D$4, AF4&lt;'4. Kredite '!$E$4),'4. Kredite '!$C$4,0)</f>
        <v>0</v>
      </c>
      <c r="AG154" s="437">
        <f ca="1">IF(AND(AG4&gt;='4. Kredite '!$D$4, AG4&lt;'4. Kredite '!$E$4),'4. Kredite '!$C$4,0)</f>
        <v>0</v>
      </c>
      <c r="AH154" s="437">
        <f ca="1">IF(AND(AH4&gt;='4. Kredite '!$D$4, AH4&lt;'4. Kredite '!$E$4),'4. Kredite '!$C$4,0)</f>
        <v>0</v>
      </c>
      <c r="AI154" s="445"/>
    </row>
    <row r="155" spans="1:35" ht="18.75" x14ac:dyDescent="0.3">
      <c r="A155" s="222" t="s">
        <v>85</v>
      </c>
      <c r="B155" s="221">
        <f ca="1">SUM(B140:B154)</f>
        <v>0</v>
      </c>
      <c r="C155" s="221">
        <f t="shared" ref="C155:M155" ca="1" si="11">SUM(C140:C154)</f>
        <v>-12000</v>
      </c>
      <c r="D155" s="221">
        <f t="shared" ca="1" si="11"/>
        <v>-12000</v>
      </c>
      <c r="E155" s="221">
        <f t="shared" ca="1" si="11"/>
        <v>-12000</v>
      </c>
      <c r="F155" s="221">
        <f t="shared" ca="1" si="11"/>
        <v>-12000</v>
      </c>
      <c r="G155" s="221">
        <f t="shared" ca="1" si="11"/>
        <v>-12000</v>
      </c>
      <c r="H155" s="221">
        <f t="shared" ca="1" si="11"/>
        <v>-12000</v>
      </c>
      <c r="I155" s="221">
        <f t="shared" ca="1" si="11"/>
        <v>-12000</v>
      </c>
      <c r="J155" s="221">
        <f t="shared" ca="1" si="11"/>
        <v>-12000</v>
      </c>
      <c r="K155" s="221">
        <f t="shared" ca="1" si="11"/>
        <v>-12000</v>
      </c>
      <c r="L155" s="221">
        <f t="shared" ca="1" si="11"/>
        <v>-12000</v>
      </c>
      <c r="M155" s="221">
        <f t="shared" ca="1" si="11"/>
        <v>-12000</v>
      </c>
      <c r="N155" s="221">
        <f t="shared" ref="N155:AE155" ca="1" si="12">SUM(N140:N154)</f>
        <v>-12000</v>
      </c>
      <c r="O155" s="221">
        <f t="shared" ca="1" si="12"/>
        <v>-12000</v>
      </c>
      <c r="P155" s="221">
        <f t="shared" ca="1" si="12"/>
        <v>-12000</v>
      </c>
      <c r="Q155" s="221">
        <f t="shared" ca="1" si="12"/>
        <v>-12000</v>
      </c>
      <c r="R155" s="221">
        <f t="shared" ca="1" si="12"/>
        <v>-12000</v>
      </c>
      <c r="S155" s="221">
        <f t="shared" ca="1" si="12"/>
        <v>-12000</v>
      </c>
      <c r="T155" s="221">
        <f t="shared" ca="1" si="12"/>
        <v>-12000</v>
      </c>
      <c r="U155" s="221">
        <f t="shared" ca="1" si="12"/>
        <v>-12000</v>
      </c>
      <c r="V155" s="221">
        <f t="shared" ca="1" si="12"/>
        <v>-12000</v>
      </c>
      <c r="W155" s="221">
        <f t="shared" ca="1" si="12"/>
        <v>-12000</v>
      </c>
      <c r="X155" s="221">
        <f t="shared" ca="1" si="12"/>
        <v>-12000</v>
      </c>
      <c r="Y155" s="221">
        <f t="shared" ca="1" si="12"/>
        <v>-12000</v>
      </c>
      <c r="Z155" s="221">
        <f t="shared" ca="1" si="12"/>
        <v>-12000</v>
      </c>
      <c r="AA155" s="221">
        <f t="shared" ca="1" si="12"/>
        <v>-12000</v>
      </c>
      <c r="AB155" s="221">
        <f t="shared" ca="1" si="12"/>
        <v>-12000</v>
      </c>
      <c r="AC155" s="221">
        <f t="shared" ca="1" si="12"/>
        <v>-12000</v>
      </c>
      <c r="AD155" s="221">
        <f t="shared" ca="1" si="12"/>
        <v>-12000</v>
      </c>
      <c r="AE155" s="221">
        <f t="shared" ca="1" si="12"/>
        <v>-12000</v>
      </c>
      <c r="AF155" s="221">
        <f ca="1">SUM(AF140:AF154)</f>
        <v>-12000</v>
      </c>
      <c r="AG155" s="221">
        <f ca="1">SUM(AG140:AG154)</f>
        <v>-12000</v>
      </c>
      <c r="AH155" s="221">
        <f ca="1">SUM(AH140:AH154)</f>
        <v>-12000</v>
      </c>
      <c r="AI155" s="445"/>
    </row>
    <row r="156" spans="1:35" ht="18.75" x14ac:dyDescent="0.3">
      <c r="A156" s="222" t="str">
        <f>'4. Kredite '!A17</f>
        <v>Aktuelle Private Liquide Mittel</v>
      </c>
      <c r="B156" s="221">
        <f ca="1">IF(ISNUMBER(MATCH(C4,'4. Kredite '!$D$17,0)),'4. Kredite '!$B$17,"0")</f>
        <v>218.44000000000051</v>
      </c>
      <c r="C156" s="221">
        <f ca="1">B158</f>
        <v>218.44000000000051</v>
      </c>
      <c r="D156" s="221">
        <f ca="1">C158</f>
        <v>218.44000000000051</v>
      </c>
      <c r="E156" s="221">
        <f t="shared" ref="E156:AH156" ca="1" si="13">D158</f>
        <v>218.44000000000051</v>
      </c>
      <c r="F156" s="221">
        <f t="shared" ca="1" si="13"/>
        <v>1163.6900000000005</v>
      </c>
      <c r="G156" s="221">
        <f t="shared" ca="1" si="13"/>
        <v>1163.6900000000005</v>
      </c>
      <c r="H156" s="221">
        <f t="shared" ca="1" si="13"/>
        <v>1163.6900000000005</v>
      </c>
      <c r="I156" s="221">
        <f t="shared" ca="1" si="13"/>
        <v>1163.6900000000005</v>
      </c>
      <c r="J156" s="221">
        <f t="shared" ca="1" si="13"/>
        <v>1163.6900000000005</v>
      </c>
      <c r="K156" s="221">
        <f t="shared" ca="1" si="13"/>
        <v>1163.6900000000005</v>
      </c>
      <c r="L156" s="221">
        <f t="shared" ca="1" si="13"/>
        <v>1163.6900000000005</v>
      </c>
      <c r="M156" s="221">
        <f t="shared" ca="1" si="13"/>
        <v>1163.6900000000005</v>
      </c>
      <c r="N156" s="221">
        <f t="shared" ca="1" si="13"/>
        <v>1163.6900000000005</v>
      </c>
      <c r="O156" s="221">
        <f ca="1">N158</f>
        <v>1163.6900000000005</v>
      </c>
      <c r="P156" s="221">
        <f ca="1">O158</f>
        <v>1163.6900000000005</v>
      </c>
      <c r="Q156" s="221">
        <f t="shared" ca="1" si="13"/>
        <v>1163.6900000000005</v>
      </c>
      <c r="R156" s="221">
        <f t="shared" ca="1" si="13"/>
        <v>1163.6900000000005</v>
      </c>
      <c r="S156" s="221">
        <f ca="1">R158</f>
        <v>1163.6900000000005</v>
      </c>
      <c r="T156" s="221">
        <f t="shared" ca="1" si="13"/>
        <v>1163.6900000000005</v>
      </c>
      <c r="U156" s="221">
        <f t="shared" ca="1" si="13"/>
        <v>1163.6900000000005</v>
      </c>
      <c r="V156" s="221">
        <f t="shared" ca="1" si="13"/>
        <v>1163.6900000000005</v>
      </c>
      <c r="W156" s="221">
        <f t="shared" ca="1" si="13"/>
        <v>1163.6900000000005</v>
      </c>
      <c r="X156" s="221">
        <f t="shared" ca="1" si="13"/>
        <v>1163.6900000000005</v>
      </c>
      <c r="Y156" s="221">
        <f t="shared" ca="1" si="13"/>
        <v>1163.6900000000005</v>
      </c>
      <c r="Z156" s="221">
        <f t="shared" ca="1" si="13"/>
        <v>1163.6900000000005</v>
      </c>
      <c r="AA156" s="221">
        <f t="shared" ca="1" si="13"/>
        <v>1163.6900000000005</v>
      </c>
      <c r="AB156" s="221">
        <f t="shared" ca="1" si="13"/>
        <v>1163.6900000000005</v>
      </c>
      <c r="AC156" s="221">
        <f t="shared" ca="1" si="13"/>
        <v>1163.6900000000005</v>
      </c>
      <c r="AD156" s="221">
        <f t="shared" ca="1" si="13"/>
        <v>1163.6900000000005</v>
      </c>
      <c r="AE156" s="221">
        <f t="shared" ca="1" si="13"/>
        <v>305.52000000000055</v>
      </c>
      <c r="AF156" s="221">
        <f t="shared" ca="1" si="13"/>
        <v>305.52000000000055</v>
      </c>
      <c r="AG156" s="221">
        <f t="shared" ca="1" si="13"/>
        <v>305.52000000000055</v>
      </c>
      <c r="AH156" s="221">
        <f t="shared" ca="1" si="13"/>
        <v>305.52000000000055</v>
      </c>
      <c r="AI156" s="445"/>
    </row>
    <row r="157" spans="1:35" ht="18.75" x14ac:dyDescent="0.3">
      <c r="A157" s="222" t="s">
        <v>10</v>
      </c>
      <c r="B157" s="221"/>
      <c r="C157" s="221">
        <f ca="1">C52-C138</f>
        <v>0</v>
      </c>
      <c r="D157" s="221">
        <f t="shared" ref="D157:AH157" ca="1" si="14">D52-D138</f>
        <v>0</v>
      </c>
      <c r="E157" s="221">
        <f t="shared" ca="1" si="14"/>
        <v>945.25</v>
      </c>
      <c r="F157" s="221">
        <f t="shared" ca="1" si="14"/>
        <v>0</v>
      </c>
      <c r="G157" s="221">
        <f t="shared" ca="1" si="14"/>
        <v>0</v>
      </c>
      <c r="H157" s="221">
        <f t="shared" ca="1" si="14"/>
        <v>0</v>
      </c>
      <c r="I157" s="221">
        <f t="shared" ca="1" si="14"/>
        <v>0</v>
      </c>
      <c r="J157" s="221">
        <f t="shared" ca="1" si="14"/>
        <v>0</v>
      </c>
      <c r="K157" s="221">
        <f t="shared" ca="1" si="14"/>
        <v>0</v>
      </c>
      <c r="L157" s="221">
        <f t="shared" ca="1" si="14"/>
        <v>0</v>
      </c>
      <c r="M157" s="221">
        <f t="shared" ca="1" si="14"/>
        <v>0</v>
      </c>
      <c r="N157" s="221">
        <f t="shared" ca="1" si="14"/>
        <v>0</v>
      </c>
      <c r="O157" s="221">
        <f t="shared" ca="1" si="14"/>
        <v>0</v>
      </c>
      <c r="P157" s="221">
        <f t="shared" ca="1" si="14"/>
        <v>0</v>
      </c>
      <c r="Q157" s="221">
        <f ca="1">Q52-Q138</f>
        <v>0</v>
      </c>
      <c r="R157" s="221">
        <f t="shared" ca="1" si="14"/>
        <v>0</v>
      </c>
      <c r="S157" s="221">
        <f t="shared" ca="1" si="14"/>
        <v>0</v>
      </c>
      <c r="T157" s="221">
        <f t="shared" ca="1" si="14"/>
        <v>0</v>
      </c>
      <c r="U157" s="221">
        <f t="shared" ca="1" si="14"/>
        <v>0</v>
      </c>
      <c r="V157" s="221">
        <f t="shared" ca="1" si="14"/>
        <v>0</v>
      </c>
      <c r="W157" s="221">
        <f t="shared" ca="1" si="14"/>
        <v>0</v>
      </c>
      <c r="X157" s="221">
        <f t="shared" ca="1" si="14"/>
        <v>0</v>
      </c>
      <c r="Y157" s="221">
        <f t="shared" ca="1" si="14"/>
        <v>0</v>
      </c>
      <c r="Z157" s="221">
        <f t="shared" ca="1" si="14"/>
        <v>0</v>
      </c>
      <c r="AA157" s="221">
        <f t="shared" ca="1" si="14"/>
        <v>0</v>
      </c>
      <c r="AB157" s="221">
        <f t="shared" ca="1" si="14"/>
        <v>0</v>
      </c>
      <c r="AC157" s="221">
        <f t="shared" ca="1" si="14"/>
        <v>0</v>
      </c>
      <c r="AD157" s="221">
        <f t="shared" ca="1" si="14"/>
        <v>-858.17</v>
      </c>
      <c r="AE157" s="221">
        <f t="shared" ca="1" si="14"/>
        <v>0</v>
      </c>
      <c r="AF157" s="221">
        <f t="shared" ca="1" si="14"/>
        <v>0</v>
      </c>
      <c r="AG157" s="221">
        <f t="shared" ca="1" si="14"/>
        <v>0</v>
      </c>
      <c r="AH157" s="221">
        <f t="shared" ca="1" si="14"/>
        <v>0</v>
      </c>
      <c r="AI157" s="445"/>
    </row>
    <row r="158" spans="1:35" ht="18.75" x14ac:dyDescent="0.3">
      <c r="A158" s="222" t="s">
        <v>88</v>
      </c>
      <c r="B158" s="221">
        <f ca="1">B156+B157</f>
        <v>218.44000000000051</v>
      </c>
      <c r="C158" s="221">
        <f ca="1">C156+C157</f>
        <v>218.44000000000051</v>
      </c>
      <c r="D158" s="221">
        <f t="shared" ref="D158:AH158" ca="1" si="15">D156+D157</f>
        <v>218.44000000000051</v>
      </c>
      <c r="E158" s="221">
        <f t="shared" ca="1" si="15"/>
        <v>1163.6900000000005</v>
      </c>
      <c r="F158" s="221">
        <f t="shared" ca="1" si="15"/>
        <v>1163.6900000000005</v>
      </c>
      <c r="G158" s="221">
        <f t="shared" ca="1" si="15"/>
        <v>1163.6900000000005</v>
      </c>
      <c r="H158" s="221">
        <f t="shared" ca="1" si="15"/>
        <v>1163.6900000000005</v>
      </c>
      <c r="I158" s="221">
        <f t="shared" ca="1" si="15"/>
        <v>1163.6900000000005</v>
      </c>
      <c r="J158" s="221">
        <f t="shared" ca="1" si="15"/>
        <v>1163.6900000000005</v>
      </c>
      <c r="K158" s="221">
        <f t="shared" ca="1" si="15"/>
        <v>1163.6900000000005</v>
      </c>
      <c r="L158" s="221">
        <f t="shared" ca="1" si="15"/>
        <v>1163.6900000000005</v>
      </c>
      <c r="M158" s="221">
        <f t="shared" ca="1" si="15"/>
        <v>1163.6900000000005</v>
      </c>
      <c r="N158" s="221">
        <f t="shared" ca="1" si="15"/>
        <v>1163.6900000000005</v>
      </c>
      <c r="O158" s="221">
        <f t="shared" ca="1" si="15"/>
        <v>1163.6900000000005</v>
      </c>
      <c r="P158" s="221">
        <f t="shared" ca="1" si="15"/>
        <v>1163.6900000000005</v>
      </c>
      <c r="Q158" s="221">
        <f t="shared" ca="1" si="15"/>
        <v>1163.6900000000005</v>
      </c>
      <c r="R158" s="221">
        <f t="shared" ca="1" si="15"/>
        <v>1163.6900000000005</v>
      </c>
      <c r="S158" s="221">
        <f t="shared" ca="1" si="15"/>
        <v>1163.6900000000005</v>
      </c>
      <c r="T158" s="221">
        <f t="shared" ca="1" si="15"/>
        <v>1163.6900000000005</v>
      </c>
      <c r="U158" s="221">
        <f t="shared" ca="1" si="15"/>
        <v>1163.6900000000005</v>
      </c>
      <c r="V158" s="221">
        <f t="shared" ca="1" si="15"/>
        <v>1163.6900000000005</v>
      </c>
      <c r="W158" s="221">
        <f t="shared" ca="1" si="15"/>
        <v>1163.6900000000005</v>
      </c>
      <c r="X158" s="221">
        <f t="shared" ca="1" si="15"/>
        <v>1163.6900000000005</v>
      </c>
      <c r="Y158" s="221">
        <f t="shared" ca="1" si="15"/>
        <v>1163.6900000000005</v>
      </c>
      <c r="Z158" s="221">
        <f t="shared" ca="1" si="15"/>
        <v>1163.6900000000005</v>
      </c>
      <c r="AA158" s="221">
        <f t="shared" ca="1" si="15"/>
        <v>1163.6900000000005</v>
      </c>
      <c r="AB158" s="221">
        <f t="shared" ca="1" si="15"/>
        <v>1163.6900000000005</v>
      </c>
      <c r="AC158" s="221">
        <f t="shared" ca="1" si="15"/>
        <v>1163.6900000000005</v>
      </c>
      <c r="AD158" s="221">
        <f t="shared" ca="1" si="15"/>
        <v>305.52000000000055</v>
      </c>
      <c r="AE158" s="221">
        <f t="shared" ca="1" si="15"/>
        <v>305.52000000000055</v>
      </c>
      <c r="AF158" s="221">
        <f t="shared" ca="1" si="15"/>
        <v>305.52000000000055</v>
      </c>
      <c r="AG158" s="221">
        <f t="shared" ca="1" si="15"/>
        <v>305.52000000000055</v>
      </c>
      <c r="AH158" s="221">
        <f t="shared" ca="1" si="15"/>
        <v>305.52000000000055</v>
      </c>
      <c r="AI158" s="445"/>
    </row>
    <row r="159" spans="1:35" ht="20.25" x14ac:dyDescent="0.3">
      <c r="A159" s="220" t="s">
        <v>143</v>
      </c>
      <c r="B159" s="221"/>
      <c r="C159" s="221">
        <f t="shared" ref="C159:M159" ca="1" si="16">C158-C155</f>
        <v>12218.44</v>
      </c>
      <c r="D159" s="221">
        <f t="shared" ca="1" si="16"/>
        <v>12218.44</v>
      </c>
      <c r="E159" s="221">
        <f t="shared" ca="1" si="16"/>
        <v>13163.69</v>
      </c>
      <c r="F159" s="221">
        <f t="shared" ca="1" si="16"/>
        <v>13163.69</v>
      </c>
      <c r="G159" s="221">
        <f t="shared" ca="1" si="16"/>
        <v>13163.69</v>
      </c>
      <c r="H159" s="221">
        <f t="shared" ca="1" si="16"/>
        <v>13163.69</v>
      </c>
      <c r="I159" s="221">
        <f t="shared" ca="1" si="16"/>
        <v>13163.69</v>
      </c>
      <c r="J159" s="221">
        <f t="shared" ca="1" si="16"/>
        <v>13163.69</v>
      </c>
      <c r="K159" s="221">
        <f t="shared" ca="1" si="16"/>
        <v>13163.69</v>
      </c>
      <c r="L159" s="221">
        <f t="shared" ca="1" si="16"/>
        <v>13163.69</v>
      </c>
      <c r="M159" s="221">
        <f t="shared" ca="1" si="16"/>
        <v>13163.69</v>
      </c>
      <c r="N159" s="221">
        <f t="shared" ref="N159:AE159" ca="1" si="17">N158-N155</f>
        <v>13163.69</v>
      </c>
      <c r="O159" s="221">
        <f t="shared" ca="1" si="17"/>
        <v>13163.69</v>
      </c>
      <c r="P159" s="221">
        <f t="shared" ca="1" si="17"/>
        <v>13163.69</v>
      </c>
      <c r="Q159" s="221">
        <f t="shared" ca="1" si="17"/>
        <v>13163.69</v>
      </c>
      <c r="R159" s="221">
        <f t="shared" ca="1" si="17"/>
        <v>13163.69</v>
      </c>
      <c r="S159" s="221">
        <f t="shared" ca="1" si="17"/>
        <v>13163.69</v>
      </c>
      <c r="T159" s="221">
        <f t="shared" ca="1" si="17"/>
        <v>13163.69</v>
      </c>
      <c r="U159" s="221">
        <f t="shared" ca="1" si="17"/>
        <v>13163.69</v>
      </c>
      <c r="V159" s="221">
        <f t="shared" ca="1" si="17"/>
        <v>13163.69</v>
      </c>
      <c r="W159" s="221">
        <f t="shared" ca="1" si="17"/>
        <v>13163.69</v>
      </c>
      <c r="X159" s="221">
        <f t="shared" ca="1" si="17"/>
        <v>13163.69</v>
      </c>
      <c r="Y159" s="221">
        <f t="shared" ca="1" si="17"/>
        <v>13163.69</v>
      </c>
      <c r="Z159" s="221">
        <f t="shared" ca="1" si="17"/>
        <v>13163.69</v>
      </c>
      <c r="AA159" s="221">
        <f t="shared" ca="1" si="17"/>
        <v>13163.69</v>
      </c>
      <c r="AB159" s="221">
        <f t="shared" ca="1" si="17"/>
        <v>13163.69</v>
      </c>
      <c r="AC159" s="221">
        <f t="shared" ca="1" si="17"/>
        <v>13163.69</v>
      </c>
      <c r="AD159" s="221">
        <f t="shared" ca="1" si="17"/>
        <v>12305.52</v>
      </c>
      <c r="AE159" s="221">
        <f t="shared" ca="1" si="17"/>
        <v>12305.52</v>
      </c>
      <c r="AF159" s="221">
        <f ca="1">AF158-AF155</f>
        <v>12305.52</v>
      </c>
      <c r="AG159" s="221">
        <f ca="1">AG158-AG155</f>
        <v>12305.52</v>
      </c>
      <c r="AH159" s="221">
        <f ca="1">AH158-AH155</f>
        <v>12305.52</v>
      </c>
      <c r="AI159" s="445"/>
    </row>
  </sheetData>
  <sheetProtection algorithmName="SHA-512" hashValue="4XXR0d55I71IE8+EDP3PoFFMrGiEtA2673uqVnirGul/TkzLIGJR0H3XZheh+p5RMkOgCGb9ynezW71660QioA==" saltValue="w+TdOQoLD4q8EXgYh0HWew==" spinCount="100000" sheet="1" objects="1" scenarios="1" selectLockedCells="1"/>
  <mergeCells count="17">
    <mergeCell ref="AS1:AT3"/>
    <mergeCell ref="AM3:AP3"/>
    <mergeCell ref="AQ3:AR3"/>
    <mergeCell ref="M1:M2"/>
    <mergeCell ref="R1:AC2"/>
    <mergeCell ref="AD1:AD2"/>
    <mergeCell ref="AE1:AF3"/>
    <mergeCell ref="Y3:AB3"/>
    <mergeCell ref="AC3:AD3"/>
    <mergeCell ref="S3:T3"/>
    <mergeCell ref="Q1:Q3"/>
    <mergeCell ref="AI53:AI138"/>
    <mergeCell ref="L3:M3"/>
    <mergeCell ref="N1:O3"/>
    <mergeCell ref="H3:K3"/>
    <mergeCell ref="AI4:AI52"/>
    <mergeCell ref="A1:L2"/>
  </mergeCells>
  <hyperlinks>
    <hyperlink ref="A3" r:id="rId1" xr:uid="{DB492DE1-707C-4F3B-B8F4-72C6D3620E01}"/>
  </hyperlinks>
  <pageMargins left="0.39370078740157483" right="0.39370078740157483" top="0.39370078740157483" bottom="0.39370078740157483" header="0.39370078740157483" footer="0.39370078740157483"/>
  <pageSetup paperSize="9" scale="43" fitToWidth="2" fitToHeight="4" orientation="landscape" horizontalDpi="4294967294" r:id="rId2"/>
  <headerFooter>
    <oddFooter xml:space="preserve">&amp;L&amp;"Times New Roman,Standard"&amp;12&amp;A /&amp;D
www.aicofira.de&amp;C&amp;"Times New Roman,Standard"&amp;12&amp;P von &amp;N&amp;R&amp;"Times New Roman,Standard"&amp;12Für die Korrektheit der Vorlage / Formeln übernehmen wir keine Gewähr. 
Eine persönliche Kontrolle ist erforderlich.
</oddFooter>
  </headerFooter>
  <rowBreaks count="3" manualBreakCount="3">
    <brk id="52" max="34" man="1"/>
    <brk id="94" max="34" man="1"/>
    <brk id="138" max="34" man="1"/>
  </rowBreaks>
  <colBreaks count="1" manualBreakCount="1">
    <brk id="17" max="158" man="1"/>
  </colBreaks>
  <ignoredErrors>
    <ignoredError sqref="AC3" unlockedFormula="1"/>
  </ignoredErrors>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Q5201"/>
  <sheetViews>
    <sheetView showZeros="0" workbookViewId="0">
      <selection activeCell="A3" sqref="A3"/>
    </sheetView>
  </sheetViews>
  <sheetFormatPr baseColWidth="10" defaultColWidth="11.42578125" defaultRowHeight="15.75" x14ac:dyDescent="0.25"/>
  <cols>
    <col min="1" max="1" width="43.5703125" style="1" customWidth="1"/>
    <col min="2" max="2" width="13.5703125" style="1" customWidth="1"/>
    <col min="3" max="3" width="12.85546875" style="1" customWidth="1"/>
    <col min="4" max="4" width="13.85546875" style="1" customWidth="1"/>
    <col min="5" max="6" width="12.85546875" style="1" bestFit="1" customWidth="1"/>
    <col min="7" max="8" width="13.28515625" style="1" bestFit="1" customWidth="1"/>
    <col min="9" max="9" width="14.42578125" style="1" customWidth="1"/>
    <col min="10" max="10" width="14.5703125" style="1" customWidth="1"/>
    <col min="11" max="15" width="14" style="1" bestFit="1" customWidth="1"/>
    <col min="16" max="16" width="3.42578125" style="1" customWidth="1"/>
    <col min="17" max="16384" width="11.42578125" style="1"/>
  </cols>
  <sheetData>
    <row r="1" spans="1:17" ht="35.1" customHeight="1" x14ac:dyDescent="0.25">
      <c r="A1" s="782" t="s">
        <v>47</v>
      </c>
      <c r="B1" s="772"/>
      <c r="C1" s="772"/>
      <c r="D1" s="772"/>
      <c r="E1" s="772"/>
      <c r="F1" s="772"/>
      <c r="G1" s="772"/>
      <c r="H1" s="772"/>
      <c r="I1" s="789">
        <f ca="1">Daten!C99</f>
        <v>45748</v>
      </c>
      <c r="J1" s="789"/>
      <c r="K1" s="787" t="s">
        <v>241</v>
      </c>
      <c r="L1" s="751" t="s">
        <v>93</v>
      </c>
      <c r="M1" s="786"/>
      <c r="N1" s="786"/>
    </row>
    <row r="2" spans="1:17" ht="28.5" customHeight="1" x14ac:dyDescent="0.25">
      <c r="A2" s="772"/>
      <c r="B2" s="772"/>
      <c r="C2" s="772"/>
      <c r="D2" s="772"/>
      <c r="E2" s="772"/>
      <c r="F2" s="772"/>
      <c r="G2" s="772"/>
      <c r="H2" s="772"/>
      <c r="I2" s="789"/>
      <c r="J2" s="789"/>
      <c r="K2" s="788"/>
      <c r="L2" s="786"/>
      <c r="M2" s="786"/>
      <c r="N2" s="786"/>
    </row>
    <row r="3" spans="1:17" ht="26.25" customHeight="1" x14ac:dyDescent="0.3">
      <c r="A3" s="624" t="s">
        <v>78</v>
      </c>
      <c r="B3" s="117">
        <f ca="1">Daten!C99-WEEKDAY((Daten!C99),3)</f>
        <v>45747</v>
      </c>
      <c r="C3" s="117">
        <f ca="1">B3+7</f>
        <v>45754</v>
      </c>
      <c r="D3" s="117">
        <f t="shared" ref="D3:O3" ca="1" si="0">C3+7</f>
        <v>45761</v>
      </c>
      <c r="E3" s="117">
        <f t="shared" ca="1" si="0"/>
        <v>45768</v>
      </c>
      <c r="F3" s="117">
        <f t="shared" ca="1" si="0"/>
        <v>45775</v>
      </c>
      <c r="G3" s="117">
        <f t="shared" ca="1" si="0"/>
        <v>45782</v>
      </c>
      <c r="H3" s="117">
        <f t="shared" ca="1" si="0"/>
        <v>45789</v>
      </c>
      <c r="I3" s="117">
        <f t="shared" ca="1" si="0"/>
        <v>45796</v>
      </c>
      <c r="J3" s="117">
        <f t="shared" ca="1" si="0"/>
        <v>45803</v>
      </c>
      <c r="K3" s="117">
        <f t="shared" ca="1" si="0"/>
        <v>45810</v>
      </c>
      <c r="L3" s="117">
        <f t="shared" ca="1" si="0"/>
        <v>45817</v>
      </c>
      <c r="M3" s="117">
        <f t="shared" ca="1" si="0"/>
        <v>45824</v>
      </c>
      <c r="N3" s="117">
        <f t="shared" ca="1" si="0"/>
        <v>45831</v>
      </c>
      <c r="O3" s="117">
        <f t="shared" ca="1" si="0"/>
        <v>45838</v>
      </c>
    </row>
    <row r="4" spans="1:17" s="3" customFormat="1" ht="18.75" x14ac:dyDescent="0.3">
      <c r="A4" s="111" t="s">
        <v>156</v>
      </c>
      <c r="B4" s="137">
        <f ca="1">_xlfn.ISOWEEKNUM(B3)</f>
        <v>14</v>
      </c>
      <c r="C4" s="137">
        <f ca="1">$B$4+1</f>
        <v>15</v>
      </c>
      <c r="D4" s="137">
        <f t="shared" ref="D4:M4" ca="1" si="1">C4+1</f>
        <v>16</v>
      </c>
      <c r="E4" s="137">
        <f t="shared" ca="1" si="1"/>
        <v>17</v>
      </c>
      <c r="F4" s="137">
        <f t="shared" ca="1" si="1"/>
        <v>18</v>
      </c>
      <c r="G4" s="137">
        <f t="shared" ca="1" si="1"/>
        <v>19</v>
      </c>
      <c r="H4" s="137">
        <f t="shared" ca="1" si="1"/>
        <v>20</v>
      </c>
      <c r="I4" s="137">
        <f t="shared" ca="1" si="1"/>
        <v>21</v>
      </c>
      <c r="J4" s="137">
        <f t="shared" ca="1" si="1"/>
        <v>22</v>
      </c>
      <c r="K4" s="137">
        <f t="shared" ca="1" si="1"/>
        <v>23</v>
      </c>
      <c r="L4" s="137">
        <f t="shared" ca="1" si="1"/>
        <v>24</v>
      </c>
      <c r="M4" s="137">
        <f t="shared" ca="1" si="1"/>
        <v>25</v>
      </c>
      <c r="N4" s="137">
        <f ca="1">M4+1</f>
        <v>26</v>
      </c>
      <c r="O4" s="137">
        <f ca="1">N4+1</f>
        <v>27</v>
      </c>
      <c r="P4" s="138"/>
    </row>
    <row r="5" spans="1:17" ht="15.75" customHeight="1" x14ac:dyDescent="0.25">
      <c r="A5" s="130" t="str">
        <f>'2. Erfassung Einzahlungen'!A2</f>
        <v>Miete DHH Am Sauerwinkel</v>
      </c>
      <c r="B5" s="204">
        <f ca="1">IF('2. Erfassung Einzahlungen'!$M$2&lt;&gt;"ja",IF('2. Erfassung Einzahlungen'!$J$2&lt;1,IF(OR(B$4=_xlfn.ISOWEEKNUM('2. Erfassung Einzahlungen'!$L$2),B$4=_xlfn.ISOWEEKNUM('2. Erfassung Einzahlungen'!$R$2),B$4=_xlfn.ISOWEEKNUM('2. Erfassung Einzahlungen'!$S$2)),'2. Erfassung Einzahlungen'!$N$2,""),(IF(AND(YEAR('2. Erfassung Einzahlungen'!$L$2)=YEAR($I$1),B$4=_xlfn.ISOWEEKNUM('2. Erfassung Einzahlungen'!$L$2)),'2. Erfassung Einzahlungen'!$N$2,""))),0)</f>
        <v>1212.25</v>
      </c>
      <c r="C5" s="204" t="str">
        <f ca="1">IF('2. Erfassung Einzahlungen'!$M$2&lt;&gt;"ja",IF('2. Erfassung Einzahlungen'!$J$2&lt;1,IF(OR(C$4=_xlfn.ISOWEEKNUM('2. Erfassung Einzahlungen'!$L$2),C$4=_xlfn.ISOWEEKNUM('2. Erfassung Einzahlungen'!$R$2),C$4=_xlfn.ISOWEEKNUM('2. Erfassung Einzahlungen'!$S$2)),'2. Erfassung Einzahlungen'!$N$2,""),(IF(AND(YEAR('2. Erfassung Einzahlungen'!$L$2)=YEAR($I$1),C$4=_xlfn.ISOWEEKNUM('2. Erfassung Einzahlungen'!$L$2)),'2. Erfassung Einzahlungen'!$N$2,""))),0)</f>
        <v/>
      </c>
      <c r="D5" s="204" t="str">
        <f ca="1">IF('2. Erfassung Einzahlungen'!$M$2&lt;&gt;"ja",IF('2. Erfassung Einzahlungen'!$J$2&lt;1,IF(OR(D$4=_xlfn.ISOWEEKNUM('2. Erfassung Einzahlungen'!$L$2),D$4=_xlfn.ISOWEEKNUM('2. Erfassung Einzahlungen'!$R$2),D$4=_xlfn.ISOWEEKNUM('2. Erfassung Einzahlungen'!$S$2)),'2. Erfassung Einzahlungen'!$N$2,""),(IF(AND(YEAR('2. Erfassung Einzahlungen'!$L$2)=YEAR($I$1),D$4=_xlfn.ISOWEEKNUM('2. Erfassung Einzahlungen'!$L$2)),'2. Erfassung Einzahlungen'!$N$2,""))),0)</f>
        <v/>
      </c>
      <c r="E5" s="204" t="str">
        <f ca="1">IF('2. Erfassung Einzahlungen'!$M$2&lt;&gt;"ja",IF('2. Erfassung Einzahlungen'!$J$2&lt;1,IF(OR(E$4=_xlfn.ISOWEEKNUM('2. Erfassung Einzahlungen'!$L$2),E$4=_xlfn.ISOWEEKNUM('2. Erfassung Einzahlungen'!$R$2),E$4=_xlfn.ISOWEEKNUM('2. Erfassung Einzahlungen'!$S$2)),'2. Erfassung Einzahlungen'!$N$2,""),(IF(AND(YEAR('2. Erfassung Einzahlungen'!$L$2)=YEAR($I$1),E$4=_xlfn.ISOWEEKNUM('2. Erfassung Einzahlungen'!$L$2)),'2. Erfassung Einzahlungen'!$N$2,""))),0)</f>
        <v/>
      </c>
      <c r="F5" s="204">
        <f ca="1">IF('2. Erfassung Einzahlungen'!$M$2&lt;&gt;"ja",IF('2. Erfassung Einzahlungen'!$J$2&lt;1,IF(OR(F$4=_xlfn.ISOWEEKNUM('2. Erfassung Einzahlungen'!$L$2),F$4=_xlfn.ISOWEEKNUM('2. Erfassung Einzahlungen'!$R$2),F$4=_xlfn.ISOWEEKNUM('2. Erfassung Einzahlungen'!$S$2)),'2. Erfassung Einzahlungen'!$N$2,""),(IF(AND(YEAR('2. Erfassung Einzahlungen'!$L$2)=YEAR($I$1),F$4=_xlfn.ISOWEEKNUM('2. Erfassung Einzahlungen'!$L$2)),'2. Erfassung Einzahlungen'!$N$2,""))),0)</f>
        <v>1212.25</v>
      </c>
      <c r="G5" s="204" t="str">
        <f ca="1">IF('2. Erfassung Einzahlungen'!$M$2&lt;&gt;"ja",IF('2. Erfassung Einzahlungen'!$J$2&lt;1,IF(OR(G$4=_xlfn.ISOWEEKNUM('2. Erfassung Einzahlungen'!$L$2),G$4=_xlfn.ISOWEEKNUM('2. Erfassung Einzahlungen'!$R$2),G$4=_xlfn.ISOWEEKNUM('2. Erfassung Einzahlungen'!$S$2)),'2. Erfassung Einzahlungen'!$N$2,""),(IF(AND(YEAR('2. Erfassung Einzahlungen'!$L$2)=YEAR($I$1),G$4=_xlfn.ISOWEEKNUM('2. Erfassung Einzahlungen'!$L$2)),'2. Erfassung Einzahlungen'!$N$2,""))),0)</f>
        <v/>
      </c>
      <c r="H5" s="204" t="str">
        <f ca="1">IF('2. Erfassung Einzahlungen'!$M$2&lt;&gt;"ja",IF('2. Erfassung Einzahlungen'!$J$2&lt;1,IF(OR(H$4=_xlfn.ISOWEEKNUM('2. Erfassung Einzahlungen'!$L$2),H$4=_xlfn.ISOWEEKNUM('2. Erfassung Einzahlungen'!$R$2),H$4=_xlfn.ISOWEEKNUM('2. Erfassung Einzahlungen'!$S$2)),'2. Erfassung Einzahlungen'!$N$2,""),(IF(AND(YEAR('2. Erfassung Einzahlungen'!$L$2)=YEAR($I$1),H$4=_xlfn.ISOWEEKNUM('2. Erfassung Einzahlungen'!$L$2)),'2. Erfassung Einzahlungen'!$N$2,""))),0)</f>
        <v/>
      </c>
      <c r="I5" s="204" t="str">
        <f ca="1">IF('2. Erfassung Einzahlungen'!$M$2&lt;&gt;"ja",IF('2. Erfassung Einzahlungen'!$J$2&lt;1,IF(OR(I$4=_xlfn.ISOWEEKNUM('2. Erfassung Einzahlungen'!$L$2),I$4=_xlfn.ISOWEEKNUM('2. Erfassung Einzahlungen'!$R$2),I$4=_xlfn.ISOWEEKNUM('2. Erfassung Einzahlungen'!$S$2)),'2. Erfassung Einzahlungen'!$N$2,""),(IF(AND(YEAR('2. Erfassung Einzahlungen'!$L$2)=YEAR($I$1),I$4=_xlfn.ISOWEEKNUM('2. Erfassung Einzahlungen'!$L$2)),'2. Erfassung Einzahlungen'!$N$2,""))),0)</f>
        <v/>
      </c>
      <c r="J5" s="204" t="str">
        <f ca="1">IF('2. Erfassung Einzahlungen'!$M$2&lt;&gt;"ja",IF('2. Erfassung Einzahlungen'!$J$2&lt;1,IF(OR(J$4=_xlfn.ISOWEEKNUM('2. Erfassung Einzahlungen'!$L$2),J$4=_xlfn.ISOWEEKNUM('2. Erfassung Einzahlungen'!$R$2),J$4=_xlfn.ISOWEEKNUM('2. Erfassung Einzahlungen'!$S$2)),'2. Erfassung Einzahlungen'!$N$2,""),(IF(AND(YEAR('2. Erfassung Einzahlungen'!$L$2)=YEAR($I$1),J$4=_xlfn.ISOWEEKNUM('2. Erfassung Einzahlungen'!$L$2)),'2. Erfassung Einzahlungen'!$N$2,""))),0)</f>
        <v/>
      </c>
      <c r="K5" s="204">
        <f ca="1">IF('2. Erfassung Einzahlungen'!$M$2&lt;&gt;"ja",IF('2. Erfassung Einzahlungen'!$J$2&lt;1,IF(OR(K$4=_xlfn.ISOWEEKNUM('2. Erfassung Einzahlungen'!$L$2),K$4=_xlfn.ISOWEEKNUM('2. Erfassung Einzahlungen'!$R$2),K$4=_xlfn.ISOWEEKNUM('2. Erfassung Einzahlungen'!$S$2)),'2. Erfassung Einzahlungen'!$N$2,""),(IF(AND(YEAR('2. Erfassung Einzahlungen'!$L$2)=YEAR($I$1),K$4=_xlfn.ISOWEEKNUM('2. Erfassung Einzahlungen'!$L$2)),'2. Erfassung Einzahlungen'!$N$2,""))),0)</f>
        <v>1212.25</v>
      </c>
      <c r="L5" s="204" t="str">
        <f ca="1">IF('2. Erfassung Einzahlungen'!$M$2&lt;&gt;"ja",IF('2. Erfassung Einzahlungen'!$J$2&lt;1,IF(OR(L$4=_xlfn.ISOWEEKNUM('2. Erfassung Einzahlungen'!$L$2),L$4=_xlfn.ISOWEEKNUM('2. Erfassung Einzahlungen'!$R$2),L$4=_xlfn.ISOWEEKNUM('2. Erfassung Einzahlungen'!$S$2)),'2. Erfassung Einzahlungen'!$N$2,""),(IF(AND(YEAR('2. Erfassung Einzahlungen'!$L$2)=YEAR($I$1),L$4=_xlfn.ISOWEEKNUM('2. Erfassung Einzahlungen'!$L$2)),'2. Erfassung Einzahlungen'!$N$2,""))),0)</f>
        <v/>
      </c>
      <c r="M5" s="204" t="str">
        <f ca="1">IF('2. Erfassung Einzahlungen'!$M$2&lt;&gt;"ja",IF('2. Erfassung Einzahlungen'!$J$2&lt;1,IF(OR(M$4=_xlfn.ISOWEEKNUM('2. Erfassung Einzahlungen'!$L$2),M$4=_xlfn.ISOWEEKNUM('2. Erfassung Einzahlungen'!$R$2),M$4=_xlfn.ISOWEEKNUM('2. Erfassung Einzahlungen'!$S$2)),'2. Erfassung Einzahlungen'!$N$2,""),(IF(AND(YEAR('2. Erfassung Einzahlungen'!$L$2)=YEAR($I$1),M$4=_xlfn.ISOWEEKNUM('2. Erfassung Einzahlungen'!$L$2)),'2. Erfassung Einzahlungen'!$N$2,""))),0)</f>
        <v/>
      </c>
      <c r="N5" s="204" t="str">
        <f ca="1">IF('2. Erfassung Einzahlungen'!$M$2&lt;&gt;"ja",IF('2. Erfassung Einzahlungen'!$J$2&lt;1,IF(OR(N$4=_xlfn.ISOWEEKNUM('2. Erfassung Einzahlungen'!$L$2),N$4=_xlfn.ISOWEEKNUM('2. Erfassung Einzahlungen'!$R$2),N$4=_xlfn.ISOWEEKNUM('2. Erfassung Einzahlungen'!$S$2)),'2. Erfassung Einzahlungen'!$N$2,""),(IF(AND(YEAR('2. Erfassung Einzahlungen'!$L$2)=YEAR($I$1),N$4=_xlfn.ISOWEEKNUM('2. Erfassung Einzahlungen'!$L$2)),'2. Erfassung Einzahlungen'!$N$2,""))),0)</f>
        <v/>
      </c>
      <c r="O5" s="204" t="str">
        <f ca="1">IF('2. Erfassung Einzahlungen'!$M$2&lt;&gt;"ja",IF('2. Erfassung Einzahlungen'!$J$2&lt;1,IF(OR(O$4=_xlfn.ISOWEEKNUM('2. Erfassung Einzahlungen'!$L$2),O$4=_xlfn.ISOWEEKNUM('2. Erfassung Einzahlungen'!$R$2),O$4=_xlfn.ISOWEEKNUM('2. Erfassung Einzahlungen'!$S$2)),'2. Erfassung Einzahlungen'!$N$2,""),(IF(AND(YEAR('2. Erfassung Einzahlungen'!$L$2)=YEAR($I$1),O$4=_xlfn.ISOWEEKNUM('2. Erfassung Einzahlungen'!$L$2)),'2. Erfassung Einzahlungen'!$N$2,""))),0)</f>
        <v/>
      </c>
      <c r="P5" s="121"/>
      <c r="Q5" s="584"/>
    </row>
    <row r="6" spans="1:17" ht="15.75" customHeight="1" x14ac:dyDescent="0.25">
      <c r="A6" s="130" t="str">
        <f>'2. Erfassung Einzahlungen'!A3</f>
        <v>Dividende</v>
      </c>
      <c r="B6" s="204" t="str">
        <f ca="1">IF('2. Erfassung Einzahlungen'!$M$3&lt;&gt;"ja",IF('2. Erfassung Einzahlungen'!$J$3&lt;1,IF(OR(B$4=_xlfn.ISOWEEKNUM('2. Erfassung Einzahlungen'!$L$3),B$4=_xlfn.ISOWEEKNUM('2. Erfassung Einzahlungen'!$R$3),B$4=_xlfn.ISOWEEKNUM('2. Erfassung Einzahlungen'!$S$3)),'2. Erfassung Einzahlungen'!$N$3,""),(IF(AND(YEAR('2. Erfassung Einzahlungen'!$L$3)=YEAR($I$1),B$4=_xlfn.ISOWEEKNUM('2. Erfassung Einzahlungen'!$L$3)),'2. Erfassung Einzahlungen'!$N$3,""))),0)</f>
        <v/>
      </c>
      <c r="C6" s="204" t="str">
        <f ca="1">IF('2. Erfassung Einzahlungen'!$M$3&lt;&gt;"ja",IF('2. Erfassung Einzahlungen'!$J$3&lt;1,IF(OR(C$4=_xlfn.ISOWEEKNUM('2. Erfassung Einzahlungen'!$L$3),C$4=_xlfn.ISOWEEKNUM('2. Erfassung Einzahlungen'!$R$3),C$4=_xlfn.ISOWEEKNUM('2. Erfassung Einzahlungen'!$S$3)),'2. Erfassung Einzahlungen'!$N$3,""),(IF(AND(YEAR('2. Erfassung Einzahlungen'!$L$3)=YEAR($I$1),C$4=_xlfn.ISOWEEKNUM('2. Erfassung Einzahlungen'!$L$3)),'2. Erfassung Einzahlungen'!$N$3,""))),0)</f>
        <v/>
      </c>
      <c r="D6" s="204" t="str">
        <f ca="1">IF('2. Erfassung Einzahlungen'!$M$3&lt;&gt;"ja",IF('2. Erfassung Einzahlungen'!$J$3&lt;1,IF(OR(D$4=_xlfn.ISOWEEKNUM('2. Erfassung Einzahlungen'!$L$3),D$4=_xlfn.ISOWEEKNUM('2. Erfassung Einzahlungen'!$R$3),D$4=_xlfn.ISOWEEKNUM('2. Erfassung Einzahlungen'!$S$3)),'2. Erfassung Einzahlungen'!$N$3,""),(IF(AND(YEAR('2. Erfassung Einzahlungen'!$L$3)=YEAR($I$1),D$4=_xlfn.ISOWEEKNUM('2. Erfassung Einzahlungen'!$L$3)),'2. Erfassung Einzahlungen'!$N$3,""))),0)</f>
        <v/>
      </c>
      <c r="E6" s="204" t="str">
        <f ca="1">IF('2. Erfassung Einzahlungen'!$M$3&lt;&gt;"ja",IF('2. Erfassung Einzahlungen'!$J$3&lt;1,IF(OR(E$4=_xlfn.ISOWEEKNUM('2. Erfassung Einzahlungen'!$L$3),E$4=_xlfn.ISOWEEKNUM('2. Erfassung Einzahlungen'!$R$3),E$4=_xlfn.ISOWEEKNUM('2. Erfassung Einzahlungen'!$S$3)),'2. Erfassung Einzahlungen'!$N$3,""),(IF(AND(YEAR('2. Erfassung Einzahlungen'!$L$3)=YEAR($I$1),E$4=_xlfn.ISOWEEKNUM('2. Erfassung Einzahlungen'!$L$3)),'2. Erfassung Einzahlungen'!$N$3,""))),0)</f>
        <v/>
      </c>
      <c r="F6" s="204" t="str">
        <f ca="1">IF('2. Erfassung Einzahlungen'!$M$3&lt;&gt;"ja",IF('2. Erfassung Einzahlungen'!$J$3&lt;1,IF(OR(F$4=_xlfn.ISOWEEKNUM('2. Erfassung Einzahlungen'!$L$3),F$4=_xlfn.ISOWEEKNUM('2. Erfassung Einzahlungen'!$R$3),F$4=_xlfn.ISOWEEKNUM('2. Erfassung Einzahlungen'!$S$3)),'2. Erfassung Einzahlungen'!$N$3,""),(IF(AND(YEAR('2. Erfassung Einzahlungen'!$L$3)=YEAR($I$1),F$4=_xlfn.ISOWEEKNUM('2. Erfassung Einzahlungen'!$L$3)),'2. Erfassung Einzahlungen'!$N$3,""))),0)</f>
        <v/>
      </c>
      <c r="G6" s="204" t="str">
        <f ca="1">IF('2. Erfassung Einzahlungen'!$M$3&lt;&gt;"ja",IF('2. Erfassung Einzahlungen'!$J$3&lt;1,IF(OR(G$4=_xlfn.ISOWEEKNUM('2. Erfassung Einzahlungen'!$L$3),G$4=_xlfn.ISOWEEKNUM('2. Erfassung Einzahlungen'!$R$3),G$4=_xlfn.ISOWEEKNUM('2. Erfassung Einzahlungen'!$S$3)),'2. Erfassung Einzahlungen'!$N$3,""),(IF(AND(YEAR('2. Erfassung Einzahlungen'!$L$3)=YEAR($I$1),G$4=_xlfn.ISOWEEKNUM('2. Erfassung Einzahlungen'!$L$3)),'2. Erfassung Einzahlungen'!$N$3,""))),0)</f>
        <v/>
      </c>
      <c r="H6" s="204" t="str">
        <f ca="1">IF('2. Erfassung Einzahlungen'!$M$3&lt;&gt;"ja",IF('2. Erfassung Einzahlungen'!$J$3&lt;1,IF(OR(H$4=_xlfn.ISOWEEKNUM('2. Erfassung Einzahlungen'!$L$3),H$4=_xlfn.ISOWEEKNUM('2. Erfassung Einzahlungen'!$R$3),H$4=_xlfn.ISOWEEKNUM('2. Erfassung Einzahlungen'!$S$3)),'2. Erfassung Einzahlungen'!$N$3,""),(IF(AND(YEAR('2. Erfassung Einzahlungen'!$L$3)=YEAR($I$1),H$4=_xlfn.ISOWEEKNUM('2. Erfassung Einzahlungen'!$L$3)),'2. Erfassung Einzahlungen'!$N$3,""))),0)</f>
        <v/>
      </c>
      <c r="I6" s="204" t="str">
        <f ca="1">IF('2. Erfassung Einzahlungen'!$M$3&lt;&gt;"ja",IF('2. Erfassung Einzahlungen'!$J$3&lt;1,IF(OR(I$4=_xlfn.ISOWEEKNUM('2. Erfassung Einzahlungen'!$L$3),I$4=_xlfn.ISOWEEKNUM('2. Erfassung Einzahlungen'!$R$3),I$4=_xlfn.ISOWEEKNUM('2. Erfassung Einzahlungen'!$S$3)),'2. Erfassung Einzahlungen'!$N$3,""),(IF(AND(YEAR('2. Erfassung Einzahlungen'!$L$3)=YEAR($I$1),I$4=_xlfn.ISOWEEKNUM('2. Erfassung Einzahlungen'!$L$3)),'2. Erfassung Einzahlungen'!$N$3,""))),0)</f>
        <v/>
      </c>
      <c r="J6" s="204" t="str">
        <f ca="1">IF('2. Erfassung Einzahlungen'!$M$3&lt;&gt;"ja",IF('2. Erfassung Einzahlungen'!$J$3&lt;1,IF(OR(J$4=_xlfn.ISOWEEKNUM('2. Erfassung Einzahlungen'!$L$3),J$4=_xlfn.ISOWEEKNUM('2. Erfassung Einzahlungen'!$R$3),J$4=_xlfn.ISOWEEKNUM('2. Erfassung Einzahlungen'!$S$3)),'2. Erfassung Einzahlungen'!$N$3,""),(IF(AND(YEAR('2. Erfassung Einzahlungen'!$L$3)=YEAR($I$1),J$4=_xlfn.ISOWEEKNUM('2. Erfassung Einzahlungen'!$L$3)),'2. Erfassung Einzahlungen'!$N$3,""))),0)</f>
        <v/>
      </c>
      <c r="K6" s="204" t="str">
        <f ca="1">IF('2. Erfassung Einzahlungen'!$M$3&lt;&gt;"ja",IF('2. Erfassung Einzahlungen'!$J$3&lt;1,IF(OR(K$4=_xlfn.ISOWEEKNUM('2. Erfassung Einzahlungen'!$L$3),K$4=_xlfn.ISOWEEKNUM('2. Erfassung Einzahlungen'!$R$3),K$4=_xlfn.ISOWEEKNUM('2. Erfassung Einzahlungen'!$S$3)),'2. Erfassung Einzahlungen'!$N$3,""),(IF(AND(YEAR('2. Erfassung Einzahlungen'!$L$3)=YEAR($I$1),K$4=_xlfn.ISOWEEKNUM('2. Erfassung Einzahlungen'!$L$3)),'2. Erfassung Einzahlungen'!$N$3,""))),0)</f>
        <v/>
      </c>
      <c r="L6" s="204" t="str">
        <f ca="1">IF('2. Erfassung Einzahlungen'!$M$3&lt;&gt;"ja",IF('2. Erfassung Einzahlungen'!$J$3&lt;1,IF(OR(L$4=_xlfn.ISOWEEKNUM('2. Erfassung Einzahlungen'!$L$3),L$4=_xlfn.ISOWEEKNUM('2. Erfassung Einzahlungen'!$R$3),L$4=_xlfn.ISOWEEKNUM('2. Erfassung Einzahlungen'!$S$3)),'2. Erfassung Einzahlungen'!$N$3,""),(IF(AND(YEAR('2. Erfassung Einzahlungen'!$L$3)=YEAR($I$1),L$4=_xlfn.ISOWEEKNUM('2. Erfassung Einzahlungen'!$L$3)),'2. Erfassung Einzahlungen'!$N$3,""))),0)</f>
        <v/>
      </c>
      <c r="M6" s="204" t="str">
        <f ca="1">IF('2. Erfassung Einzahlungen'!$M$3&lt;&gt;"ja",IF('2. Erfassung Einzahlungen'!$J$3&lt;1,IF(OR(M$4=_xlfn.ISOWEEKNUM('2. Erfassung Einzahlungen'!$L$3),M$4=_xlfn.ISOWEEKNUM('2. Erfassung Einzahlungen'!$R$3),M$4=_xlfn.ISOWEEKNUM('2. Erfassung Einzahlungen'!$S$3)),'2. Erfassung Einzahlungen'!$N$3,""),(IF(AND(YEAR('2. Erfassung Einzahlungen'!$L$3)=YEAR($I$1),M$4=_xlfn.ISOWEEKNUM('2. Erfassung Einzahlungen'!$L$3)),'2. Erfassung Einzahlungen'!$N$3,""))),0)</f>
        <v/>
      </c>
      <c r="N6" s="204" t="str">
        <f ca="1">IF('2. Erfassung Einzahlungen'!$M$3&lt;&gt;"ja",IF('2. Erfassung Einzahlungen'!$J$3&lt;1,IF(OR(N$4=_xlfn.ISOWEEKNUM('2. Erfassung Einzahlungen'!$L$3),N$4=_xlfn.ISOWEEKNUM('2. Erfassung Einzahlungen'!$R$3),N$4=_xlfn.ISOWEEKNUM('2. Erfassung Einzahlungen'!$S$3)),'2. Erfassung Einzahlungen'!$N$3,""),(IF(AND(YEAR('2. Erfassung Einzahlungen'!$L$3)=YEAR($I$1),N$4=_xlfn.ISOWEEKNUM('2. Erfassung Einzahlungen'!$L$3)),'2. Erfassung Einzahlungen'!$N$3,""))),0)</f>
        <v/>
      </c>
      <c r="O6" s="204" t="str">
        <f ca="1">IF('2. Erfassung Einzahlungen'!$M$3&lt;&gt;"ja",IF('2. Erfassung Einzahlungen'!$J$3&lt;1,IF(OR(O$4=_xlfn.ISOWEEKNUM('2. Erfassung Einzahlungen'!$L$3),O$4=_xlfn.ISOWEEKNUM('2. Erfassung Einzahlungen'!$R$3),O$4=_xlfn.ISOWEEKNUM('2. Erfassung Einzahlungen'!$S$3)),'2. Erfassung Einzahlungen'!$N$3,""),(IF(AND(YEAR('2. Erfassung Einzahlungen'!$L$3)=YEAR($I$1),O$4=_xlfn.ISOWEEKNUM('2. Erfassung Einzahlungen'!$L$3)),'2. Erfassung Einzahlungen'!$N$3,""))),0)</f>
        <v/>
      </c>
      <c r="P6" s="121"/>
    </row>
    <row r="7" spans="1:17" ht="15.75" customHeight="1" x14ac:dyDescent="0.25">
      <c r="A7" s="130">
        <f>'2. Erfassung Einzahlungen'!A4</f>
        <v>0</v>
      </c>
      <c r="B7" s="204">
        <f ca="1">IF('2. Erfassung Einzahlungen'!$M$4&lt;&gt;"ja",IF('2. Erfassung Einzahlungen'!$J$4&lt;1,IF(OR(B$4=_xlfn.ISOWEEKNUM('2. Erfassung Einzahlungen'!$L$4),B$4=_xlfn.ISOWEEKNUM('2. Erfassung Einzahlungen'!$R$4),B$4=_xlfn.ISOWEEKNUM('2. Erfassung Einzahlungen'!$S$4)),'2. Erfassung Einzahlungen'!$N$4,""),(IF(AND(YEAR('2. Erfassung Einzahlungen'!$L$4)=YEAR($I$1),B$4=_xlfn.ISOWEEKNUM('2. Erfassung Einzahlungen'!$L$4)),'2. Erfassung Einzahlungen'!$N$4,""))),0)</f>
        <v>0</v>
      </c>
      <c r="C7" s="204">
        <f ca="1">IF('2. Erfassung Einzahlungen'!$M$4&lt;&gt;"ja",IF('2. Erfassung Einzahlungen'!$J$4&lt;1,IF(OR(C$4=_xlfn.ISOWEEKNUM('2. Erfassung Einzahlungen'!$L$4),C$4=_xlfn.ISOWEEKNUM('2. Erfassung Einzahlungen'!$R$4),C$4=_xlfn.ISOWEEKNUM('2. Erfassung Einzahlungen'!$S$4)),'2. Erfassung Einzahlungen'!$N$4,""),(IF(AND(YEAR('2. Erfassung Einzahlungen'!$L$4)=YEAR($I$1),C$4=_xlfn.ISOWEEKNUM('2. Erfassung Einzahlungen'!$L$4)),'2. Erfassung Einzahlungen'!$N$4,""))),0)</f>
        <v>0</v>
      </c>
      <c r="D7" s="204">
        <f ca="1">IF('2. Erfassung Einzahlungen'!$M$4&lt;&gt;"ja",IF('2. Erfassung Einzahlungen'!$J$4&lt;1,IF(OR(D$4=_xlfn.ISOWEEKNUM('2. Erfassung Einzahlungen'!$L$4),D$4=_xlfn.ISOWEEKNUM('2. Erfassung Einzahlungen'!$R$4),D$4=_xlfn.ISOWEEKNUM('2. Erfassung Einzahlungen'!$S$4)),'2. Erfassung Einzahlungen'!$N$4,""),(IF(AND(YEAR('2. Erfassung Einzahlungen'!$L$4)=YEAR($I$1),D$4=_xlfn.ISOWEEKNUM('2. Erfassung Einzahlungen'!$L$4)),'2. Erfassung Einzahlungen'!$N$4,""))),0)</f>
        <v>0</v>
      </c>
      <c r="E7" s="204">
        <f ca="1">IF('2. Erfassung Einzahlungen'!$M$4&lt;&gt;"ja",IF('2. Erfassung Einzahlungen'!$J$4&lt;1,IF(OR(E$4=_xlfn.ISOWEEKNUM('2. Erfassung Einzahlungen'!$L$4),E$4=_xlfn.ISOWEEKNUM('2. Erfassung Einzahlungen'!$R$4),E$4=_xlfn.ISOWEEKNUM('2. Erfassung Einzahlungen'!$S$4)),'2. Erfassung Einzahlungen'!$N$4,""),(IF(AND(YEAR('2. Erfassung Einzahlungen'!$L$4)=YEAR($I$1),E$4=_xlfn.ISOWEEKNUM('2. Erfassung Einzahlungen'!$L$4)),'2. Erfassung Einzahlungen'!$N$4,""))),0)</f>
        <v>0</v>
      </c>
      <c r="F7" s="204">
        <f ca="1">IF('2. Erfassung Einzahlungen'!$M$4&lt;&gt;"ja",IF('2. Erfassung Einzahlungen'!$J$4&lt;1,IF(OR(F$4=_xlfn.ISOWEEKNUM('2. Erfassung Einzahlungen'!$L$4),F$4=_xlfn.ISOWEEKNUM('2. Erfassung Einzahlungen'!$R$4),F$4=_xlfn.ISOWEEKNUM('2. Erfassung Einzahlungen'!$S$4)),'2. Erfassung Einzahlungen'!$N$4,""),(IF(AND(YEAR('2. Erfassung Einzahlungen'!$L$4)=YEAR($I$1),F$4=_xlfn.ISOWEEKNUM('2. Erfassung Einzahlungen'!$L$4)),'2. Erfassung Einzahlungen'!$N$4,""))),0)</f>
        <v>0</v>
      </c>
      <c r="G7" s="204">
        <f ca="1">IF('2. Erfassung Einzahlungen'!$M$4&lt;&gt;"ja",IF('2. Erfassung Einzahlungen'!$J$4&lt;1,IF(OR(G$4=_xlfn.ISOWEEKNUM('2. Erfassung Einzahlungen'!$L$4),G$4=_xlfn.ISOWEEKNUM('2. Erfassung Einzahlungen'!$R$4),G$4=_xlfn.ISOWEEKNUM('2. Erfassung Einzahlungen'!$S$4)),'2. Erfassung Einzahlungen'!$N$4,""),(IF(AND(YEAR('2. Erfassung Einzahlungen'!$L$4)=YEAR($I$1),G$4=_xlfn.ISOWEEKNUM('2. Erfassung Einzahlungen'!$L$4)),'2. Erfassung Einzahlungen'!$N$4,""))),0)</f>
        <v>0</v>
      </c>
      <c r="H7" s="204">
        <f ca="1">IF('2. Erfassung Einzahlungen'!$M$4&lt;&gt;"ja",IF('2. Erfassung Einzahlungen'!$J$4&lt;1,IF(OR(H$4=_xlfn.ISOWEEKNUM('2. Erfassung Einzahlungen'!$L$4),H$4=_xlfn.ISOWEEKNUM('2. Erfassung Einzahlungen'!$R$4),H$4=_xlfn.ISOWEEKNUM('2. Erfassung Einzahlungen'!$S$4)),'2. Erfassung Einzahlungen'!$N$4,""),(IF(AND(YEAR('2. Erfassung Einzahlungen'!$L$4)=YEAR($I$1),H$4=_xlfn.ISOWEEKNUM('2. Erfassung Einzahlungen'!$L$4)),'2. Erfassung Einzahlungen'!$N$4,""))),0)</f>
        <v>0</v>
      </c>
      <c r="I7" s="204">
        <f ca="1">IF('2. Erfassung Einzahlungen'!$M$4&lt;&gt;"ja",IF('2. Erfassung Einzahlungen'!$J$4&lt;1,IF(OR(I$4=_xlfn.ISOWEEKNUM('2. Erfassung Einzahlungen'!$L$4),I$4=_xlfn.ISOWEEKNUM('2. Erfassung Einzahlungen'!$R$4),I$4=_xlfn.ISOWEEKNUM('2. Erfassung Einzahlungen'!$S$4)),'2. Erfassung Einzahlungen'!$N$4,""),(IF(AND(YEAR('2. Erfassung Einzahlungen'!$L$4)=YEAR($I$1),I$4=_xlfn.ISOWEEKNUM('2. Erfassung Einzahlungen'!$L$4)),'2. Erfassung Einzahlungen'!$N$4,""))),0)</f>
        <v>0</v>
      </c>
      <c r="J7" s="204">
        <f ca="1">IF('2. Erfassung Einzahlungen'!$M$4&lt;&gt;"ja",IF('2. Erfassung Einzahlungen'!$J$4&lt;1,IF(OR(J$4=_xlfn.ISOWEEKNUM('2. Erfassung Einzahlungen'!$L$4),J$4=_xlfn.ISOWEEKNUM('2. Erfassung Einzahlungen'!$R$4),J$4=_xlfn.ISOWEEKNUM('2. Erfassung Einzahlungen'!$S$4)),'2. Erfassung Einzahlungen'!$N$4,""),(IF(AND(YEAR('2. Erfassung Einzahlungen'!$L$4)=YEAR($I$1),J$4=_xlfn.ISOWEEKNUM('2. Erfassung Einzahlungen'!$L$4)),'2. Erfassung Einzahlungen'!$N$4,""))),0)</f>
        <v>0</v>
      </c>
      <c r="K7" s="204">
        <f ca="1">IF('2. Erfassung Einzahlungen'!$M$4&lt;&gt;"ja",IF('2. Erfassung Einzahlungen'!$J$4&lt;1,IF(OR(K$4=_xlfn.ISOWEEKNUM('2. Erfassung Einzahlungen'!$L$4),K$4=_xlfn.ISOWEEKNUM('2. Erfassung Einzahlungen'!$R$4),K$4=_xlfn.ISOWEEKNUM('2. Erfassung Einzahlungen'!$S$4)),'2. Erfassung Einzahlungen'!$N$4,""),(IF(AND(YEAR('2. Erfassung Einzahlungen'!$L$4)=YEAR($I$1),K$4=_xlfn.ISOWEEKNUM('2. Erfassung Einzahlungen'!$L$4)),'2. Erfassung Einzahlungen'!$N$4,""))),0)</f>
        <v>0</v>
      </c>
      <c r="L7" s="204">
        <f ca="1">IF('2. Erfassung Einzahlungen'!$M$4&lt;&gt;"ja",IF('2. Erfassung Einzahlungen'!$J$4&lt;1,IF(OR(L$4=_xlfn.ISOWEEKNUM('2. Erfassung Einzahlungen'!$L$4),L$4=_xlfn.ISOWEEKNUM('2. Erfassung Einzahlungen'!$R$4),L$4=_xlfn.ISOWEEKNUM('2. Erfassung Einzahlungen'!$S$4)),'2. Erfassung Einzahlungen'!$N$4,""),(IF(AND(YEAR('2. Erfassung Einzahlungen'!$L$4)=YEAR($I$1),L$4=_xlfn.ISOWEEKNUM('2. Erfassung Einzahlungen'!$L$4)),'2. Erfassung Einzahlungen'!$N$4,""))),0)</f>
        <v>0</v>
      </c>
      <c r="M7" s="204">
        <f ca="1">IF('2. Erfassung Einzahlungen'!$M$4&lt;&gt;"ja",IF('2. Erfassung Einzahlungen'!$J$4&lt;1,IF(OR(M$4=_xlfn.ISOWEEKNUM('2. Erfassung Einzahlungen'!$L$4),M$4=_xlfn.ISOWEEKNUM('2. Erfassung Einzahlungen'!$R$4),M$4=_xlfn.ISOWEEKNUM('2. Erfassung Einzahlungen'!$S$4)),'2. Erfassung Einzahlungen'!$N$4,""),(IF(AND(YEAR('2. Erfassung Einzahlungen'!$L$4)=YEAR($I$1),M$4=_xlfn.ISOWEEKNUM('2. Erfassung Einzahlungen'!$L$4)),'2. Erfassung Einzahlungen'!$N$4,""))),0)</f>
        <v>0</v>
      </c>
      <c r="N7" s="204">
        <f ca="1">IF('2. Erfassung Einzahlungen'!$M$4&lt;&gt;"ja",IF('2. Erfassung Einzahlungen'!$J$4&lt;1,IF(OR(N$4=_xlfn.ISOWEEKNUM('2. Erfassung Einzahlungen'!$L$4),N$4=_xlfn.ISOWEEKNUM('2. Erfassung Einzahlungen'!$R$4),N$4=_xlfn.ISOWEEKNUM('2. Erfassung Einzahlungen'!$S$4)),'2. Erfassung Einzahlungen'!$N$4,""),(IF(AND(YEAR('2. Erfassung Einzahlungen'!$L$4)=YEAR($I$1),N$4=_xlfn.ISOWEEKNUM('2. Erfassung Einzahlungen'!$L$4)),'2. Erfassung Einzahlungen'!$N$4,""))),0)</f>
        <v>0</v>
      </c>
      <c r="O7" s="204">
        <f ca="1">IF('2. Erfassung Einzahlungen'!$M$4&lt;&gt;"ja",IF('2. Erfassung Einzahlungen'!$J$4&lt;1,IF(OR(O$4=_xlfn.ISOWEEKNUM('2. Erfassung Einzahlungen'!$L$4),O$4=_xlfn.ISOWEEKNUM('2. Erfassung Einzahlungen'!$R$4),O$4=_xlfn.ISOWEEKNUM('2. Erfassung Einzahlungen'!$S$4)),'2. Erfassung Einzahlungen'!$N$4,""),(IF(AND(YEAR('2. Erfassung Einzahlungen'!$L$4)=YEAR($I$1),O$4=_xlfn.ISOWEEKNUM('2. Erfassung Einzahlungen'!$L$4)),'2. Erfassung Einzahlungen'!$N$4,""))),0)</f>
        <v>0</v>
      </c>
      <c r="P7" s="121"/>
    </row>
    <row r="8" spans="1:17" ht="15.75" customHeight="1" x14ac:dyDescent="0.25">
      <c r="A8" s="130">
        <f>'2. Erfassung Einzahlungen'!A5</f>
        <v>0</v>
      </c>
      <c r="B8" s="204">
        <f ca="1">IF('2. Erfassung Einzahlungen'!$M$5&lt;&gt;"ja",IF('2. Erfassung Einzahlungen'!$J$5&lt;1,IF(OR(B$4=_xlfn.ISOWEEKNUM('2. Erfassung Einzahlungen'!$L$5),B$4=_xlfn.ISOWEEKNUM('2. Erfassung Einzahlungen'!$R$5),B$4=_xlfn.ISOWEEKNUM('2. Erfassung Einzahlungen'!$S$5)),'2. Erfassung Einzahlungen'!$N$5,""),(IF(AND(YEAR('2. Erfassung Einzahlungen'!$L$5)=YEAR($I$1),B$4=_xlfn.ISOWEEKNUM('2. Erfassung Einzahlungen'!$L$5)),'2. Erfassung Einzahlungen'!$N$5,""))),0)</f>
        <v>0</v>
      </c>
      <c r="C8" s="204">
        <f ca="1">IF('2. Erfassung Einzahlungen'!$M$5&lt;&gt;"ja",IF('2. Erfassung Einzahlungen'!$J$5&lt;1,IF(OR(C$4=_xlfn.ISOWEEKNUM('2. Erfassung Einzahlungen'!$L$5),C$4=_xlfn.ISOWEEKNUM('2. Erfassung Einzahlungen'!$R$5),C$4=_xlfn.ISOWEEKNUM('2. Erfassung Einzahlungen'!$S$5)),'2. Erfassung Einzahlungen'!$N$5,""),(IF(AND(YEAR('2. Erfassung Einzahlungen'!$L$5)=YEAR($I$1),C$4=_xlfn.ISOWEEKNUM('2. Erfassung Einzahlungen'!$L$5)),'2. Erfassung Einzahlungen'!$N$5,""))),0)</f>
        <v>0</v>
      </c>
      <c r="D8" s="204">
        <f ca="1">IF('2. Erfassung Einzahlungen'!$M$5&lt;&gt;"ja",IF('2. Erfassung Einzahlungen'!$J$5&lt;1,IF(OR(D$4=_xlfn.ISOWEEKNUM('2. Erfassung Einzahlungen'!$L$5),D$4=_xlfn.ISOWEEKNUM('2. Erfassung Einzahlungen'!$R$5),D$4=_xlfn.ISOWEEKNUM('2. Erfassung Einzahlungen'!$S$5)),'2. Erfassung Einzahlungen'!$N$5,""),(IF(AND(YEAR('2. Erfassung Einzahlungen'!$L$5)=YEAR($I$1),D$4=_xlfn.ISOWEEKNUM('2. Erfassung Einzahlungen'!$L$5)),'2. Erfassung Einzahlungen'!$N$5,""))),0)</f>
        <v>0</v>
      </c>
      <c r="E8" s="204">
        <f ca="1">IF('2. Erfassung Einzahlungen'!$M$5&lt;&gt;"ja",IF('2. Erfassung Einzahlungen'!$J$5&lt;1,IF(OR(E$4=_xlfn.ISOWEEKNUM('2. Erfassung Einzahlungen'!$L$5),E$4=_xlfn.ISOWEEKNUM('2. Erfassung Einzahlungen'!$R$5),E$4=_xlfn.ISOWEEKNUM('2. Erfassung Einzahlungen'!$S$5)),'2. Erfassung Einzahlungen'!$N$5,""),(IF(AND(YEAR('2. Erfassung Einzahlungen'!$L$5)=YEAR($I$1),E$4=_xlfn.ISOWEEKNUM('2. Erfassung Einzahlungen'!$L$5)),'2. Erfassung Einzahlungen'!$N$5,""))),0)</f>
        <v>0</v>
      </c>
      <c r="F8" s="204">
        <f ca="1">IF('2. Erfassung Einzahlungen'!$M$5&lt;&gt;"ja",IF('2. Erfassung Einzahlungen'!$J$5&lt;1,IF(OR(F$4=_xlfn.ISOWEEKNUM('2. Erfassung Einzahlungen'!$L$5),F$4=_xlfn.ISOWEEKNUM('2. Erfassung Einzahlungen'!$R$5),F$4=_xlfn.ISOWEEKNUM('2. Erfassung Einzahlungen'!$S$5)),'2. Erfassung Einzahlungen'!$N$5,""),(IF(AND(YEAR('2. Erfassung Einzahlungen'!$L$5)=YEAR($I$1),F$4=_xlfn.ISOWEEKNUM('2. Erfassung Einzahlungen'!$L$5)),'2. Erfassung Einzahlungen'!$N$5,""))),0)</f>
        <v>0</v>
      </c>
      <c r="G8" s="204">
        <f ca="1">IF('2. Erfassung Einzahlungen'!$M$5&lt;&gt;"ja",IF('2. Erfassung Einzahlungen'!$J$5&lt;1,IF(OR(G$4=_xlfn.ISOWEEKNUM('2. Erfassung Einzahlungen'!$L$5),G$4=_xlfn.ISOWEEKNUM('2. Erfassung Einzahlungen'!$R$5),G$4=_xlfn.ISOWEEKNUM('2. Erfassung Einzahlungen'!$S$5)),'2. Erfassung Einzahlungen'!$N$5,""),(IF(AND(YEAR('2. Erfassung Einzahlungen'!$L$5)=YEAR($I$1),G$4=_xlfn.ISOWEEKNUM('2. Erfassung Einzahlungen'!$L$5)),'2. Erfassung Einzahlungen'!$N$5,""))),0)</f>
        <v>0</v>
      </c>
      <c r="H8" s="204">
        <f ca="1">IF('2. Erfassung Einzahlungen'!$M$5&lt;&gt;"ja",IF('2. Erfassung Einzahlungen'!$J$5&lt;1,IF(OR(H$4=_xlfn.ISOWEEKNUM('2. Erfassung Einzahlungen'!$L$5),H$4=_xlfn.ISOWEEKNUM('2. Erfassung Einzahlungen'!$R$5),H$4=_xlfn.ISOWEEKNUM('2. Erfassung Einzahlungen'!$S$5)),'2. Erfassung Einzahlungen'!$N$5,""),(IF(AND(YEAR('2. Erfassung Einzahlungen'!$L$5)=YEAR($I$1),H$4=_xlfn.ISOWEEKNUM('2. Erfassung Einzahlungen'!$L$5)),'2. Erfassung Einzahlungen'!$N$5,""))),0)</f>
        <v>0</v>
      </c>
      <c r="I8" s="204">
        <f ca="1">IF('2. Erfassung Einzahlungen'!$M$5&lt;&gt;"ja",IF('2. Erfassung Einzahlungen'!$J$5&lt;1,IF(OR(I$4=_xlfn.ISOWEEKNUM('2. Erfassung Einzahlungen'!$L$5),I$4=_xlfn.ISOWEEKNUM('2. Erfassung Einzahlungen'!$R$5),I$4=_xlfn.ISOWEEKNUM('2. Erfassung Einzahlungen'!$S$5)),'2. Erfassung Einzahlungen'!$N$5,""),(IF(AND(YEAR('2. Erfassung Einzahlungen'!$L$5)=YEAR($I$1),I$4=_xlfn.ISOWEEKNUM('2. Erfassung Einzahlungen'!$L$5)),'2. Erfassung Einzahlungen'!$N$5,""))),0)</f>
        <v>0</v>
      </c>
      <c r="J8" s="204">
        <f ca="1">IF('2. Erfassung Einzahlungen'!$M$5&lt;&gt;"ja",IF('2. Erfassung Einzahlungen'!$J$5&lt;1,IF(OR(J$4=_xlfn.ISOWEEKNUM('2. Erfassung Einzahlungen'!$L$5),J$4=_xlfn.ISOWEEKNUM('2. Erfassung Einzahlungen'!$R$5),J$4=_xlfn.ISOWEEKNUM('2. Erfassung Einzahlungen'!$S$5)),'2. Erfassung Einzahlungen'!$N$5,""),(IF(AND(YEAR('2. Erfassung Einzahlungen'!$L$5)=YEAR($I$1),J$4=_xlfn.ISOWEEKNUM('2. Erfassung Einzahlungen'!$L$5)),'2. Erfassung Einzahlungen'!$N$5,""))),0)</f>
        <v>0</v>
      </c>
      <c r="K8" s="204">
        <f ca="1">IF('2. Erfassung Einzahlungen'!$M$5&lt;&gt;"ja",IF('2. Erfassung Einzahlungen'!$J$5&lt;1,IF(OR(K$4=_xlfn.ISOWEEKNUM('2. Erfassung Einzahlungen'!$L$5),K$4=_xlfn.ISOWEEKNUM('2. Erfassung Einzahlungen'!$R$5),K$4=_xlfn.ISOWEEKNUM('2. Erfassung Einzahlungen'!$S$5)),'2. Erfassung Einzahlungen'!$N$5,""),(IF(AND(YEAR('2. Erfassung Einzahlungen'!$L$5)=YEAR($I$1),K$4=_xlfn.ISOWEEKNUM('2. Erfassung Einzahlungen'!$L$5)),'2. Erfassung Einzahlungen'!$N$5,""))),0)</f>
        <v>0</v>
      </c>
      <c r="L8" s="204">
        <f ca="1">IF('2. Erfassung Einzahlungen'!$M$5&lt;&gt;"ja",IF('2. Erfassung Einzahlungen'!$J$5&lt;1,IF(OR(L$4=_xlfn.ISOWEEKNUM('2. Erfassung Einzahlungen'!$L$5),L$4=_xlfn.ISOWEEKNUM('2. Erfassung Einzahlungen'!$R$5),L$4=_xlfn.ISOWEEKNUM('2. Erfassung Einzahlungen'!$S$5)),'2. Erfassung Einzahlungen'!$N$5,""),(IF(AND(YEAR('2. Erfassung Einzahlungen'!$L$5)=YEAR($I$1),L$4=_xlfn.ISOWEEKNUM('2. Erfassung Einzahlungen'!$L$5)),'2. Erfassung Einzahlungen'!$N$5,""))),0)</f>
        <v>0</v>
      </c>
      <c r="M8" s="204">
        <f ca="1">IF('2. Erfassung Einzahlungen'!$M$5&lt;&gt;"ja",IF('2. Erfassung Einzahlungen'!$J$5&lt;1,IF(OR(M$4=_xlfn.ISOWEEKNUM('2. Erfassung Einzahlungen'!$L$5),M$4=_xlfn.ISOWEEKNUM('2. Erfassung Einzahlungen'!$R$5),M$4=_xlfn.ISOWEEKNUM('2. Erfassung Einzahlungen'!$S$5)),'2. Erfassung Einzahlungen'!$N$5,""),(IF(AND(YEAR('2. Erfassung Einzahlungen'!$L$5)=YEAR($I$1),M$4=_xlfn.ISOWEEKNUM('2. Erfassung Einzahlungen'!$L$5)),'2. Erfassung Einzahlungen'!$N$5,""))),0)</f>
        <v>0</v>
      </c>
      <c r="N8" s="204">
        <f ca="1">IF('2. Erfassung Einzahlungen'!$M$5&lt;&gt;"ja",IF('2. Erfassung Einzahlungen'!$J$5&lt;1,IF(OR(N$4=_xlfn.ISOWEEKNUM('2. Erfassung Einzahlungen'!$L$5),N$4=_xlfn.ISOWEEKNUM('2. Erfassung Einzahlungen'!$R$5),N$4=_xlfn.ISOWEEKNUM('2. Erfassung Einzahlungen'!$S$5)),'2. Erfassung Einzahlungen'!$N$5,""),(IF(AND(YEAR('2. Erfassung Einzahlungen'!$L$5)=YEAR($I$1),N$4=_xlfn.ISOWEEKNUM('2. Erfassung Einzahlungen'!$L$5)),'2. Erfassung Einzahlungen'!$N$5,""))),0)</f>
        <v>0</v>
      </c>
      <c r="O8" s="204">
        <f ca="1">IF('2. Erfassung Einzahlungen'!$M$5&lt;&gt;"ja",IF('2. Erfassung Einzahlungen'!$J$5&lt;1,IF(OR(O$4=_xlfn.ISOWEEKNUM('2. Erfassung Einzahlungen'!$L$5),O$4=_xlfn.ISOWEEKNUM('2. Erfassung Einzahlungen'!$R$5),O$4=_xlfn.ISOWEEKNUM('2. Erfassung Einzahlungen'!$S$5)),'2. Erfassung Einzahlungen'!$N$5,""),(IF(AND(YEAR('2. Erfassung Einzahlungen'!$L$5)=YEAR($I$1),O$4=_xlfn.ISOWEEKNUM('2. Erfassung Einzahlungen'!$L$5)),'2. Erfassung Einzahlungen'!$N$5,""))),0)</f>
        <v>0</v>
      </c>
      <c r="P8" s="121"/>
    </row>
    <row r="9" spans="1:17" ht="15.75" customHeight="1" x14ac:dyDescent="0.25">
      <c r="A9" s="130">
        <f>'2. Erfassung Einzahlungen'!A6</f>
        <v>0</v>
      </c>
      <c r="B9" s="204">
        <f ca="1">IF('2. Erfassung Einzahlungen'!$M$6&lt;&gt;"ja",IF('2. Erfassung Einzahlungen'!$J$6&lt;1,IF(OR(B$4=_xlfn.ISOWEEKNUM('2. Erfassung Einzahlungen'!$L$6),B$4=_xlfn.ISOWEEKNUM('2. Erfassung Einzahlungen'!$R$6),B$4=_xlfn.ISOWEEKNUM('2. Erfassung Einzahlungen'!$S$6)),'2. Erfassung Einzahlungen'!$N$6,""),(IF(AND(YEAR('2. Erfassung Einzahlungen'!$L$6)=YEAR($I$1),B$4=_xlfn.ISOWEEKNUM('2. Erfassung Einzahlungen'!$L$6)),'2. Erfassung Einzahlungen'!$N$6,""))),0)</f>
        <v>0</v>
      </c>
      <c r="C9" s="204">
        <f ca="1">IF('2. Erfassung Einzahlungen'!$M$6&lt;&gt;"ja",IF('2. Erfassung Einzahlungen'!$J$6&lt;1,IF(OR(C$4=_xlfn.ISOWEEKNUM('2. Erfassung Einzahlungen'!$L$6),C$4=_xlfn.ISOWEEKNUM('2. Erfassung Einzahlungen'!$R$6),C$4=_xlfn.ISOWEEKNUM('2. Erfassung Einzahlungen'!$S$6)),'2. Erfassung Einzahlungen'!$N$6,""),(IF(AND(YEAR('2. Erfassung Einzahlungen'!$L$6)=YEAR($I$1),C$4=_xlfn.ISOWEEKNUM('2. Erfassung Einzahlungen'!$L$6)),'2. Erfassung Einzahlungen'!$N$6,""))),0)</f>
        <v>0</v>
      </c>
      <c r="D9" s="204">
        <f ca="1">IF('2. Erfassung Einzahlungen'!$M$6&lt;&gt;"ja",IF('2. Erfassung Einzahlungen'!$J$6&lt;1,IF(OR(D$4=_xlfn.ISOWEEKNUM('2. Erfassung Einzahlungen'!$L$6),D$4=_xlfn.ISOWEEKNUM('2. Erfassung Einzahlungen'!$R$6),D$4=_xlfn.ISOWEEKNUM('2. Erfassung Einzahlungen'!$S$6)),'2. Erfassung Einzahlungen'!$N$6,""),(IF(AND(YEAR('2. Erfassung Einzahlungen'!$L$6)=YEAR($I$1),D$4=_xlfn.ISOWEEKNUM('2. Erfassung Einzahlungen'!$L$6)),'2. Erfassung Einzahlungen'!$N$6,""))),0)</f>
        <v>0</v>
      </c>
      <c r="E9" s="204">
        <f ca="1">IF('2. Erfassung Einzahlungen'!$M$6&lt;&gt;"ja",IF('2. Erfassung Einzahlungen'!$J$6&lt;1,IF(OR(E$4=_xlfn.ISOWEEKNUM('2. Erfassung Einzahlungen'!$L$6),E$4=_xlfn.ISOWEEKNUM('2. Erfassung Einzahlungen'!$R$6),E$4=_xlfn.ISOWEEKNUM('2. Erfassung Einzahlungen'!$S$6)),'2. Erfassung Einzahlungen'!$N$6,""),(IF(AND(YEAR('2. Erfassung Einzahlungen'!$L$6)=YEAR($I$1),E$4=_xlfn.ISOWEEKNUM('2. Erfassung Einzahlungen'!$L$6)),'2. Erfassung Einzahlungen'!$N$6,""))),0)</f>
        <v>0</v>
      </c>
      <c r="F9" s="204">
        <f ca="1">IF('2. Erfassung Einzahlungen'!$M$6&lt;&gt;"ja",IF('2. Erfassung Einzahlungen'!$J$6&lt;1,IF(OR(F$4=_xlfn.ISOWEEKNUM('2. Erfassung Einzahlungen'!$L$6),F$4=_xlfn.ISOWEEKNUM('2. Erfassung Einzahlungen'!$R$6),F$4=_xlfn.ISOWEEKNUM('2. Erfassung Einzahlungen'!$S$6)),'2. Erfassung Einzahlungen'!$N$6,""),(IF(AND(YEAR('2. Erfassung Einzahlungen'!$L$6)=YEAR($I$1),F$4=_xlfn.ISOWEEKNUM('2. Erfassung Einzahlungen'!$L$6)),'2. Erfassung Einzahlungen'!$N$6,""))),0)</f>
        <v>0</v>
      </c>
      <c r="G9" s="204">
        <f ca="1">IF('2. Erfassung Einzahlungen'!$M$6&lt;&gt;"ja",IF('2. Erfassung Einzahlungen'!$J$6&lt;1,IF(OR(G$4=_xlfn.ISOWEEKNUM('2. Erfassung Einzahlungen'!$L$6),G$4=_xlfn.ISOWEEKNUM('2. Erfassung Einzahlungen'!$R$6),G$4=_xlfn.ISOWEEKNUM('2. Erfassung Einzahlungen'!$S$6)),'2. Erfassung Einzahlungen'!$N$6,""),(IF(AND(YEAR('2. Erfassung Einzahlungen'!$L$6)=YEAR($I$1),G$4=_xlfn.ISOWEEKNUM('2. Erfassung Einzahlungen'!$L$6)),'2. Erfassung Einzahlungen'!$N$6,""))),0)</f>
        <v>0</v>
      </c>
      <c r="H9" s="204">
        <f ca="1">IF('2. Erfassung Einzahlungen'!$M$6&lt;&gt;"ja",IF('2. Erfassung Einzahlungen'!$J$6&lt;1,IF(OR(H$4=_xlfn.ISOWEEKNUM('2. Erfassung Einzahlungen'!$L$6),H$4=_xlfn.ISOWEEKNUM('2. Erfassung Einzahlungen'!$R$6),H$4=_xlfn.ISOWEEKNUM('2. Erfassung Einzahlungen'!$S$6)),'2. Erfassung Einzahlungen'!$N$6,""),(IF(AND(YEAR('2. Erfassung Einzahlungen'!$L$6)=YEAR($I$1),H$4=_xlfn.ISOWEEKNUM('2. Erfassung Einzahlungen'!$L$6)),'2. Erfassung Einzahlungen'!$N$6,""))),0)</f>
        <v>0</v>
      </c>
      <c r="I9" s="204">
        <f ca="1">IF('2. Erfassung Einzahlungen'!$M$6&lt;&gt;"ja",IF('2. Erfassung Einzahlungen'!$J$6&lt;1,IF(OR(I$4=_xlfn.ISOWEEKNUM('2. Erfassung Einzahlungen'!$L$6),I$4=_xlfn.ISOWEEKNUM('2. Erfassung Einzahlungen'!$R$6),I$4=_xlfn.ISOWEEKNUM('2. Erfassung Einzahlungen'!$S$6)),'2. Erfassung Einzahlungen'!$N$6,""),(IF(AND(YEAR('2. Erfassung Einzahlungen'!$L$6)=YEAR($I$1),I$4=_xlfn.ISOWEEKNUM('2. Erfassung Einzahlungen'!$L$6)),'2. Erfassung Einzahlungen'!$N$6,""))),0)</f>
        <v>0</v>
      </c>
      <c r="J9" s="204">
        <f ca="1">IF('2. Erfassung Einzahlungen'!$M$6&lt;&gt;"ja",IF('2. Erfassung Einzahlungen'!$J$6&lt;1,IF(OR(J$4=_xlfn.ISOWEEKNUM('2. Erfassung Einzahlungen'!$L$6),J$4=_xlfn.ISOWEEKNUM('2. Erfassung Einzahlungen'!$R$6),J$4=_xlfn.ISOWEEKNUM('2. Erfassung Einzahlungen'!$S$6)),'2. Erfassung Einzahlungen'!$N$6,""),(IF(AND(YEAR('2. Erfassung Einzahlungen'!$L$6)=YEAR($I$1),J$4=_xlfn.ISOWEEKNUM('2. Erfassung Einzahlungen'!$L$6)),'2. Erfassung Einzahlungen'!$N$6,""))),0)</f>
        <v>0</v>
      </c>
      <c r="K9" s="204">
        <f ca="1">IF('2. Erfassung Einzahlungen'!$M$6&lt;&gt;"ja",IF('2. Erfassung Einzahlungen'!$J$6&lt;1,IF(OR(K$4=_xlfn.ISOWEEKNUM('2. Erfassung Einzahlungen'!$L$6),K$4=_xlfn.ISOWEEKNUM('2. Erfassung Einzahlungen'!$R$6),K$4=_xlfn.ISOWEEKNUM('2. Erfassung Einzahlungen'!$S$6)),'2. Erfassung Einzahlungen'!$N$6,""),(IF(AND(YEAR('2. Erfassung Einzahlungen'!$L$6)=YEAR($I$1),K$4=_xlfn.ISOWEEKNUM('2. Erfassung Einzahlungen'!$L$6)),'2. Erfassung Einzahlungen'!$N$6,""))),0)</f>
        <v>0</v>
      </c>
      <c r="L9" s="204">
        <f ca="1">IF('2. Erfassung Einzahlungen'!$M$6&lt;&gt;"ja",IF('2. Erfassung Einzahlungen'!$J$6&lt;1,IF(OR(L$4=_xlfn.ISOWEEKNUM('2. Erfassung Einzahlungen'!$L$6),L$4=_xlfn.ISOWEEKNUM('2. Erfassung Einzahlungen'!$R$6),L$4=_xlfn.ISOWEEKNUM('2. Erfassung Einzahlungen'!$S$6)),'2. Erfassung Einzahlungen'!$N$6,""),(IF(AND(YEAR('2. Erfassung Einzahlungen'!$L$6)=YEAR($I$1),L$4=_xlfn.ISOWEEKNUM('2. Erfassung Einzahlungen'!$L$6)),'2. Erfassung Einzahlungen'!$N$6,""))),0)</f>
        <v>0</v>
      </c>
      <c r="M9" s="204">
        <f ca="1">IF('2. Erfassung Einzahlungen'!$M$6&lt;&gt;"ja",IF('2. Erfassung Einzahlungen'!$J$6&lt;1,IF(OR(M$4=_xlfn.ISOWEEKNUM('2. Erfassung Einzahlungen'!$L$6),M$4=_xlfn.ISOWEEKNUM('2. Erfassung Einzahlungen'!$R$6),M$4=_xlfn.ISOWEEKNUM('2. Erfassung Einzahlungen'!$S$6)),'2. Erfassung Einzahlungen'!$N$6,""),(IF(AND(YEAR('2. Erfassung Einzahlungen'!$L$6)=YEAR($I$1),M$4=_xlfn.ISOWEEKNUM('2. Erfassung Einzahlungen'!$L$6)),'2. Erfassung Einzahlungen'!$N$6,""))),0)</f>
        <v>0</v>
      </c>
      <c r="N9" s="204">
        <f ca="1">IF('2. Erfassung Einzahlungen'!$M$6&lt;&gt;"ja",IF('2. Erfassung Einzahlungen'!$J$6&lt;1,IF(OR(N$4=_xlfn.ISOWEEKNUM('2. Erfassung Einzahlungen'!$L$6),N$4=_xlfn.ISOWEEKNUM('2. Erfassung Einzahlungen'!$R$6),N$4=_xlfn.ISOWEEKNUM('2. Erfassung Einzahlungen'!$S$6)),'2. Erfassung Einzahlungen'!$N$6,""),(IF(AND(YEAR('2. Erfassung Einzahlungen'!$L$6)=YEAR($I$1),N$4=_xlfn.ISOWEEKNUM('2. Erfassung Einzahlungen'!$L$6)),'2. Erfassung Einzahlungen'!$N$6,""))),0)</f>
        <v>0</v>
      </c>
      <c r="O9" s="204">
        <f ca="1">IF('2. Erfassung Einzahlungen'!$M$6&lt;&gt;"ja",IF('2. Erfassung Einzahlungen'!$J$6&lt;1,IF(OR(O$4=_xlfn.ISOWEEKNUM('2. Erfassung Einzahlungen'!$L$6),O$4=_xlfn.ISOWEEKNUM('2. Erfassung Einzahlungen'!$R$6),O$4=_xlfn.ISOWEEKNUM('2. Erfassung Einzahlungen'!$S$6)),'2. Erfassung Einzahlungen'!$N$6,""),(IF(AND(YEAR('2. Erfassung Einzahlungen'!$L$6)=YEAR($I$1),O$4=_xlfn.ISOWEEKNUM('2. Erfassung Einzahlungen'!$L$6)),'2. Erfassung Einzahlungen'!$N$6,""))),0)</f>
        <v>0</v>
      </c>
      <c r="P9" s="121"/>
    </row>
    <row r="10" spans="1:17" ht="15.75" customHeight="1" x14ac:dyDescent="0.25">
      <c r="A10" s="130">
        <f>'2. Erfassung Einzahlungen'!A7</f>
        <v>0</v>
      </c>
      <c r="B10" s="204">
        <f ca="1">IF('2. Erfassung Einzahlungen'!$M$7&lt;&gt;"ja",IF('2. Erfassung Einzahlungen'!$J$7&lt;1,IF(OR(B$4=_xlfn.ISOWEEKNUM('2. Erfassung Einzahlungen'!$L$7),B$4=_xlfn.ISOWEEKNUM('2. Erfassung Einzahlungen'!$R$7),B$4=_xlfn.ISOWEEKNUM('2. Erfassung Einzahlungen'!$S$7)),'2. Erfassung Einzahlungen'!$N$7,""),(IF(AND(YEAR('2. Erfassung Einzahlungen'!$L$7)=YEAR($I$1),B$4=_xlfn.ISOWEEKNUM('2. Erfassung Einzahlungen'!$L$7)),'2. Erfassung Einzahlungen'!$N$7,""))),0)</f>
        <v>0</v>
      </c>
      <c r="C10" s="204">
        <f ca="1">IF('2. Erfassung Einzahlungen'!$M$7&lt;&gt;"ja",IF('2. Erfassung Einzahlungen'!$J$7&lt;1,IF(OR(C$4=_xlfn.ISOWEEKNUM('2. Erfassung Einzahlungen'!$L$7),C$4=_xlfn.ISOWEEKNUM('2. Erfassung Einzahlungen'!$R$7),C$4=_xlfn.ISOWEEKNUM('2. Erfassung Einzahlungen'!$S$7)),'2. Erfassung Einzahlungen'!$N$7,""),(IF(AND(YEAR('2. Erfassung Einzahlungen'!$L$7)=YEAR($I$1),C$4=_xlfn.ISOWEEKNUM('2. Erfassung Einzahlungen'!$L$7)),'2. Erfassung Einzahlungen'!$N$7,""))),0)</f>
        <v>0</v>
      </c>
      <c r="D10" s="204">
        <f ca="1">IF('2. Erfassung Einzahlungen'!$M$7&lt;&gt;"ja",IF('2. Erfassung Einzahlungen'!$J$7&lt;1,IF(OR(D$4=_xlfn.ISOWEEKNUM('2. Erfassung Einzahlungen'!$L$7),D$4=_xlfn.ISOWEEKNUM('2. Erfassung Einzahlungen'!$R$7),D$4=_xlfn.ISOWEEKNUM('2. Erfassung Einzahlungen'!$S$7)),'2. Erfassung Einzahlungen'!$N$7,""),(IF(AND(YEAR('2. Erfassung Einzahlungen'!$L$7)=YEAR($I$1),D$4=_xlfn.ISOWEEKNUM('2. Erfassung Einzahlungen'!$L$7)),'2. Erfassung Einzahlungen'!$N$7,""))),0)</f>
        <v>0</v>
      </c>
      <c r="E10" s="204">
        <f ca="1">IF('2. Erfassung Einzahlungen'!$M$7&lt;&gt;"ja",IF('2. Erfassung Einzahlungen'!$J$7&lt;1,IF(OR(E$4=_xlfn.ISOWEEKNUM('2. Erfassung Einzahlungen'!$L$7),E$4=_xlfn.ISOWEEKNUM('2. Erfassung Einzahlungen'!$R$7),E$4=_xlfn.ISOWEEKNUM('2. Erfassung Einzahlungen'!$S$7)),'2. Erfassung Einzahlungen'!$N$7,""),(IF(AND(YEAR('2. Erfassung Einzahlungen'!$L$7)=YEAR($I$1),E$4=_xlfn.ISOWEEKNUM('2. Erfassung Einzahlungen'!$L$7)),'2. Erfassung Einzahlungen'!$N$7,""))),0)</f>
        <v>0</v>
      </c>
      <c r="F10" s="204">
        <f ca="1">IF('2. Erfassung Einzahlungen'!$M$7&lt;&gt;"ja",IF('2. Erfassung Einzahlungen'!$J$7&lt;1,IF(OR(F$4=_xlfn.ISOWEEKNUM('2. Erfassung Einzahlungen'!$L$7),F$4=_xlfn.ISOWEEKNUM('2. Erfassung Einzahlungen'!$R$7),F$4=_xlfn.ISOWEEKNUM('2. Erfassung Einzahlungen'!$S$7)),'2. Erfassung Einzahlungen'!$N$7,""),(IF(AND(YEAR('2. Erfassung Einzahlungen'!$L$7)=YEAR($I$1),F$4=_xlfn.ISOWEEKNUM('2. Erfassung Einzahlungen'!$L$7)),'2. Erfassung Einzahlungen'!$N$7,""))),0)</f>
        <v>0</v>
      </c>
      <c r="G10" s="204">
        <f ca="1">IF('2. Erfassung Einzahlungen'!$M$7&lt;&gt;"ja",IF('2. Erfassung Einzahlungen'!$J$7&lt;1,IF(OR(G$4=_xlfn.ISOWEEKNUM('2. Erfassung Einzahlungen'!$L$7),G$4=_xlfn.ISOWEEKNUM('2. Erfassung Einzahlungen'!$R$7),G$4=_xlfn.ISOWEEKNUM('2. Erfassung Einzahlungen'!$S$7)),'2. Erfassung Einzahlungen'!$N$7,""),(IF(AND(YEAR('2. Erfassung Einzahlungen'!$L$7)=YEAR($I$1),G$4=_xlfn.ISOWEEKNUM('2. Erfassung Einzahlungen'!$L$7)),'2. Erfassung Einzahlungen'!$N$7,""))),0)</f>
        <v>0</v>
      </c>
      <c r="H10" s="204">
        <f ca="1">IF('2. Erfassung Einzahlungen'!$M$7&lt;&gt;"ja",IF('2. Erfassung Einzahlungen'!$J$7&lt;1,IF(OR(H$4=_xlfn.ISOWEEKNUM('2. Erfassung Einzahlungen'!$L$7),H$4=_xlfn.ISOWEEKNUM('2. Erfassung Einzahlungen'!$R$7),H$4=_xlfn.ISOWEEKNUM('2. Erfassung Einzahlungen'!$S$7)),'2. Erfassung Einzahlungen'!$N$7,""),(IF(AND(YEAR('2. Erfassung Einzahlungen'!$L$7)=YEAR($I$1),H$4=_xlfn.ISOWEEKNUM('2. Erfassung Einzahlungen'!$L$7)),'2. Erfassung Einzahlungen'!$N$7,""))),0)</f>
        <v>0</v>
      </c>
      <c r="I10" s="204">
        <f ca="1">IF('2. Erfassung Einzahlungen'!$M$7&lt;&gt;"ja",IF('2. Erfassung Einzahlungen'!$J$7&lt;1,IF(OR(I$4=_xlfn.ISOWEEKNUM('2. Erfassung Einzahlungen'!$L$7),I$4=_xlfn.ISOWEEKNUM('2. Erfassung Einzahlungen'!$R$7),I$4=_xlfn.ISOWEEKNUM('2. Erfassung Einzahlungen'!$S$7)),'2. Erfassung Einzahlungen'!$N$7,""),(IF(AND(YEAR('2. Erfassung Einzahlungen'!$L$7)=YEAR($I$1),I$4=_xlfn.ISOWEEKNUM('2. Erfassung Einzahlungen'!$L$7)),'2. Erfassung Einzahlungen'!$N$7,""))),0)</f>
        <v>0</v>
      </c>
      <c r="J10" s="204">
        <f ca="1">IF('2. Erfassung Einzahlungen'!$M$7&lt;&gt;"ja",IF('2. Erfassung Einzahlungen'!$J$7&lt;1,IF(OR(J$4=_xlfn.ISOWEEKNUM('2. Erfassung Einzahlungen'!$L$7),J$4=_xlfn.ISOWEEKNUM('2. Erfassung Einzahlungen'!$R$7),J$4=_xlfn.ISOWEEKNUM('2. Erfassung Einzahlungen'!$S$7)),'2. Erfassung Einzahlungen'!$N$7,""),(IF(AND(YEAR('2. Erfassung Einzahlungen'!$L$7)=YEAR($I$1),J$4=_xlfn.ISOWEEKNUM('2. Erfassung Einzahlungen'!$L$7)),'2. Erfassung Einzahlungen'!$N$7,""))),0)</f>
        <v>0</v>
      </c>
      <c r="K10" s="204">
        <f ca="1">IF('2. Erfassung Einzahlungen'!$M$7&lt;&gt;"ja",IF('2. Erfassung Einzahlungen'!$J$7&lt;1,IF(OR(K$4=_xlfn.ISOWEEKNUM('2. Erfassung Einzahlungen'!$L$7),K$4=_xlfn.ISOWEEKNUM('2. Erfassung Einzahlungen'!$R$7),K$4=_xlfn.ISOWEEKNUM('2. Erfassung Einzahlungen'!$S$7)),'2. Erfassung Einzahlungen'!$N$7,""),(IF(AND(YEAR('2. Erfassung Einzahlungen'!$L$7)=YEAR($I$1),K$4=_xlfn.ISOWEEKNUM('2. Erfassung Einzahlungen'!$L$7)),'2. Erfassung Einzahlungen'!$N$7,""))),0)</f>
        <v>0</v>
      </c>
      <c r="L10" s="204">
        <f ca="1">IF('2. Erfassung Einzahlungen'!$M$7&lt;&gt;"ja",IF('2. Erfassung Einzahlungen'!$J$7&lt;1,IF(OR(L$4=_xlfn.ISOWEEKNUM('2. Erfassung Einzahlungen'!$L$7),L$4=_xlfn.ISOWEEKNUM('2. Erfassung Einzahlungen'!$R$7),L$4=_xlfn.ISOWEEKNUM('2. Erfassung Einzahlungen'!$S$7)),'2. Erfassung Einzahlungen'!$N$7,""),(IF(AND(YEAR('2. Erfassung Einzahlungen'!$L$7)=YEAR($I$1),L$4=_xlfn.ISOWEEKNUM('2. Erfassung Einzahlungen'!$L$7)),'2. Erfassung Einzahlungen'!$N$7,""))),0)</f>
        <v>0</v>
      </c>
      <c r="M10" s="204">
        <f ca="1">IF('2. Erfassung Einzahlungen'!$M$7&lt;&gt;"ja",IF('2. Erfassung Einzahlungen'!$J$7&lt;1,IF(OR(M$4=_xlfn.ISOWEEKNUM('2. Erfassung Einzahlungen'!$L$7),M$4=_xlfn.ISOWEEKNUM('2. Erfassung Einzahlungen'!$R$7),M$4=_xlfn.ISOWEEKNUM('2. Erfassung Einzahlungen'!$S$7)),'2. Erfassung Einzahlungen'!$N$7,""),(IF(AND(YEAR('2. Erfassung Einzahlungen'!$L$7)=YEAR($I$1),M$4=_xlfn.ISOWEEKNUM('2. Erfassung Einzahlungen'!$L$7)),'2. Erfassung Einzahlungen'!$N$7,""))),0)</f>
        <v>0</v>
      </c>
      <c r="N10" s="204">
        <f ca="1">IF('2. Erfassung Einzahlungen'!$M$7&lt;&gt;"ja",IF('2. Erfassung Einzahlungen'!$J$7&lt;1,IF(OR(N$4=_xlfn.ISOWEEKNUM('2. Erfassung Einzahlungen'!$L$7),N$4=_xlfn.ISOWEEKNUM('2. Erfassung Einzahlungen'!$R$7),N$4=_xlfn.ISOWEEKNUM('2. Erfassung Einzahlungen'!$S$7)),'2. Erfassung Einzahlungen'!$N$7,""),(IF(AND(YEAR('2. Erfassung Einzahlungen'!$L$7)=YEAR($I$1),N$4=_xlfn.ISOWEEKNUM('2. Erfassung Einzahlungen'!$L$7)),'2. Erfassung Einzahlungen'!$N$7,""))),0)</f>
        <v>0</v>
      </c>
      <c r="O10" s="204">
        <f ca="1">IF('2. Erfassung Einzahlungen'!$M$7&lt;&gt;"ja",IF('2. Erfassung Einzahlungen'!$J$7&lt;1,IF(OR(O$4=_xlfn.ISOWEEKNUM('2. Erfassung Einzahlungen'!$L$7),O$4=_xlfn.ISOWEEKNUM('2. Erfassung Einzahlungen'!$R$7),O$4=_xlfn.ISOWEEKNUM('2. Erfassung Einzahlungen'!$S$7)),'2. Erfassung Einzahlungen'!$N$7,""),(IF(AND(YEAR('2. Erfassung Einzahlungen'!$L$7)=YEAR($I$1),O$4=_xlfn.ISOWEEKNUM('2. Erfassung Einzahlungen'!$L$7)),'2. Erfassung Einzahlungen'!$N$7,""))),0)</f>
        <v>0</v>
      </c>
      <c r="P10" s="121"/>
    </row>
    <row r="11" spans="1:17" ht="15.75" customHeight="1" x14ac:dyDescent="0.25">
      <c r="A11" s="130">
        <f>'2. Erfassung Einzahlungen'!A8</f>
        <v>0</v>
      </c>
      <c r="B11" s="204">
        <f ca="1">IF('2. Erfassung Einzahlungen'!$M$8&lt;&gt;"ja",IF('2. Erfassung Einzahlungen'!$J$8&lt;1,IF(OR(B$4=_xlfn.ISOWEEKNUM('2. Erfassung Einzahlungen'!$L$8),B$4=_xlfn.ISOWEEKNUM('2. Erfassung Einzahlungen'!$R$8),B$4=_xlfn.ISOWEEKNUM('2. Erfassung Einzahlungen'!$S$8)),'2. Erfassung Einzahlungen'!$N$8,""),(IF(AND(YEAR('2. Erfassung Einzahlungen'!$L$8)=YEAR($I$1),B$4=_xlfn.ISOWEEKNUM('2. Erfassung Einzahlungen'!$L$8)),'2. Erfassung Einzahlungen'!$N$8,""))),0)</f>
        <v>0</v>
      </c>
      <c r="C11" s="204">
        <f ca="1">IF('2. Erfassung Einzahlungen'!$M$8&lt;&gt;"ja",IF('2. Erfassung Einzahlungen'!$J$8&lt;1,IF(OR(C$4=_xlfn.ISOWEEKNUM('2. Erfassung Einzahlungen'!$L$8),C$4=_xlfn.ISOWEEKNUM('2. Erfassung Einzahlungen'!$R$8),C$4=_xlfn.ISOWEEKNUM('2. Erfassung Einzahlungen'!$S$8)),'2. Erfassung Einzahlungen'!$N$8,""),(IF(AND(YEAR('2. Erfassung Einzahlungen'!$L$8)=YEAR($I$1),C$4=_xlfn.ISOWEEKNUM('2. Erfassung Einzahlungen'!$L$8)),'2. Erfassung Einzahlungen'!$N$8,""))),0)</f>
        <v>0</v>
      </c>
      <c r="D11" s="204">
        <f ca="1">IF('2. Erfassung Einzahlungen'!$M$8&lt;&gt;"ja",IF('2. Erfassung Einzahlungen'!$J$8&lt;1,IF(OR(D$4=_xlfn.ISOWEEKNUM('2. Erfassung Einzahlungen'!$L$8),D$4=_xlfn.ISOWEEKNUM('2. Erfassung Einzahlungen'!$R$8),D$4=_xlfn.ISOWEEKNUM('2. Erfassung Einzahlungen'!$S$8)),'2. Erfassung Einzahlungen'!$N$8,""),(IF(AND(YEAR('2. Erfassung Einzahlungen'!$L$8)=YEAR($I$1),D$4=_xlfn.ISOWEEKNUM('2. Erfassung Einzahlungen'!$L$8)),'2. Erfassung Einzahlungen'!$N$8,""))),0)</f>
        <v>0</v>
      </c>
      <c r="E11" s="204">
        <f ca="1">IF('2. Erfassung Einzahlungen'!$M$8&lt;&gt;"ja",IF('2. Erfassung Einzahlungen'!$J$8&lt;1,IF(OR(E$4=_xlfn.ISOWEEKNUM('2. Erfassung Einzahlungen'!$L$8),E$4=_xlfn.ISOWEEKNUM('2. Erfassung Einzahlungen'!$R$8),E$4=_xlfn.ISOWEEKNUM('2. Erfassung Einzahlungen'!$S$8)),'2. Erfassung Einzahlungen'!$N$8,""),(IF(AND(YEAR('2. Erfassung Einzahlungen'!$L$8)=YEAR($I$1),E$4=_xlfn.ISOWEEKNUM('2. Erfassung Einzahlungen'!$L$8)),'2. Erfassung Einzahlungen'!$N$8,""))),0)</f>
        <v>0</v>
      </c>
      <c r="F11" s="204">
        <f ca="1">IF('2. Erfassung Einzahlungen'!$M$8&lt;&gt;"ja",IF('2. Erfassung Einzahlungen'!$J$8&lt;1,IF(OR(F$4=_xlfn.ISOWEEKNUM('2. Erfassung Einzahlungen'!$L$8),F$4=_xlfn.ISOWEEKNUM('2. Erfassung Einzahlungen'!$R$8),F$4=_xlfn.ISOWEEKNUM('2. Erfassung Einzahlungen'!$S$8)),'2. Erfassung Einzahlungen'!$N$8,""),(IF(AND(YEAR('2. Erfassung Einzahlungen'!$L$8)=YEAR($I$1),F$4=_xlfn.ISOWEEKNUM('2. Erfassung Einzahlungen'!$L$8)),'2. Erfassung Einzahlungen'!$N$8,""))),0)</f>
        <v>0</v>
      </c>
      <c r="G11" s="204">
        <f ca="1">IF('2. Erfassung Einzahlungen'!$M$8&lt;&gt;"ja",IF('2. Erfassung Einzahlungen'!$J$8&lt;1,IF(OR(G$4=_xlfn.ISOWEEKNUM('2. Erfassung Einzahlungen'!$L$8),G$4=_xlfn.ISOWEEKNUM('2. Erfassung Einzahlungen'!$R$8),G$4=_xlfn.ISOWEEKNUM('2. Erfassung Einzahlungen'!$S$8)),'2. Erfassung Einzahlungen'!$N$8,""),(IF(AND(YEAR('2. Erfassung Einzahlungen'!$L$8)=YEAR($I$1),G$4=_xlfn.ISOWEEKNUM('2. Erfassung Einzahlungen'!$L$8)),'2. Erfassung Einzahlungen'!$N$8,""))),0)</f>
        <v>0</v>
      </c>
      <c r="H11" s="204">
        <f ca="1">IF('2. Erfassung Einzahlungen'!$M$8&lt;&gt;"ja",IF('2. Erfassung Einzahlungen'!$J$8&lt;1,IF(OR(H$4=_xlfn.ISOWEEKNUM('2. Erfassung Einzahlungen'!$L$8),H$4=_xlfn.ISOWEEKNUM('2. Erfassung Einzahlungen'!$R$8),H$4=_xlfn.ISOWEEKNUM('2. Erfassung Einzahlungen'!$S$8)),'2. Erfassung Einzahlungen'!$N$8,""),(IF(AND(YEAR('2. Erfassung Einzahlungen'!$L$8)=YEAR($I$1),H$4=_xlfn.ISOWEEKNUM('2. Erfassung Einzahlungen'!$L$8)),'2. Erfassung Einzahlungen'!$N$8,""))),0)</f>
        <v>0</v>
      </c>
      <c r="I11" s="204">
        <f ca="1">IF('2. Erfassung Einzahlungen'!$M$8&lt;&gt;"ja",IF('2. Erfassung Einzahlungen'!$J$8&lt;1,IF(OR(I$4=_xlfn.ISOWEEKNUM('2. Erfassung Einzahlungen'!$L$8),I$4=_xlfn.ISOWEEKNUM('2. Erfassung Einzahlungen'!$R$8),I$4=_xlfn.ISOWEEKNUM('2. Erfassung Einzahlungen'!$S$8)),'2. Erfassung Einzahlungen'!$N$8,""),(IF(AND(YEAR('2. Erfassung Einzahlungen'!$L$8)=YEAR($I$1),I$4=_xlfn.ISOWEEKNUM('2. Erfassung Einzahlungen'!$L$8)),'2. Erfassung Einzahlungen'!$N$8,""))),0)</f>
        <v>0</v>
      </c>
      <c r="J11" s="204">
        <f ca="1">IF('2. Erfassung Einzahlungen'!$M$8&lt;&gt;"ja",IF('2. Erfassung Einzahlungen'!$J$8&lt;1,IF(OR(J$4=_xlfn.ISOWEEKNUM('2. Erfassung Einzahlungen'!$L$8),J$4=_xlfn.ISOWEEKNUM('2. Erfassung Einzahlungen'!$R$8),J$4=_xlfn.ISOWEEKNUM('2. Erfassung Einzahlungen'!$S$8)),'2. Erfassung Einzahlungen'!$N$8,""),(IF(AND(YEAR('2. Erfassung Einzahlungen'!$L$8)=YEAR($I$1),J$4=_xlfn.ISOWEEKNUM('2. Erfassung Einzahlungen'!$L$8)),'2. Erfassung Einzahlungen'!$N$8,""))),0)</f>
        <v>0</v>
      </c>
      <c r="K11" s="204">
        <f ca="1">IF('2. Erfassung Einzahlungen'!$M$8&lt;&gt;"ja",IF('2. Erfassung Einzahlungen'!$J$8&lt;1,IF(OR(K$4=_xlfn.ISOWEEKNUM('2. Erfassung Einzahlungen'!$L$8),K$4=_xlfn.ISOWEEKNUM('2. Erfassung Einzahlungen'!$R$8),K$4=_xlfn.ISOWEEKNUM('2. Erfassung Einzahlungen'!$S$8)),'2. Erfassung Einzahlungen'!$N$8,""),(IF(AND(YEAR('2. Erfassung Einzahlungen'!$L$8)=YEAR($I$1),K$4=_xlfn.ISOWEEKNUM('2. Erfassung Einzahlungen'!$L$8)),'2. Erfassung Einzahlungen'!$N$8,""))),0)</f>
        <v>0</v>
      </c>
      <c r="L11" s="204">
        <f ca="1">IF('2. Erfassung Einzahlungen'!$M$8&lt;&gt;"ja",IF('2. Erfassung Einzahlungen'!$J$8&lt;1,IF(OR(L$4=_xlfn.ISOWEEKNUM('2. Erfassung Einzahlungen'!$L$8),L$4=_xlfn.ISOWEEKNUM('2. Erfassung Einzahlungen'!$R$8),L$4=_xlfn.ISOWEEKNUM('2. Erfassung Einzahlungen'!$S$8)),'2. Erfassung Einzahlungen'!$N$8,""),(IF(AND(YEAR('2. Erfassung Einzahlungen'!$L$8)=YEAR($I$1),L$4=_xlfn.ISOWEEKNUM('2. Erfassung Einzahlungen'!$L$8)),'2. Erfassung Einzahlungen'!$N$8,""))),0)</f>
        <v>0</v>
      </c>
      <c r="M11" s="204">
        <f ca="1">IF('2. Erfassung Einzahlungen'!$M$8&lt;&gt;"ja",IF('2. Erfassung Einzahlungen'!$J$8&lt;1,IF(OR(M$4=_xlfn.ISOWEEKNUM('2. Erfassung Einzahlungen'!$L$8),M$4=_xlfn.ISOWEEKNUM('2. Erfassung Einzahlungen'!$R$8),M$4=_xlfn.ISOWEEKNUM('2. Erfassung Einzahlungen'!$S$8)),'2. Erfassung Einzahlungen'!$N$8,""),(IF(AND(YEAR('2. Erfassung Einzahlungen'!$L$8)=YEAR($I$1),M$4=_xlfn.ISOWEEKNUM('2. Erfassung Einzahlungen'!$L$8)),'2. Erfassung Einzahlungen'!$N$8,""))),0)</f>
        <v>0</v>
      </c>
      <c r="N11" s="204">
        <f ca="1">IF('2. Erfassung Einzahlungen'!$M$8&lt;&gt;"ja",IF('2. Erfassung Einzahlungen'!$J$8&lt;1,IF(OR(N$4=_xlfn.ISOWEEKNUM('2. Erfassung Einzahlungen'!$L$8),N$4=_xlfn.ISOWEEKNUM('2. Erfassung Einzahlungen'!$R$8),N$4=_xlfn.ISOWEEKNUM('2. Erfassung Einzahlungen'!$S$8)),'2. Erfassung Einzahlungen'!$N$8,""),(IF(AND(YEAR('2. Erfassung Einzahlungen'!$L$8)=YEAR($I$1),N$4=_xlfn.ISOWEEKNUM('2. Erfassung Einzahlungen'!$L$8)),'2. Erfassung Einzahlungen'!$N$8,""))),0)</f>
        <v>0</v>
      </c>
      <c r="O11" s="204">
        <f ca="1">IF('2. Erfassung Einzahlungen'!$M$8&lt;&gt;"ja",IF('2. Erfassung Einzahlungen'!$J$8&lt;1,IF(OR(O$4=_xlfn.ISOWEEKNUM('2. Erfassung Einzahlungen'!$L$8),O$4=_xlfn.ISOWEEKNUM('2. Erfassung Einzahlungen'!$R$8),O$4=_xlfn.ISOWEEKNUM('2. Erfassung Einzahlungen'!$S$8)),'2. Erfassung Einzahlungen'!$N$8,""),(IF(AND(YEAR('2. Erfassung Einzahlungen'!$L$8)=YEAR($I$1),O$4=_xlfn.ISOWEEKNUM('2. Erfassung Einzahlungen'!$L$8)),'2. Erfassung Einzahlungen'!$N$8,""))),0)</f>
        <v>0</v>
      </c>
      <c r="P11" s="121"/>
    </row>
    <row r="12" spans="1:17" ht="15.75" customHeight="1" x14ac:dyDescent="0.25">
      <c r="A12" s="130">
        <f>'2. Erfassung Einzahlungen'!A9</f>
        <v>0</v>
      </c>
      <c r="B12" s="204">
        <f ca="1">IF('2. Erfassung Einzahlungen'!$M$9&lt;&gt;"ja",IF('2. Erfassung Einzahlungen'!$J$9&lt;1,IF(OR(B$4=_xlfn.ISOWEEKNUM('2. Erfassung Einzahlungen'!$L$9),B$4=_xlfn.ISOWEEKNUM('2. Erfassung Einzahlungen'!$R$9),B$4=_xlfn.ISOWEEKNUM('2. Erfassung Einzahlungen'!$S$9)),'2. Erfassung Einzahlungen'!$N$9,""),(IF(AND(YEAR('2. Erfassung Einzahlungen'!$L$9)=YEAR($I$1),B$4=_xlfn.ISOWEEKNUM('2. Erfassung Einzahlungen'!$L$9)),'2. Erfassung Einzahlungen'!$N$9,""))),0)</f>
        <v>0</v>
      </c>
      <c r="C12" s="204">
        <f ca="1">IF('2. Erfassung Einzahlungen'!$M$9&lt;&gt;"ja",IF('2. Erfassung Einzahlungen'!$J$9&lt;1,IF(OR(C$4=_xlfn.ISOWEEKNUM('2. Erfassung Einzahlungen'!$L$9),C$4=_xlfn.ISOWEEKNUM('2. Erfassung Einzahlungen'!$R$9),C$4=_xlfn.ISOWEEKNUM('2. Erfassung Einzahlungen'!$S$9)),'2. Erfassung Einzahlungen'!$N$9,""),(IF(AND(YEAR('2. Erfassung Einzahlungen'!$L$9)=YEAR($I$1),C$4=_xlfn.ISOWEEKNUM('2. Erfassung Einzahlungen'!$L$9)),'2. Erfassung Einzahlungen'!$N$9,""))),0)</f>
        <v>0</v>
      </c>
      <c r="D12" s="204">
        <f ca="1">IF('2. Erfassung Einzahlungen'!$M$9&lt;&gt;"ja",IF('2. Erfassung Einzahlungen'!$J$9&lt;1,IF(OR(D$4=_xlfn.ISOWEEKNUM('2. Erfassung Einzahlungen'!$L$9),D$4=_xlfn.ISOWEEKNUM('2. Erfassung Einzahlungen'!$R$9),D$4=_xlfn.ISOWEEKNUM('2. Erfassung Einzahlungen'!$S$9)),'2. Erfassung Einzahlungen'!$N$9,""),(IF(AND(YEAR('2. Erfassung Einzahlungen'!$L$9)=YEAR($I$1),D$4=_xlfn.ISOWEEKNUM('2. Erfassung Einzahlungen'!$L$9)),'2. Erfassung Einzahlungen'!$N$9,""))),0)</f>
        <v>0</v>
      </c>
      <c r="E12" s="204">
        <f ca="1">IF('2. Erfassung Einzahlungen'!$M$9&lt;&gt;"ja",IF('2. Erfassung Einzahlungen'!$J$9&lt;1,IF(OR(E$4=_xlfn.ISOWEEKNUM('2. Erfassung Einzahlungen'!$L$9),E$4=_xlfn.ISOWEEKNUM('2. Erfassung Einzahlungen'!$R$9),E$4=_xlfn.ISOWEEKNUM('2. Erfassung Einzahlungen'!$S$9)),'2. Erfassung Einzahlungen'!$N$9,""),(IF(AND(YEAR('2. Erfassung Einzahlungen'!$L$9)=YEAR($I$1),E$4=_xlfn.ISOWEEKNUM('2. Erfassung Einzahlungen'!$L$9)),'2. Erfassung Einzahlungen'!$N$9,""))),0)</f>
        <v>0</v>
      </c>
      <c r="F12" s="204">
        <f ca="1">IF('2. Erfassung Einzahlungen'!$M$9&lt;&gt;"ja",IF('2. Erfassung Einzahlungen'!$J$9&lt;1,IF(OR(F$4=_xlfn.ISOWEEKNUM('2. Erfassung Einzahlungen'!$L$9),F$4=_xlfn.ISOWEEKNUM('2. Erfassung Einzahlungen'!$R$9),F$4=_xlfn.ISOWEEKNUM('2. Erfassung Einzahlungen'!$S$9)),'2. Erfassung Einzahlungen'!$N$9,""),(IF(AND(YEAR('2. Erfassung Einzahlungen'!$L$9)=YEAR($I$1),F$4=_xlfn.ISOWEEKNUM('2. Erfassung Einzahlungen'!$L$9)),'2. Erfassung Einzahlungen'!$N$9,""))),0)</f>
        <v>0</v>
      </c>
      <c r="G12" s="204">
        <f ca="1">IF('2. Erfassung Einzahlungen'!$M$9&lt;&gt;"ja",IF('2. Erfassung Einzahlungen'!$J$9&lt;1,IF(OR(G$4=_xlfn.ISOWEEKNUM('2. Erfassung Einzahlungen'!$L$9),G$4=_xlfn.ISOWEEKNUM('2. Erfassung Einzahlungen'!$R$9),G$4=_xlfn.ISOWEEKNUM('2. Erfassung Einzahlungen'!$S$9)),'2. Erfassung Einzahlungen'!$N$9,""),(IF(AND(YEAR('2. Erfassung Einzahlungen'!$L$9)=YEAR($I$1),G$4=_xlfn.ISOWEEKNUM('2. Erfassung Einzahlungen'!$L$9)),'2. Erfassung Einzahlungen'!$N$9,""))),0)</f>
        <v>0</v>
      </c>
      <c r="H12" s="204">
        <f ca="1">IF('2. Erfassung Einzahlungen'!$M$9&lt;&gt;"ja",IF('2. Erfassung Einzahlungen'!$J$9&lt;1,IF(OR(H$4=_xlfn.ISOWEEKNUM('2. Erfassung Einzahlungen'!$L$9),H$4=_xlfn.ISOWEEKNUM('2. Erfassung Einzahlungen'!$R$9),H$4=_xlfn.ISOWEEKNUM('2. Erfassung Einzahlungen'!$S$9)),'2. Erfassung Einzahlungen'!$N$9,""),(IF(AND(YEAR('2. Erfassung Einzahlungen'!$L$9)=YEAR($I$1),H$4=_xlfn.ISOWEEKNUM('2. Erfassung Einzahlungen'!$L$9)),'2. Erfassung Einzahlungen'!$N$9,""))),0)</f>
        <v>0</v>
      </c>
      <c r="I12" s="204">
        <f ca="1">IF('2. Erfassung Einzahlungen'!$M$9&lt;&gt;"ja",IF('2. Erfassung Einzahlungen'!$J$9&lt;1,IF(OR(I$4=_xlfn.ISOWEEKNUM('2. Erfassung Einzahlungen'!$L$9),I$4=_xlfn.ISOWEEKNUM('2. Erfassung Einzahlungen'!$R$9),I$4=_xlfn.ISOWEEKNUM('2. Erfassung Einzahlungen'!$S$9)),'2. Erfassung Einzahlungen'!$N$9,""),(IF(AND(YEAR('2. Erfassung Einzahlungen'!$L$9)=YEAR($I$1),I$4=_xlfn.ISOWEEKNUM('2. Erfassung Einzahlungen'!$L$9)),'2. Erfassung Einzahlungen'!$N$9,""))),0)</f>
        <v>0</v>
      </c>
      <c r="J12" s="204">
        <f ca="1">IF('2. Erfassung Einzahlungen'!$M$9&lt;&gt;"ja",IF('2. Erfassung Einzahlungen'!$J$9&lt;1,IF(OR(J$4=_xlfn.ISOWEEKNUM('2. Erfassung Einzahlungen'!$L$9),J$4=_xlfn.ISOWEEKNUM('2. Erfassung Einzahlungen'!$R$9),J$4=_xlfn.ISOWEEKNUM('2. Erfassung Einzahlungen'!$S$9)),'2. Erfassung Einzahlungen'!$N$9,""),(IF(AND(YEAR('2. Erfassung Einzahlungen'!$L$9)=YEAR($I$1),J$4=_xlfn.ISOWEEKNUM('2. Erfassung Einzahlungen'!$L$9)),'2. Erfassung Einzahlungen'!$N$9,""))),0)</f>
        <v>0</v>
      </c>
      <c r="K12" s="204">
        <f ca="1">IF('2. Erfassung Einzahlungen'!$M$9&lt;&gt;"ja",IF('2. Erfassung Einzahlungen'!$J$9&lt;1,IF(OR(K$4=_xlfn.ISOWEEKNUM('2. Erfassung Einzahlungen'!$L$9),K$4=_xlfn.ISOWEEKNUM('2. Erfassung Einzahlungen'!$R$9),K$4=_xlfn.ISOWEEKNUM('2. Erfassung Einzahlungen'!$S$9)),'2. Erfassung Einzahlungen'!$N$9,""),(IF(AND(YEAR('2. Erfassung Einzahlungen'!$L$9)=YEAR($I$1),K$4=_xlfn.ISOWEEKNUM('2. Erfassung Einzahlungen'!$L$9)),'2. Erfassung Einzahlungen'!$N$9,""))),0)</f>
        <v>0</v>
      </c>
      <c r="L12" s="204">
        <f ca="1">IF('2. Erfassung Einzahlungen'!$M$9&lt;&gt;"ja",IF('2. Erfassung Einzahlungen'!$J$9&lt;1,IF(OR(L$4=_xlfn.ISOWEEKNUM('2. Erfassung Einzahlungen'!$L$9),L$4=_xlfn.ISOWEEKNUM('2. Erfassung Einzahlungen'!$R$9),L$4=_xlfn.ISOWEEKNUM('2. Erfassung Einzahlungen'!$S$9)),'2. Erfassung Einzahlungen'!$N$9,""),(IF(AND(YEAR('2. Erfassung Einzahlungen'!$L$9)=YEAR($I$1),L$4=_xlfn.ISOWEEKNUM('2. Erfassung Einzahlungen'!$L$9)),'2. Erfassung Einzahlungen'!$N$9,""))),0)</f>
        <v>0</v>
      </c>
      <c r="M12" s="204">
        <f ca="1">IF('2. Erfassung Einzahlungen'!$M$9&lt;&gt;"ja",IF('2. Erfassung Einzahlungen'!$J$9&lt;1,IF(OR(M$4=_xlfn.ISOWEEKNUM('2. Erfassung Einzahlungen'!$L$9),M$4=_xlfn.ISOWEEKNUM('2. Erfassung Einzahlungen'!$R$9),M$4=_xlfn.ISOWEEKNUM('2. Erfassung Einzahlungen'!$S$9)),'2. Erfassung Einzahlungen'!$N$9,""),(IF(AND(YEAR('2. Erfassung Einzahlungen'!$L$9)=YEAR($I$1),M$4=_xlfn.ISOWEEKNUM('2. Erfassung Einzahlungen'!$L$9)),'2. Erfassung Einzahlungen'!$N$9,""))),0)</f>
        <v>0</v>
      </c>
      <c r="N12" s="204">
        <f ca="1">IF('2. Erfassung Einzahlungen'!$M$9&lt;&gt;"ja",IF('2. Erfassung Einzahlungen'!$J$9&lt;1,IF(OR(N$4=_xlfn.ISOWEEKNUM('2. Erfassung Einzahlungen'!$L$9),N$4=_xlfn.ISOWEEKNUM('2. Erfassung Einzahlungen'!$R$9),N$4=_xlfn.ISOWEEKNUM('2. Erfassung Einzahlungen'!$S$9)),'2. Erfassung Einzahlungen'!$N$9,""),(IF(AND(YEAR('2. Erfassung Einzahlungen'!$L$9)=YEAR($I$1),N$4=_xlfn.ISOWEEKNUM('2. Erfassung Einzahlungen'!$L$9)),'2. Erfassung Einzahlungen'!$N$9,""))),0)</f>
        <v>0</v>
      </c>
      <c r="O12" s="204">
        <f ca="1">IF('2. Erfassung Einzahlungen'!$M$9&lt;&gt;"ja",IF('2. Erfassung Einzahlungen'!$J$9&lt;1,IF(OR(O$4=_xlfn.ISOWEEKNUM('2. Erfassung Einzahlungen'!$L$9),O$4=_xlfn.ISOWEEKNUM('2. Erfassung Einzahlungen'!$R$9),O$4=_xlfn.ISOWEEKNUM('2. Erfassung Einzahlungen'!$S$9)),'2. Erfassung Einzahlungen'!$N$9,""),(IF(AND(YEAR('2. Erfassung Einzahlungen'!$L$9)=YEAR($I$1),O$4=_xlfn.ISOWEEKNUM('2. Erfassung Einzahlungen'!$L$9)),'2. Erfassung Einzahlungen'!$N$9,""))),0)</f>
        <v>0</v>
      </c>
      <c r="P12" s="121"/>
    </row>
    <row r="13" spans="1:17" ht="15.75" customHeight="1" x14ac:dyDescent="0.25">
      <c r="A13" s="130">
        <f>'2. Erfassung Einzahlungen'!A10</f>
        <v>0</v>
      </c>
      <c r="B13" s="204">
        <f ca="1">IF('2. Erfassung Einzahlungen'!$M$10&lt;&gt;"ja",IF('2. Erfassung Einzahlungen'!$J$10&lt;1,IF(OR(B$4=_xlfn.ISOWEEKNUM('2. Erfassung Einzahlungen'!$L$10),B$4=_xlfn.ISOWEEKNUM('2. Erfassung Einzahlungen'!$R$10),B$4=_xlfn.ISOWEEKNUM('2. Erfassung Einzahlungen'!$S$10)),'2. Erfassung Einzahlungen'!$N$10,""),(IF(AND(YEAR('2. Erfassung Einzahlungen'!$L$10)=YEAR($I$1),B$4=_xlfn.ISOWEEKNUM('2. Erfassung Einzahlungen'!$L$10)),'2. Erfassung Einzahlungen'!$N$10,""))),0)</f>
        <v>0</v>
      </c>
      <c r="C13" s="204">
        <f ca="1">IF('2. Erfassung Einzahlungen'!$M$10&lt;&gt;"ja",IF('2. Erfassung Einzahlungen'!$J$10&lt;1,IF(OR(C$4=_xlfn.ISOWEEKNUM('2. Erfassung Einzahlungen'!$L$10),C$4=_xlfn.ISOWEEKNUM('2. Erfassung Einzahlungen'!$R$10),C$4=_xlfn.ISOWEEKNUM('2. Erfassung Einzahlungen'!$S$10)),'2. Erfassung Einzahlungen'!$N$10,""),(IF(AND(YEAR('2. Erfassung Einzahlungen'!$L$10)=YEAR($I$1),C$4=_xlfn.ISOWEEKNUM('2. Erfassung Einzahlungen'!$L$10)),'2. Erfassung Einzahlungen'!$N$10,""))),0)</f>
        <v>0</v>
      </c>
      <c r="D13" s="204">
        <f ca="1">IF('2. Erfassung Einzahlungen'!$M$10&lt;&gt;"ja",IF('2. Erfassung Einzahlungen'!$J$10&lt;1,IF(OR(D$4=_xlfn.ISOWEEKNUM('2. Erfassung Einzahlungen'!$L$10),D$4=_xlfn.ISOWEEKNUM('2. Erfassung Einzahlungen'!$R$10),D$4=_xlfn.ISOWEEKNUM('2. Erfassung Einzahlungen'!$S$10)),'2. Erfassung Einzahlungen'!$N$10,""),(IF(AND(YEAR('2. Erfassung Einzahlungen'!$L$10)=YEAR($I$1),D$4=_xlfn.ISOWEEKNUM('2. Erfassung Einzahlungen'!$L$10)),'2. Erfassung Einzahlungen'!$N$10,""))),0)</f>
        <v>0</v>
      </c>
      <c r="E13" s="204">
        <f ca="1">IF('2. Erfassung Einzahlungen'!$M$10&lt;&gt;"ja",IF('2. Erfassung Einzahlungen'!$J$10&lt;1,IF(OR(E$4=_xlfn.ISOWEEKNUM('2. Erfassung Einzahlungen'!$L$10),E$4=_xlfn.ISOWEEKNUM('2. Erfassung Einzahlungen'!$R$10),E$4=_xlfn.ISOWEEKNUM('2. Erfassung Einzahlungen'!$S$10)),'2. Erfassung Einzahlungen'!$N$10,""),(IF(AND(YEAR('2. Erfassung Einzahlungen'!$L$10)=YEAR($I$1),E$4=_xlfn.ISOWEEKNUM('2. Erfassung Einzahlungen'!$L$10)),'2. Erfassung Einzahlungen'!$N$10,""))),0)</f>
        <v>0</v>
      </c>
      <c r="F13" s="204">
        <f ca="1">IF('2. Erfassung Einzahlungen'!$M$10&lt;&gt;"ja",IF('2. Erfassung Einzahlungen'!$J$10&lt;1,IF(OR(F$4=_xlfn.ISOWEEKNUM('2. Erfassung Einzahlungen'!$L$10),F$4=_xlfn.ISOWEEKNUM('2. Erfassung Einzahlungen'!$R$10),F$4=_xlfn.ISOWEEKNUM('2. Erfassung Einzahlungen'!$S$10)),'2. Erfassung Einzahlungen'!$N$10,""),(IF(AND(YEAR('2. Erfassung Einzahlungen'!$L$10)=YEAR($I$1),F$4=_xlfn.ISOWEEKNUM('2. Erfassung Einzahlungen'!$L$10)),'2. Erfassung Einzahlungen'!$N$10,""))),0)</f>
        <v>0</v>
      </c>
      <c r="G13" s="204">
        <f ca="1">IF('2. Erfassung Einzahlungen'!$M$10&lt;&gt;"ja",IF('2. Erfassung Einzahlungen'!$J$10&lt;1,IF(OR(G$4=_xlfn.ISOWEEKNUM('2. Erfassung Einzahlungen'!$L$10),G$4=_xlfn.ISOWEEKNUM('2. Erfassung Einzahlungen'!$R$10),G$4=_xlfn.ISOWEEKNUM('2. Erfassung Einzahlungen'!$S$10)),'2. Erfassung Einzahlungen'!$N$10,""),(IF(AND(YEAR('2. Erfassung Einzahlungen'!$L$10)=YEAR($I$1),G$4=_xlfn.ISOWEEKNUM('2. Erfassung Einzahlungen'!$L$10)),'2. Erfassung Einzahlungen'!$N$10,""))),0)</f>
        <v>0</v>
      </c>
      <c r="H13" s="204">
        <f ca="1">IF('2. Erfassung Einzahlungen'!$M$10&lt;&gt;"ja",IF('2. Erfassung Einzahlungen'!$J$10&lt;1,IF(OR(H$4=_xlfn.ISOWEEKNUM('2. Erfassung Einzahlungen'!$L$10),H$4=_xlfn.ISOWEEKNUM('2. Erfassung Einzahlungen'!$R$10),H$4=_xlfn.ISOWEEKNUM('2. Erfassung Einzahlungen'!$S$10)),'2. Erfassung Einzahlungen'!$N$10,""),(IF(AND(YEAR('2. Erfassung Einzahlungen'!$L$10)=YEAR($I$1),H$4=_xlfn.ISOWEEKNUM('2. Erfassung Einzahlungen'!$L$10)),'2. Erfassung Einzahlungen'!$N$10,""))),0)</f>
        <v>0</v>
      </c>
      <c r="I13" s="204">
        <f ca="1">IF('2. Erfassung Einzahlungen'!$M$10&lt;&gt;"ja",IF('2. Erfassung Einzahlungen'!$J$10&lt;1,IF(OR(I$4=_xlfn.ISOWEEKNUM('2. Erfassung Einzahlungen'!$L$10),I$4=_xlfn.ISOWEEKNUM('2. Erfassung Einzahlungen'!$R$10),I$4=_xlfn.ISOWEEKNUM('2. Erfassung Einzahlungen'!$S$10)),'2. Erfassung Einzahlungen'!$N$10,""),(IF(AND(YEAR('2. Erfassung Einzahlungen'!$L$10)=YEAR($I$1),I$4=_xlfn.ISOWEEKNUM('2. Erfassung Einzahlungen'!$L$10)),'2. Erfassung Einzahlungen'!$N$10,""))),0)</f>
        <v>0</v>
      </c>
      <c r="J13" s="204">
        <f ca="1">IF('2. Erfassung Einzahlungen'!$M$10&lt;&gt;"ja",IF('2. Erfassung Einzahlungen'!$J$10&lt;1,IF(OR(J$4=_xlfn.ISOWEEKNUM('2. Erfassung Einzahlungen'!$L$10),J$4=_xlfn.ISOWEEKNUM('2. Erfassung Einzahlungen'!$R$10),J$4=_xlfn.ISOWEEKNUM('2. Erfassung Einzahlungen'!$S$10)),'2. Erfassung Einzahlungen'!$N$10,""),(IF(AND(YEAR('2. Erfassung Einzahlungen'!$L$10)=YEAR($I$1),J$4=_xlfn.ISOWEEKNUM('2. Erfassung Einzahlungen'!$L$10)),'2. Erfassung Einzahlungen'!$N$10,""))),0)</f>
        <v>0</v>
      </c>
      <c r="K13" s="204">
        <f ca="1">IF('2. Erfassung Einzahlungen'!$M$10&lt;&gt;"ja",IF('2. Erfassung Einzahlungen'!$J$10&lt;1,IF(OR(K$4=_xlfn.ISOWEEKNUM('2. Erfassung Einzahlungen'!$L$10),K$4=_xlfn.ISOWEEKNUM('2. Erfassung Einzahlungen'!$R$10),K$4=_xlfn.ISOWEEKNUM('2. Erfassung Einzahlungen'!$S$10)),'2. Erfassung Einzahlungen'!$N$10,""),(IF(AND(YEAR('2. Erfassung Einzahlungen'!$L$10)=YEAR($I$1),K$4=_xlfn.ISOWEEKNUM('2. Erfassung Einzahlungen'!$L$10)),'2. Erfassung Einzahlungen'!$N$10,""))),0)</f>
        <v>0</v>
      </c>
      <c r="L13" s="204">
        <f ca="1">IF('2. Erfassung Einzahlungen'!$M$10&lt;&gt;"ja",IF('2. Erfassung Einzahlungen'!$J$10&lt;1,IF(OR(L$4=_xlfn.ISOWEEKNUM('2. Erfassung Einzahlungen'!$L$10),L$4=_xlfn.ISOWEEKNUM('2. Erfassung Einzahlungen'!$R$10),L$4=_xlfn.ISOWEEKNUM('2. Erfassung Einzahlungen'!$S$10)),'2. Erfassung Einzahlungen'!$N$10,""),(IF(AND(YEAR('2. Erfassung Einzahlungen'!$L$10)=YEAR($I$1),L$4=_xlfn.ISOWEEKNUM('2. Erfassung Einzahlungen'!$L$10)),'2. Erfassung Einzahlungen'!$N$10,""))),0)</f>
        <v>0</v>
      </c>
      <c r="M13" s="204">
        <f ca="1">IF('2. Erfassung Einzahlungen'!$M$10&lt;&gt;"ja",IF('2. Erfassung Einzahlungen'!$J$10&lt;1,IF(OR(M$4=_xlfn.ISOWEEKNUM('2. Erfassung Einzahlungen'!$L$10),M$4=_xlfn.ISOWEEKNUM('2. Erfassung Einzahlungen'!$R$10),M$4=_xlfn.ISOWEEKNUM('2. Erfassung Einzahlungen'!$S$10)),'2. Erfassung Einzahlungen'!$N$10,""),(IF(AND(YEAR('2. Erfassung Einzahlungen'!$L$10)=YEAR($I$1),M$4=_xlfn.ISOWEEKNUM('2. Erfassung Einzahlungen'!$L$10)),'2. Erfassung Einzahlungen'!$N$10,""))),0)</f>
        <v>0</v>
      </c>
      <c r="N13" s="204">
        <f ca="1">IF('2. Erfassung Einzahlungen'!$M$10&lt;&gt;"ja",IF('2. Erfassung Einzahlungen'!$J$10&lt;1,IF(OR(N$4=_xlfn.ISOWEEKNUM('2. Erfassung Einzahlungen'!$L$10),N$4=_xlfn.ISOWEEKNUM('2. Erfassung Einzahlungen'!$R$10),N$4=_xlfn.ISOWEEKNUM('2. Erfassung Einzahlungen'!$S$10)),'2. Erfassung Einzahlungen'!$N$10,""),(IF(AND(YEAR('2. Erfassung Einzahlungen'!$L$10)=YEAR($I$1),N$4=_xlfn.ISOWEEKNUM('2. Erfassung Einzahlungen'!$L$10)),'2. Erfassung Einzahlungen'!$N$10,""))),0)</f>
        <v>0</v>
      </c>
      <c r="O13" s="204">
        <f ca="1">IF('2. Erfassung Einzahlungen'!$M$10&lt;&gt;"ja",IF('2. Erfassung Einzahlungen'!$J$10&lt;1,IF(OR(O$4=_xlfn.ISOWEEKNUM('2. Erfassung Einzahlungen'!$L$10),O$4=_xlfn.ISOWEEKNUM('2. Erfassung Einzahlungen'!$R$10),O$4=_xlfn.ISOWEEKNUM('2. Erfassung Einzahlungen'!$S$10)),'2. Erfassung Einzahlungen'!$N$10,""),(IF(AND(YEAR('2. Erfassung Einzahlungen'!$L$10)=YEAR($I$1),O$4=_xlfn.ISOWEEKNUM('2. Erfassung Einzahlungen'!$L$10)),'2. Erfassung Einzahlungen'!$N$10,""))),0)</f>
        <v>0</v>
      </c>
      <c r="P13" s="121"/>
    </row>
    <row r="14" spans="1:17" ht="15.75" customHeight="1" x14ac:dyDescent="0.25">
      <c r="A14" s="130">
        <f>'2. Erfassung Einzahlungen'!A11</f>
        <v>0</v>
      </c>
      <c r="B14" s="204">
        <f ca="1">IF('2. Erfassung Einzahlungen'!$M$11&lt;&gt;"ja",IF('2. Erfassung Einzahlungen'!$J$11&lt;1,IF(OR(B$4=_xlfn.ISOWEEKNUM('2. Erfassung Einzahlungen'!$L$11),B$4=_xlfn.ISOWEEKNUM('2. Erfassung Einzahlungen'!$R$11),B$4=_xlfn.ISOWEEKNUM('2. Erfassung Einzahlungen'!$S$11)),'2. Erfassung Einzahlungen'!$N$11,""),(IF(AND(YEAR('2. Erfassung Einzahlungen'!$L$11)=YEAR($I$1),B$4=_xlfn.ISOWEEKNUM('2. Erfassung Einzahlungen'!$L$11)),'2. Erfassung Einzahlungen'!$N$11,""))),0)</f>
        <v>0</v>
      </c>
      <c r="C14" s="204">
        <f ca="1">IF('2. Erfassung Einzahlungen'!$M$11&lt;&gt;"ja",IF('2. Erfassung Einzahlungen'!$J$11&lt;1,IF(OR(C$4=_xlfn.ISOWEEKNUM('2. Erfassung Einzahlungen'!$L$11),C$4=_xlfn.ISOWEEKNUM('2. Erfassung Einzahlungen'!$R$11),C$4=_xlfn.ISOWEEKNUM('2. Erfassung Einzahlungen'!$S$11)),'2. Erfassung Einzahlungen'!$N$11,""),(IF(AND(YEAR('2. Erfassung Einzahlungen'!$L$11)=YEAR($I$1),C$4=_xlfn.ISOWEEKNUM('2. Erfassung Einzahlungen'!$L$11)),'2. Erfassung Einzahlungen'!$N$11,""))),0)</f>
        <v>0</v>
      </c>
      <c r="D14" s="204">
        <f ca="1">IF('2. Erfassung Einzahlungen'!$M$11&lt;&gt;"ja",IF('2. Erfassung Einzahlungen'!$J$11&lt;1,IF(OR(D$4=_xlfn.ISOWEEKNUM('2. Erfassung Einzahlungen'!$L$11),D$4=_xlfn.ISOWEEKNUM('2. Erfassung Einzahlungen'!$R$11),D$4=_xlfn.ISOWEEKNUM('2. Erfassung Einzahlungen'!$S$11)),'2. Erfassung Einzahlungen'!$N$11,""),(IF(AND(YEAR('2. Erfassung Einzahlungen'!$L$11)=YEAR($I$1),D$4=_xlfn.ISOWEEKNUM('2. Erfassung Einzahlungen'!$L$11)),'2. Erfassung Einzahlungen'!$N$11,""))),0)</f>
        <v>0</v>
      </c>
      <c r="E14" s="204">
        <f ca="1">IF('2. Erfassung Einzahlungen'!$M$11&lt;&gt;"ja",IF('2. Erfassung Einzahlungen'!$J$11&lt;1,IF(OR(E$4=_xlfn.ISOWEEKNUM('2. Erfassung Einzahlungen'!$L$11),E$4=_xlfn.ISOWEEKNUM('2. Erfassung Einzahlungen'!$R$11),E$4=_xlfn.ISOWEEKNUM('2. Erfassung Einzahlungen'!$S$11)),'2. Erfassung Einzahlungen'!$N$11,""),(IF(AND(YEAR('2. Erfassung Einzahlungen'!$L$11)=YEAR($I$1),E$4=_xlfn.ISOWEEKNUM('2. Erfassung Einzahlungen'!$L$11)),'2. Erfassung Einzahlungen'!$N$11,""))),0)</f>
        <v>0</v>
      </c>
      <c r="F14" s="204">
        <f ca="1">IF('2. Erfassung Einzahlungen'!$M$11&lt;&gt;"ja",IF('2. Erfassung Einzahlungen'!$J$11&lt;1,IF(OR(F$4=_xlfn.ISOWEEKNUM('2. Erfassung Einzahlungen'!$L$11),F$4=_xlfn.ISOWEEKNUM('2. Erfassung Einzahlungen'!$R$11),F$4=_xlfn.ISOWEEKNUM('2. Erfassung Einzahlungen'!$S$11)),'2. Erfassung Einzahlungen'!$N$11,""),(IF(AND(YEAR('2. Erfassung Einzahlungen'!$L$11)=YEAR($I$1),F$4=_xlfn.ISOWEEKNUM('2. Erfassung Einzahlungen'!$L$11)),'2. Erfassung Einzahlungen'!$N$11,""))),0)</f>
        <v>0</v>
      </c>
      <c r="G14" s="204">
        <f ca="1">IF('2. Erfassung Einzahlungen'!$M$11&lt;&gt;"ja",IF('2. Erfassung Einzahlungen'!$J$11&lt;1,IF(OR(G$4=_xlfn.ISOWEEKNUM('2. Erfassung Einzahlungen'!$L$11),G$4=_xlfn.ISOWEEKNUM('2. Erfassung Einzahlungen'!$R$11),G$4=_xlfn.ISOWEEKNUM('2. Erfassung Einzahlungen'!$S$11)),'2. Erfassung Einzahlungen'!$N$11,""),(IF(AND(YEAR('2. Erfassung Einzahlungen'!$L$11)=YEAR($I$1),G$4=_xlfn.ISOWEEKNUM('2. Erfassung Einzahlungen'!$L$11)),'2. Erfassung Einzahlungen'!$N$11,""))),0)</f>
        <v>0</v>
      </c>
      <c r="H14" s="204">
        <f ca="1">IF('2. Erfassung Einzahlungen'!$M$11&lt;&gt;"ja",IF('2. Erfassung Einzahlungen'!$J$11&lt;1,IF(OR(H$4=_xlfn.ISOWEEKNUM('2. Erfassung Einzahlungen'!$L$11),H$4=_xlfn.ISOWEEKNUM('2. Erfassung Einzahlungen'!$R$11),H$4=_xlfn.ISOWEEKNUM('2. Erfassung Einzahlungen'!$S$11)),'2. Erfassung Einzahlungen'!$N$11,""),(IF(AND(YEAR('2. Erfassung Einzahlungen'!$L$11)=YEAR($I$1),H$4=_xlfn.ISOWEEKNUM('2. Erfassung Einzahlungen'!$L$11)),'2. Erfassung Einzahlungen'!$N$11,""))),0)</f>
        <v>0</v>
      </c>
      <c r="I14" s="204">
        <f ca="1">IF('2. Erfassung Einzahlungen'!$M$11&lt;&gt;"ja",IF('2. Erfassung Einzahlungen'!$J$11&lt;1,IF(OR(I$4=_xlfn.ISOWEEKNUM('2. Erfassung Einzahlungen'!$L$11),I$4=_xlfn.ISOWEEKNUM('2. Erfassung Einzahlungen'!$R$11),I$4=_xlfn.ISOWEEKNUM('2. Erfassung Einzahlungen'!$S$11)),'2. Erfassung Einzahlungen'!$N$11,""),(IF(AND(YEAR('2. Erfassung Einzahlungen'!$L$11)=YEAR($I$1),I$4=_xlfn.ISOWEEKNUM('2. Erfassung Einzahlungen'!$L$11)),'2. Erfassung Einzahlungen'!$N$11,""))),0)</f>
        <v>0</v>
      </c>
      <c r="J14" s="204">
        <f ca="1">IF('2. Erfassung Einzahlungen'!$M$11&lt;&gt;"ja",IF('2. Erfassung Einzahlungen'!$J$11&lt;1,IF(OR(J$4=_xlfn.ISOWEEKNUM('2. Erfassung Einzahlungen'!$L$11),J$4=_xlfn.ISOWEEKNUM('2. Erfassung Einzahlungen'!$R$11),J$4=_xlfn.ISOWEEKNUM('2. Erfassung Einzahlungen'!$S$11)),'2. Erfassung Einzahlungen'!$N$11,""),(IF(AND(YEAR('2. Erfassung Einzahlungen'!$L$11)=YEAR($I$1),J$4=_xlfn.ISOWEEKNUM('2. Erfassung Einzahlungen'!$L$11)),'2. Erfassung Einzahlungen'!$N$11,""))),0)</f>
        <v>0</v>
      </c>
      <c r="K14" s="204">
        <f ca="1">IF('2. Erfassung Einzahlungen'!$M$11&lt;&gt;"ja",IF('2. Erfassung Einzahlungen'!$J$11&lt;1,IF(OR(K$4=_xlfn.ISOWEEKNUM('2. Erfassung Einzahlungen'!$L$11),K$4=_xlfn.ISOWEEKNUM('2. Erfassung Einzahlungen'!$R$11),K$4=_xlfn.ISOWEEKNUM('2. Erfassung Einzahlungen'!$S$11)),'2. Erfassung Einzahlungen'!$N$11,""),(IF(AND(YEAR('2. Erfassung Einzahlungen'!$L$11)=YEAR($I$1),K$4=_xlfn.ISOWEEKNUM('2. Erfassung Einzahlungen'!$L$11)),'2. Erfassung Einzahlungen'!$N$11,""))),0)</f>
        <v>0</v>
      </c>
      <c r="L14" s="204">
        <f ca="1">IF('2. Erfassung Einzahlungen'!$M$11&lt;&gt;"ja",IF('2. Erfassung Einzahlungen'!$J$11&lt;1,IF(OR(L$4=_xlfn.ISOWEEKNUM('2. Erfassung Einzahlungen'!$L$11),L$4=_xlfn.ISOWEEKNUM('2. Erfassung Einzahlungen'!$R$11),L$4=_xlfn.ISOWEEKNUM('2. Erfassung Einzahlungen'!$S$11)),'2. Erfassung Einzahlungen'!$N$11,""),(IF(AND(YEAR('2. Erfassung Einzahlungen'!$L$11)=YEAR($I$1),L$4=_xlfn.ISOWEEKNUM('2. Erfassung Einzahlungen'!$L$11)),'2. Erfassung Einzahlungen'!$N$11,""))),0)</f>
        <v>0</v>
      </c>
      <c r="M14" s="204">
        <f ca="1">IF('2. Erfassung Einzahlungen'!$M$11&lt;&gt;"ja",IF('2. Erfassung Einzahlungen'!$J$11&lt;1,IF(OR(M$4=_xlfn.ISOWEEKNUM('2. Erfassung Einzahlungen'!$L$11),M$4=_xlfn.ISOWEEKNUM('2. Erfassung Einzahlungen'!$R$11),M$4=_xlfn.ISOWEEKNUM('2. Erfassung Einzahlungen'!$S$11)),'2. Erfassung Einzahlungen'!$N$11,""),(IF(AND(YEAR('2. Erfassung Einzahlungen'!$L$11)=YEAR($I$1),M$4=_xlfn.ISOWEEKNUM('2. Erfassung Einzahlungen'!$L$11)),'2. Erfassung Einzahlungen'!$N$11,""))),0)</f>
        <v>0</v>
      </c>
      <c r="N14" s="204">
        <f ca="1">IF('2. Erfassung Einzahlungen'!$M$11&lt;&gt;"ja",IF('2. Erfassung Einzahlungen'!$J$11&lt;1,IF(OR(N$4=_xlfn.ISOWEEKNUM('2. Erfassung Einzahlungen'!$L$11),N$4=_xlfn.ISOWEEKNUM('2. Erfassung Einzahlungen'!$R$11),N$4=_xlfn.ISOWEEKNUM('2. Erfassung Einzahlungen'!$S$11)),'2. Erfassung Einzahlungen'!$N$11,""),(IF(AND(YEAR('2. Erfassung Einzahlungen'!$L$11)=YEAR($I$1),N$4=_xlfn.ISOWEEKNUM('2. Erfassung Einzahlungen'!$L$11)),'2. Erfassung Einzahlungen'!$N$11,""))),0)</f>
        <v>0</v>
      </c>
      <c r="O14" s="204">
        <f ca="1">IF('2. Erfassung Einzahlungen'!$M$11&lt;&gt;"ja",IF('2. Erfassung Einzahlungen'!$J$11&lt;1,IF(OR(O$4=_xlfn.ISOWEEKNUM('2. Erfassung Einzahlungen'!$L$11),O$4=_xlfn.ISOWEEKNUM('2. Erfassung Einzahlungen'!$R$11),O$4=_xlfn.ISOWEEKNUM('2. Erfassung Einzahlungen'!$S$11)),'2. Erfassung Einzahlungen'!$N$11,""),(IF(AND(YEAR('2. Erfassung Einzahlungen'!$L$11)=YEAR($I$1),O$4=_xlfn.ISOWEEKNUM('2. Erfassung Einzahlungen'!$L$11)),'2. Erfassung Einzahlungen'!$N$11,""))),0)</f>
        <v>0</v>
      </c>
      <c r="P14" s="121"/>
    </row>
    <row r="15" spans="1:17" ht="15.75" customHeight="1" x14ac:dyDescent="0.25">
      <c r="A15" s="130">
        <f>'2. Erfassung Einzahlungen'!A12</f>
        <v>0</v>
      </c>
      <c r="B15" s="204">
        <f ca="1">IF('2. Erfassung Einzahlungen'!$M$12&lt;&gt;"ja",IF('2. Erfassung Einzahlungen'!$J$12&lt;1,IF(OR(B$4=_xlfn.ISOWEEKNUM('2. Erfassung Einzahlungen'!$L$12),B$4=_xlfn.ISOWEEKNUM('2. Erfassung Einzahlungen'!$R$12),B$4=_xlfn.ISOWEEKNUM('2. Erfassung Einzahlungen'!$S$12)),'2. Erfassung Einzahlungen'!$N$12,""),(IF(AND(YEAR('2. Erfassung Einzahlungen'!$L$12)=YEAR($I$1),B$4=_xlfn.ISOWEEKNUM('2. Erfassung Einzahlungen'!$L$12)),'2. Erfassung Einzahlungen'!$N$12,""))),0)</f>
        <v>0</v>
      </c>
      <c r="C15" s="204">
        <f ca="1">IF('2. Erfassung Einzahlungen'!$M$12&lt;&gt;"ja",IF('2. Erfassung Einzahlungen'!$J$12&lt;1,IF(OR(C$4=_xlfn.ISOWEEKNUM('2. Erfassung Einzahlungen'!$L$12),C$4=_xlfn.ISOWEEKNUM('2. Erfassung Einzahlungen'!$R$12),C$4=_xlfn.ISOWEEKNUM('2. Erfassung Einzahlungen'!$S$12)),'2. Erfassung Einzahlungen'!$N$12,""),(IF(AND(YEAR('2. Erfassung Einzahlungen'!$L$12)=YEAR($I$1),C$4=_xlfn.ISOWEEKNUM('2. Erfassung Einzahlungen'!$L$12)),'2. Erfassung Einzahlungen'!$N$12,""))),0)</f>
        <v>0</v>
      </c>
      <c r="D15" s="204">
        <f ca="1">IF('2. Erfassung Einzahlungen'!$M$12&lt;&gt;"ja",IF('2. Erfassung Einzahlungen'!$J$12&lt;1,IF(OR(D$4=_xlfn.ISOWEEKNUM('2. Erfassung Einzahlungen'!$L$12),D$4=_xlfn.ISOWEEKNUM('2. Erfassung Einzahlungen'!$R$12),D$4=_xlfn.ISOWEEKNUM('2. Erfassung Einzahlungen'!$S$12)),'2. Erfassung Einzahlungen'!$N$12,""),(IF(AND(YEAR('2. Erfassung Einzahlungen'!$L$12)=YEAR($I$1),D$4=_xlfn.ISOWEEKNUM('2. Erfassung Einzahlungen'!$L$12)),'2. Erfassung Einzahlungen'!$N$12,""))),0)</f>
        <v>0</v>
      </c>
      <c r="E15" s="204">
        <f ca="1">IF('2. Erfassung Einzahlungen'!$M$12&lt;&gt;"ja",IF('2. Erfassung Einzahlungen'!$J$12&lt;1,IF(OR(E$4=_xlfn.ISOWEEKNUM('2. Erfassung Einzahlungen'!$L$12),E$4=_xlfn.ISOWEEKNUM('2. Erfassung Einzahlungen'!$R$12),E$4=_xlfn.ISOWEEKNUM('2. Erfassung Einzahlungen'!$S$12)),'2. Erfassung Einzahlungen'!$N$12,""),(IF(AND(YEAR('2. Erfassung Einzahlungen'!$L$12)=YEAR($I$1),E$4=_xlfn.ISOWEEKNUM('2. Erfassung Einzahlungen'!$L$12)),'2. Erfassung Einzahlungen'!$N$12,""))),0)</f>
        <v>0</v>
      </c>
      <c r="F15" s="204">
        <f ca="1">IF('2. Erfassung Einzahlungen'!$M$12&lt;&gt;"ja",IF('2. Erfassung Einzahlungen'!$J$12&lt;1,IF(OR(F$4=_xlfn.ISOWEEKNUM('2. Erfassung Einzahlungen'!$L$12),F$4=_xlfn.ISOWEEKNUM('2. Erfassung Einzahlungen'!$R$12),F$4=_xlfn.ISOWEEKNUM('2. Erfassung Einzahlungen'!$S$12)),'2. Erfassung Einzahlungen'!$N$12,""),(IF(AND(YEAR('2. Erfassung Einzahlungen'!$L$12)=YEAR($I$1),F$4=_xlfn.ISOWEEKNUM('2. Erfassung Einzahlungen'!$L$12)),'2. Erfassung Einzahlungen'!$N$12,""))),0)</f>
        <v>0</v>
      </c>
      <c r="G15" s="204">
        <f ca="1">IF('2. Erfassung Einzahlungen'!$M$12&lt;&gt;"ja",IF('2. Erfassung Einzahlungen'!$J$12&lt;1,IF(OR(G$4=_xlfn.ISOWEEKNUM('2. Erfassung Einzahlungen'!$L$12),G$4=_xlfn.ISOWEEKNUM('2. Erfassung Einzahlungen'!$R$12),G$4=_xlfn.ISOWEEKNUM('2. Erfassung Einzahlungen'!$S$12)),'2. Erfassung Einzahlungen'!$N$12,""),(IF(AND(YEAR('2. Erfassung Einzahlungen'!$L$12)=YEAR($I$1),G$4=_xlfn.ISOWEEKNUM('2. Erfassung Einzahlungen'!$L$12)),'2. Erfassung Einzahlungen'!$N$12,""))),0)</f>
        <v>0</v>
      </c>
      <c r="H15" s="204">
        <f ca="1">IF('2. Erfassung Einzahlungen'!$M$12&lt;&gt;"ja",IF('2. Erfassung Einzahlungen'!$J$12&lt;1,IF(OR(H$4=_xlfn.ISOWEEKNUM('2. Erfassung Einzahlungen'!$L$12),H$4=_xlfn.ISOWEEKNUM('2. Erfassung Einzahlungen'!$R$12),H$4=_xlfn.ISOWEEKNUM('2. Erfassung Einzahlungen'!$S$12)),'2. Erfassung Einzahlungen'!$N$12,""),(IF(AND(YEAR('2. Erfassung Einzahlungen'!$L$12)=YEAR($I$1),H$4=_xlfn.ISOWEEKNUM('2. Erfassung Einzahlungen'!$L$12)),'2. Erfassung Einzahlungen'!$N$12,""))),0)</f>
        <v>0</v>
      </c>
      <c r="I15" s="204">
        <f ca="1">IF('2. Erfassung Einzahlungen'!$M$12&lt;&gt;"ja",IF('2. Erfassung Einzahlungen'!$J$12&lt;1,IF(OR(I$4=_xlfn.ISOWEEKNUM('2. Erfassung Einzahlungen'!$L$12),I$4=_xlfn.ISOWEEKNUM('2. Erfassung Einzahlungen'!$R$12),I$4=_xlfn.ISOWEEKNUM('2. Erfassung Einzahlungen'!$S$12)),'2. Erfassung Einzahlungen'!$N$12,""),(IF(AND(YEAR('2. Erfassung Einzahlungen'!$L$12)=YEAR($I$1),I$4=_xlfn.ISOWEEKNUM('2. Erfassung Einzahlungen'!$L$12)),'2. Erfassung Einzahlungen'!$N$12,""))),0)</f>
        <v>0</v>
      </c>
      <c r="J15" s="204">
        <f ca="1">IF('2. Erfassung Einzahlungen'!$M$12&lt;&gt;"ja",IF('2. Erfassung Einzahlungen'!$J$12&lt;1,IF(OR(J$4=_xlfn.ISOWEEKNUM('2. Erfassung Einzahlungen'!$L$12),J$4=_xlfn.ISOWEEKNUM('2. Erfassung Einzahlungen'!$R$12),J$4=_xlfn.ISOWEEKNUM('2. Erfassung Einzahlungen'!$S$12)),'2. Erfassung Einzahlungen'!$N$12,""),(IF(AND(YEAR('2. Erfassung Einzahlungen'!$L$12)=YEAR($I$1),J$4=_xlfn.ISOWEEKNUM('2. Erfassung Einzahlungen'!$L$12)),'2. Erfassung Einzahlungen'!$N$12,""))),0)</f>
        <v>0</v>
      </c>
      <c r="K15" s="204">
        <f ca="1">IF('2. Erfassung Einzahlungen'!$M$12&lt;&gt;"ja",IF('2. Erfassung Einzahlungen'!$J$12&lt;1,IF(OR(K$4=_xlfn.ISOWEEKNUM('2. Erfassung Einzahlungen'!$L$12),K$4=_xlfn.ISOWEEKNUM('2. Erfassung Einzahlungen'!$R$12),K$4=_xlfn.ISOWEEKNUM('2. Erfassung Einzahlungen'!$S$12)),'2. Erfassung Einzahlungen'!$N$12,""),(IF(AND(YEAR('2. Erfassung Einzahlungen'!$L$12)=YEAR($I$1),K$4=_xlfn.ISOWEEKNUM('2. Erfassung Einzahlungen'!$L$12)),'2. Erfassung Einzahlungen'!$N$12,""))),0)</f>
        <v>0</v>
      </c>
      <c r="L15" s="204">
        <f ca="1">IF('2. Erfassung Einzahlungen'!$M$12&lt;&gt;"ja",IF('2. Erfassung Einzahlungen'!$J$12&lt;1,IF(OR(L$4=_xlfn.ISOWEEKNUM('2. Erfassung Einzahlungen'!$L$12),L$4=_xlfn.ISOWEEKNUM('2. Erfassung Einzahlungen'!$R$12),L$4=_xlfn.ISOWEEKNUM('2. Erfassung Einzahlungen'!$S$12)),'2. Erfassung Einzahlungen'!$N$12,""),(IF(AND(YEAR('2. Erfassung Einzahlungen'!$L$12)=YEAR($I$1),L$4=_xlfn.ISOWEEKNUM('2. Erfassung Einzahlungen'!$L$12)),'2. Erfassung Einzahlungen'!$N$12,""))),0)</f>
        <v>0</v>
      </c>
      <c r="M15" s="204">
        <f ca="1">IF('2. Erfassung Einzahlungen'!$M$12&lt;&gt;"ja",IF('2. Erfassung Einzahlungen'!$J$12&lt;1,IF(OR(M$4=_xlfn.ISOWEEKNUM('2. Erfassung Einzahlungen'!$L$12),M$4=_xlfn.ISOWEEKNUM('2. Erfassung Einzahlungen'!$R$12),M$4=_xlfn.ISOWEEKNUM('2. Erfassung Einzahlungen'!$S$12)),'2. Erfassung Einzahlungen'!$N$12,""),(IF(AND(YEAR('2. Erfassung Einzahlungen'!$L$12)=YEAR($I$1),M$4=_xlfn.ISOWEEKNUM('2. Erfassung Einzahlungen'!$L$12)),'2. Erfassung Einzahlungen'!$N$12,""))),0)</f>
        <v>0</v>
      </c>
      <c r="N15" s="204">
        <f ca="1">IF('2. Erfassung Einzahlungen'!$M$12&lt;&gt;"ja",IF('2. Erfassung Einzahlungen'!$J$12&lt;1,IF(OR(N$4=_xlfn.ISOWEEKNUM('2. Erfassung Einzahlungen'!$L$12),N$4=_xlfn.ISOWEEKNUM('2. Erfassung Einzahlungen'!$R$12),N$4=_xlfn.ISOWEEKNUM('2. Erfassung Einzahlungen'!$S$12)),'2. Erfassung Einzahlungen'!$N$12,""),(IF(AND(YEAR('2. Erfassung Einzahlungen'!$L$12)=YEAR($I$1),N$4=_xlfn.ISOWEEKNUM('2. Erfassung Einzahlungen'!$L$12)),'2. Erfassung Einzahlungen'!$N$12,""))),0)</f>
        <v>0</v>
      </c>
      <c r="O15" s="204">
        <f ca="1">IF('2. Erfassung Einzahlungen'!$M$12&lt;&gt;"ja",IF('2. Erfassung Einzahlungen'!$J$12&lt;1,IF(OR(O$4=_xlfn.ISOWEEKNUM('2. Erfassung Einzahlungen'!$L$12),O$4=_xlfn.ISOWEEKNUM('2. Erfassung Einzahlungen'!$R$12),O$4=_xlfn.ISOWEEKNUM('2. Erfassung Einzahlungen'!$S$12)),'2. Erfassung Einzahlungen'!$N$12,""),(IF(AND(YEAR('2. Erfassung Einzahlungen'!$L$12)=YEAR($I$1),O$4=_xlfn.ISOWEEKNUM('2. Erfassung Einzahlungen'!$L$12)),'2. Erfassung Einzahlungen'!$N$12,""))),0)</f>
        <v>0</v>
      </c>
      <c r="P15" s="121"/>
    </row>
    <row r="16" spans="1:17" ht="15.75" customHeight="1" x14ac:dyDescent="0.25">
      <c r="A16" s="130">
        <f>'2. Erfassung Einzahlungen'!A13</f>
        <v>0</v>
      </c>
      <c r="B16" s="204">
        <f ca="1">IF('2. Erfassung Einzahlungen'!$M$13&lt;&gt;"ja",IF('2. Erfassung Einzahlungen'!$J$13&lt;1,IF(OR(B$4=_xlfn.ISOWEEKNUM('2. Erfassung Einzahlungen'!$L$13),B$4=_xlfn.ISOWEEKNUM('2. Erfassung Einzahlungen'!$R$13),B$4=_xlfn.ISOWEEKNUM('2. Erfassung Einzahlungen'!$S$13)),'2. Erfassung Einzahlungen'!$N$13,""),(IF(AND(YEAR('2. Erfassung Einzahlungen'!$L$13)=YEAR($I$1),B$4=_xlfn.ISOWEEKNUM('2. Erfassung Einzahlungen'!$L$13)),'2. Erfassung Einzahlungen'!$N$13,""))),0)</f>
        <v>0</v>
      </c>
      <c r="C16" s="204">
        <f ca="1">IF('2. Erfassung Einzahlungen'!$M$13&lt;&gt;"ja",IF('2. Erfassung Einzahlungen'!$J$13&lt;1,IF(OR(C$4=_xlfn.ISOWEEKNUM('2. Erfassung Einzahlungen'!$L$13),C$4=_xlfn.ISOWEEKNUM('2. Erfassung Einzahlungen'!$R$13),C$4=_xlfn.ISOWEEKNUM('2. Erfassung Einzahlungen'!$S$13)),'2. Erfassung Einzahlungen'!$N$13,""),(IF(AND(YEAR('2. Erfassung Einzahlungen'!$L$13)=YEAR($I$1),C$4=_xlfn.ISOWEEKNUM('2. Erfassung Einzahlungen'!$L$13)),'2. Erfassung Einzahlungen'!$N$13,""))),0)</f>
        <v>0</v>
      </c>
      <c r="D16" s="204">
        <f ca="1">IF('2. Erfassung Einzahlungen'!$M$13&lt;&gt;"ja",IF('2. Erfassung Einzahlungen'!$J$13&lt;1,IF(OR(D$4=_xlfn.ISOWEEKNUM('2. Erfassung Einzahlungen'!$L$13),D$4=_xlfn.ISOWEEKNUM('2. Erfassung Einzahlungen'!$R$13),D$4=_xlfn.ISOWEEKNUM('2. Erfassung Einzahlungen'!$S$13)),'2. Erfassung Einzahlungen'!$N$13,""),(IF(AND(YEAR('2. Erfassung Einzahlungen'!$L$13)=YEAR($I$1),D$4=_xlfn.ISOWEEKNUM('2. Erfassung Einzahlungen'!$L$13)),'2. Erfassung Einzahlungen'!$N$13,""))),0)</f>
        <v>0</v>
      </c>
      <c r="E16" s="204">
        <f ca="1">IF('2. Erfassung Einzahlungen'!$M$13&lt;&gt;"ja",IF('2. Erfassung Einzahlungen'!$J$13&lt;1,IF(OR(E$4=_xlfn.ISOWEEKNUM('2. Erfassung Einzahlungen'!$L$13),E$4=_xlfn.ISOWEEKNUM('2. Erfassung Einzahlungen'!$R$13),E$4=_xlfn.ISOWEEKNUM('2. Erfassung Einzahlungen'!$S$13)),'2. Erfassung Einzahlungen'!$N$13,""),(IF(AND(YEAR('2. Erfassung Einzahlungen'!$L$13)=YEAR($I$1),E$4=_xlfn.ISOWEEKNUM('2. Erfassung Einzahlungen'!$L$13)),'2. Erfassung Einzahlungen'!$N$13,""))),0)</f>
        <v>0</v>
      </c>
      <c r="F16" s="204">
        <f ca="1">IF('2. Erfassung Einzahlungen'!$M$13&lt;&gt;"ja",IF('2. Erfassung Einzahlungen'!$J$13&lt;1,IF(OR(F$4=_xlfn.ISOWEEKNUM('2. Erfassung Einzahlungen'!$L$13),F$4=_xlfn.ISOWEEKNUM('2. Erfassung Einzahlungen'!$R$13),F$4=_xlfn.ISOWEEKNUM('2. Erfassung Einzahlungen'!$S$13)),'2. Erfassung Einzahlungen'!$N$13,""),(IF(AND(YEAR('2. Erfassung Einzahlungen'!$L$13)=YEAR($I$1),F$4=_xlfn.ISOWEEKNUM('2. Erfassung Einzahlungen'!$L$13)),'2. Erfassung Einzahlungen'!$N$13,""))),0)</f>
        <v>0</v>
      </c>
      <c r="G16" s="204">
        <f ca="1">IF('2. Erfassung Einzahlungen'!$M$13&lt;&gt;"ja",IF('2. Erfassung Einzahlungen'!$J$13&lt;1,IF(OR(G$4=_xlfn.ISOWEEKNUM('2. Erfassung Einzahlungen'!$L$13),G$4=_xlfn.ISOWEEKNUM('2. Erfassung Einzahlungen'!$R$13),G$4=_xlfn.ISOWEEKNUM('2. Erfassung Einzahlungen'!$S$13)),'2. Erfassung Einzahlungen'!$N$13,""),(IF(AND(YEAR('2. Erfassung Einzahlungen'!$L$13)=YEAR($I$1),G$4=_xlfn.ISOWEEKNUM('2. Erfassung Einzahlungen'!$L$13)),'2. Erfassung Einzahlungen'!$N$13,""))),0)</f>
        <v>0</v>
      </c>
      <c r="H16" s="204">
        <f ca="1">IF('2. Erfassung Einzahlungen'!$M$13&lt;&gt;"ja",IF('2. Erfassung Einzahlungen'!$J$13&lt;1,IF(OR(H$4=_xlfn.ISOWEEKNUM('2. Erfassung Einzahlungen'!$L$13),H$4=_xlfn.ISOWEEKNUM('2. Erfassung Einzahlungen'!$R$13),H$4=_xlfn.ISOWEEKNUM('2. Erfassung Einzahlungen'!$S$13)),'2. Erfassung Einzahlungen'!$N$13,""),(IF(AND(YEAR('2. Erfassung Einzahlungen'!$L$13)=YEAR($I$1),H$4=_xlfn.ISOWEEKNUM('2. Erfassung Einzahlungen'!$L$13)),'2. Erfassung Einzahlungen'!$N$13,""))),0)</f>
        <v>0</v>
      </c>
      <c r="I16" s="204">
        <f ca="1">IF('2. Erfassung Einzahlungen'!$M$13&lt;&gt;"ja",IF('2. Erfassung Einzahlungen'!$J$13&lt;1,IF(OR(I$4=_xlfn.ISOWEEKNUM('2. Erfassung Einzahlungen'!$L$13),I$4=_xlfn.ISOWEEKNUM('2. Erfassung Einzahlungen'!$R$13),I$4=_xlfn.ISOWEEKNUM('2. Erfassung Einzahlungen'!$S$13)),'2. Erfassung Einzahlungen'!$N$13,""),(IF(AND(YEAR('2. Erfassung Einzahlungen'!$L$13)=YEAR($I$1),I$4=_xlfn.ISOWEEKNUM('2. Erfassung Einzahlungen'!$L$13)),'2. Erfassung Einzahlungen'!$N$13,""))),0)</f>
        <v>0</v>
      </c>
      <c r="J16" s="204">
        <f ca="1">IF('2. Erfassung Einzahlungen'!$M$13&lt;&gt;"ja",IF('2. Erfassung Einzahlungen'!$J$13&lt;1,IF(OR(J$4=_xlfn.ISOWEEKNUM('2. Erfassung Einzahlungen'!$L$13),J$4=_xlfn.ISOWEEKNUM('2. Erfassung Einzahlungen'!$R$13),J$4=_xlfn.ISOWEEKNUM('2. Erfassung Einzahlungen'!$S$13)),'2. Erfassung Einzahlungen'!$N$13,""),(IF(AND(YEAR('2. Erfassung Einzahlungen'!$L$13)=YEAR($I$1),J$4=_xlfn.ISOWEEKNUM('2. Erfassung Einzahlungen'!$L$13)),'2. Erfassung Einzahlungen'!$N$13,""))),0)</f>
        <v>0</v>
      </c>
      <c r="K16" s="204">
        <f ca="1">IF('2. Erfassung Einzahlungen'!$M$13&lt;&gt;"ja",IF('2. Erfassung Einzahlungen'!$J$13&lt;1,IF(OR(K$4=_xlfn.ISOWEEKNUM('2. Erfassung Einzahlungen'!$L$13),K$4=_xlfn.ISOWEEKNUM('2. Erfassung Einzahlungen'!$R$13),K$4=_xlfn.ISOWEEKNUM('2. Erfassung Einzahlungen'!$S$13)),'2. Erfassung Einzahlungen'!$N$13,""),(IF(AND(YEAR('2. Erfassung Einzahlungen'!$L$13)=YEAR($I$1),K$4=_xlfn.ISOWEEKNUM('2. Erfassung Einzahlungen'!$L$13)),'2. Erfassung Einzahlungen'!$N$13,""))),0)</f>
        <v>0</v>
      </c>
      <c r="L16" s="204">
        <f ca="1">IF('2. Erfassung Einzahlungen'!$M$13&lt;&gt;"ja",IF('2. Erfassung Einzahlungen'!$J$13&lt;1,IF(OR(L$4=_xlfn.ISOWEEKNUM('2. Erfassung Einzahlungen'!$L$13),L$4=_xlfn.ISOWEEKNUM('2. Erfassung Einzahlungen'!$R$13),L$4=_xlfn.ISOWEEKNUM('2. Erfassung Einzahlungen'!$S$13)),'2. Erfassung Einzahlungen'!$N$13,""),(IF(AND(YEAR('2. Erfassung Einzahlungen'!$L$13)=YEAR($I$1),L$4=_xlfn.ISOWEEKNUM('2. Erfassung Einzahlungen'!$L$13)),'2. Erfassung Einzahlungen'!$N$13,""))),0)</f>
        <v>0</v>
      </c>
      <c r="M16" s="204">
        <f ca="1">IF('2. Erfassung Einzahlungen'!$M$13&lt;&gt;"ja",IF('2. Erfassung Einzahlungen'!$J$13&lt;1,IF(OR(M$4=_xlfn.ISOWEEKNUM('2. Erfassung Einzahlungen'!$L$13),M$4=_xlfn.ISOWEEKNUM('2. Erfassung Einzahlungen'!$R$13),M$4=_xlfn.ISOWEEKNUM('2. Erfassung Einzahlungen'!$S$13)),'2. Erfassung Einzahlungen'!$N$13,""),(IF(AND(YEAR('2. Erfassung Einzahlungen'!$L$13)=YEAR($I$1),M$4=_xlfn.ISOWEEKNUM('2. Erfassung Einzahlungen'!$L$13)),'2. Erfassung Einzahlungen'!$N$13,""))),0)</f>
        <v>0</v>
      </c>
      <c r="N16" s="204">
        <f ca="1">IF('2. Erfassung Einzahlungen'!$M$13&lt;&gt;"ja",IF('2. Erfassung Einzahlungen'!$J$13&lt;1,IF(OR(N$4=_xlfn.ISOWEEKNUM('2. Erfassung Einzahlungen'!$L$13),N$4=_xlfn.ISOWEEKNUM('2. Erfassung Einzahlungen'!$R$13),N$4=_xlfn.ISOWEEKNUM('2. Erfassung Einzahlungen'!$S$13)),'2. Erfassung Einzahlungen'!$N$13,""),(IF(AND(YEAR('2. Erfassung Einzahlungen'!$L$13)=YEAR($I$1),N$4=_xlfn.ISOWEEKNUM('2. Erfassung Einzahlungen'!$L$13)),'2. Erfassung Einzahlungen'!$N$13,""))),0)</f>
        <v>0</v>
      </c>
      <c r="O16" s="204">
        <f ca="1">IF('2. Erfassung Einzahlungen'!$M$13&lt;&gt;"ja",IF('2. Erfassung Einzahlungen'!$J$13&lt;1,IF(OR(O$4=_xlfn.ISOWEEKNUM('2. Erfassung Einzahlungen'!$L$13),O$4=_xlfn.ISOWEEKNUM('2. Erfassung Einzahlungen'!$R$13),O$4=_xlfn.ISOWEEKNUM('2. Erfassung Einzahlungen'!$S$13)),'2. Erfassung Einzahlungen'!$N$13,""),(IF(AND(YEAR('2. Erfassung Einzahlungen'!$L$13)=YEAR($I$1),O$4=_xlfn.ISOWEEKNUM('2. Erfassung Einzahlungen'!$L$13)),'2. Erfassung Einzahlungen'!$N$13,""))),0)</f>
        <v>0</v>
      </c>
      <c r="P16" s="121"/>
    </row>
    <row r="17" spans="1:16" ht="15.75" customHeight="1" x14ac:dyDescent="0.25">
      <c r="A17" s="130">
        <f>'2. Erfassung Einzahlungen'!A14</f>
        <v>0</v>
      </c>
      <c r="B17" s="204">
        <f ca="1">IF('2. Erfassung Einzahlungen'!$M$14&lt;&gt;"ja",IF('2. Erfassung Einzahlungen'!$J$14&lt;1,IF(OR(B$4=_xlfn.ISOWEEKNUM('2. Erfassung Einzahlungen'!$L$14),B$4=_xlfn.ISOWEEKNUM('2. Erfassung Einzahlungen'!$R$14),B$4=_xlfn.ISOWEEKNUM('2. Erfassung Einzahlungen'!$S$14)),'2. Erfassung Einzahlungen'!$N$14,""),(IF(AND(YEAR('2. Erfassung Einzahlungen'!$L$14)=YEAR($I$1),B$4=_xlfn.ISOWEEKNUM('2. Erfassung Einzahlungen'!$L$14)),'2. Erfassung Einzahlungen'!$N$14,""))),0)</f>
        <v>0</v>
      </c>
      <c r="C17" s="204">
        <f ca="1">IF('2. Erfassung Einzahlungen'!$M$14&lt;&gt;"ja",IF('2. Erfassung Einzahlungen'!$J$14&lt;1,IF(OR(C$4=_xlfn.ISOWEEKNUM('2. Erfassung Einzahlungen'!$L$14),C$4=_xlfn.ISOWEEKNUM('2. Erfassung Einzahlungen'!$R$14),C$4=_xlfn.ISOWEEKNUM('2. Erfassung Einzahlungen'!$S$14)),'2. Erfassung Einzahlungen'!$N$14,""),(IF(AND(YEAR('2. Erfassung Einzahlungen'!$L$14)=YEAR($I$1),C$4=_xlfn.ISOWEEKNUM('2. Erfassung Einzahlungen'!$L$14)),'2. Erfassung Einzahlungen'!$N$14,""))),0)</f>
        <v>0</v>
      </c>
      <c r="D17" s="204">
        <f ca="1">IF('2. Erfassung Einzahlungen'!$M$14&lt;&gt;"ja",IF('2. Erfassung Einzahlungen'!$J$14&lt;1,IF(OR(D$4=_xlfn.ISOWEEKNUM('2. Erfassung Einzahlungen'!$L$14),D$4=_xlfn.ISOWEEKNUM('2. Erfassung Einzahlungen'!$R$14),D$4=_xlfn.ISOWEEKNUM('2. Erfassung Einzahlungen'!$S$14)),'2. Erfassung Einzahlungen'!$N$14,""),(IF(AND(YEAR('2. Erfassung Einzahlungen'!$L$14)=YEAR($I$1),D$4=_xlfn.ISOWEEKNUM('2. Erfassung Einzahlungen'!$L$14)),'2. Erfassung Einzahlungen'!$N$14,""))),0)</f>
        <v>0</v>
      </c>
      <c r="E17" s="204">
        <f ca="1">IF('2. Erfassung Einzahlungen'!$M$14&lt;&gt;"ja",IF('2. Erfassung Einzahlungen'!$J$14&lt;1,IF(OR(E$4=_xlfn.ISOWEEKNUM('2. Erfassung Einzahlungen'!$L$14),E$4=_xlfn.ISOWEEKNUM('2. Erfassung Einzahlungen'!$R$14),E$4=_xlfn.ISOWEEKNUM('2. Erfassung Einzahlungen'!$S$14)),'2. Erfassung Einzahlungen'!$N$14,""),(IF(AND(YEAR('2. Erfassung Einzahlungen'!$L$14)=YEAR($I$1),E$4=_xlfn.ISOWEEKNUM('2. Erfassung Einzahlungen'!$L$14)),'2. Erfassung Einzahlungen'!$N$14,""))),0)</f>
        <v>0</v>
      </c>
      <c r="F17" s="204">
        <f ca="1">IF('2. Erfassung Einzahlungen'!$M$14&lt;&gt;"ja",IF('2. Erfassung Einzahlungen'!$J$14&lt;1,IF(OR(F$4=_xlfn.ISOWEEKNUM('2. Erfassung Einzahlungen'!$L$14),F$4=_xlfn.ISOWEEKNUM('2. Erfassung Einzahlungen'!$R$14),F$4=_xlfn.ISOWEEKNUM('2. Erfassung Einzahlungen'!$S$14)),'2. Erfassung Einzahlungen'!$N$14,""),(IF(AND(YEAR('2. Erfassung Einzahlungen'!$L$14)=YEAR($I$1),F$4=_xlfn.ISOWEEKNUM('2. Erfassung Einzahlungen'!$L$14)),'2. Erfassung Einzahlungen'!$N$14,""))),0)</f>
        <v>0</v>
      </c>
      <c r="G17" s="204">
        <f ca="1">IF('2. Erfassung Einzahlungen'!$M$14&lt;&gt;"ja",IF('2. Erfassung Einzahlungen'!$J$14&lt;1,IF(OR(G$4=_xlfn.ISOWEEKNUM('2. Erfassung Einzahlungen'!$L$14),G$4=_xlfn.ISOWEEKNUM('2. Erfassung Einzahlungen'!$R$14),G$4=_xlfn.ISOWEEKNUM('2. Erfassung Einzahlungen'!$S$14)),'2. Erfassung Einzahlungen'!$N$14,""),(IF(AND(YEAR('2. Erfassung Einzahlungen'!$L$14)=YEAR($I$1),G$4=_xlfn.ISOWEEKNUM('2. Erfassung Einzahlungen'!$L$14)),'2. Erfassung Einzahlungen'!$N$14,""))),0)</f>
        <v>0</v>
      </c>
      <c r="H17" s="204">
        <f ca="1">IF('2. Erfassung Einzahlungen'!$M$14&lt;&gt;"ja",IF('2. Erfassung Einzahlungen'!$J$14&lt;1,IF(OR(H$4=_xlfn.ISOWEEKNUM('2. Erfassung Einzahlungen'!$L$14),H$4=_xlfn.ISOWEEKNUM('2. Erfassung Einzahlungen'!$R$14),H$4=_xlfn.ISOWEEKNUM('2. Erfassung Einzahlungen'!$S$14)),'2. Erfassung Einzahlungen'!$N$14,""),(IF(AND(YEAR('2. Erfassung Einzahlungen'!$L$14)=YEAR($I$1),H$4=_xlfn.ISOWEEKNUM('2. Erfassung Einzahlungen'!$L$14)),'2. Erfassung Einzahlungen'!$N$14,""))),0)</f>
        <v>0</v>
      </c>
      <c r="I17" s="204">
        <f ca="1">IF('2. Erfassung Einzahlungen'!$M$14&lt;&gt;"ja",IF('2. Erfassung Einzahlungen'!$J$14&lt;1,IF(OR(I$4=_xlfn.ISOWEEKNUM('2. Erfassung Einzahlungen'!$L$14),I$4=_xlfn.ISOWEEKNUM('2. Erfassung Einzahlungen'!$R$14),I$4=_xlfn.ISOWEEKNUM('2. Erfassung Einzahlungen'!$S$14)),'2. Erfassung Einzahlungen'!$N$14,""),(IF(AND(YEAR('2. Erfassung Einzahlungen'!$L$14)=YEAR($I$1),I$4=_xlfn.ISOWEEKNUM('2. Erfassung Einzahlungen'!$L$14)),'2. Erfassung Einzahlungen'!$N$14,""))),0)</f>
        <v>0</v>
      </c>
      <c r="J17" s="204">
        <f ca="1">IF('2. Erfassung Einzahlungen'!$M$14&lt;&gt;"ja",IF('2. Erfassung Einzahlungen'!$J$14&lt;1,IF(OR(J$4=_xlfn.ISOWEEKNUM('2. Erfassung Einzahlungen'!$L$14),J$4=_xlfn.ISOWEEKNUM('2. Erfassung Einzahlungen'!$R$14),J$4=_xlfn.ISOWEEKNUM('2. Erfassung Einzahlungen'!$S$14)),'2. Erfassung Einzahlungen'!$N$14,""),(IF(AND(YEAR('2. Erfassung Einzahlungen'!$L$14)=YEAR($I$1),J$4=_xlfn.ISOWEEKNUM('2. Erfassung Einzahlungen'!$L$14)),'2. Erfassung Einzahlungen'!$N$14,""))),0)</f>
        <v>0</v>
      </c>
      <c r="K17" s="204">
        <f ca="1">IF('2. Erfassung Einzahlungen'!$M$14&lt;&gt;"ja",IF('2. Erfassung Einzahlungen'!$J$14&lt;1,IF(OR(K$4=_xlfn.ISOWEEKNUM('2. Erfassung Einzahlungen'!$L$14),K$4=_xlfn.ISOWEEKNUM('2. Erfassung Einzahlungen'!$R$14),K$4=_xlfn.ISOWEEKNUM('2. Erfassung Einzahlungen'!$S$14)),'2. Erfassung Einzahlungen'!$N$14,""),(IF(AND(YEAR('2. Erfassung Einzahlungen'!$L$14)=YEAR($I$1),K$4=_xlfn.ISOWEEKNUM('2. Erfassung Einzahlungen'!$L$14)),'2. Erfassung Einzahlungen'!$N$14,""))),0)</f>
        <v>0</v>
      </c>
      <c r="L17" s="204">
        <f ca="1">IF('2. Erfassung Einzahlungen'!$M$14&lt;&gt;"ja",IF('2. Erfassung Einzahlungen'!$J$14&lt;1,IF(OR(L$4=_xlfn.ISOWEEKNUM('2. Erfassung Einzahlungen'!$L$14),L$4=_xlfn.ISOWEEKNUM('2. Erfassung Einzahlungen'!$R$14),L$4=_xlfn.ISOWEEKNUM('2. Erfassung Einzahlungen'!$S$14)),'2. Erfassung Einzahlungen'!$N$14,""),(IF(AND(YEAR('2. Erfassung Einzahlungen'!$L$14)=YEAR($I$1),L$4=_xlfn.ISOWEEKNUM('2. Erfassung Einzahlungen'!$L$14)),'2. Erfassung Einzahlungen'!$N$14,""))),0)</f>
        <v>0</v>
      </c>
      <c r="M17" s="204">
        <f ca="1">IF('2. Erfassung Einzahlungen'!$M$14&lt;&gt;"ja",IF('2. Erfassung Einzahlungen'!$J$14&lt;1,IF(OR(M$4=_xlfn.ISOWEEKNUM('2. Erfassung Einzahlungen'!$L$14),M$4=_xlfn.ISOWEEKNUM('2. Erfassung Einzahlungen'!$R$14),M$4=_xlfn.ISOWEEKNUM('2. Erfassung Einzahlungen'!$S$14)),'2. Erfassung Einzahlungen'!$N$14,""),(IF(AND(YEAR('2. Erfassung Einzahlungen'!$L$14)=YEAR($I$1),M$4=_xlfn.ISOWEEKNUM('2. Erfassung Einzahlungen'!$L$14)),'2. Erfassung Einzahlungen'!$N$14,""))),0)</f>
        <v>0</v>
      </c>
      <c r="N17" s="204">
        <f ca="1">IF('2. Erfassung Einzahlungen'!$M$14&lt;&gt;"ja",IF('2. Erfassung Einzahlungen'!$J$14&lt;1,IF(OR(N$4=_xlfn.ISOWEEKNUM('2. Erfassung Einzahlungen'!$L$14),N$4=_xlfn.ISOWEEKNUM('2. Erfassung Einzahlungen'!$R$14),N$4=_xlfn.ISOWEEKNUM('2. Erfassung Einzahlungen'!$S$14)),'2. Erfassung Einzahlungen'!$N$14,""),(IF(AND(YEAR('2. Erfassung Einzahlungen'!$L$14)=YEAR($I$1),N$4=_xlfn.ISOWEEKNUM('2. Erfassung Einzahlungen'!$L$14)),'2. Erfassung Einzahlungen'!$N$14,""))),0)</f>
        <v>0</v>
      </c>
      <c r="O17" s="204">
        <f ca="1">IF('2. Erfassung Einzahlungen'!$M$14&lt;&gt;"ja",IF('2. Erfassung Einzahlungen'!$J$14&lt;1,IF(OR(O$4=_xlfn.ISOWEEKNUM('2. Erfassung Einzahlungen'!$L$14),O$4=_xlfn.ISOWEEKNUM('2. Erfassung Einzahlungen'!$R$14),O$4=_xlfn.ISOWEEKNUM('2. Erfassung Einzahlungen'!$S$14)),'2. Erfassung Einzahlungen'!$N$14,""),(IF(AND(YEAR('2. Erfassung Einzahlungen'!$L$14)=YEAR($I$1),O$4=_xlfn.ISOWEEKNUM('2. Erfassung Einzahlungen'!$L$14)),'2. Erfassung Einzahlungen'!$N$14,""))),0)</f>
        <v>0</v>
      </c>
      <c r="P17" s="121"/>
    </row>
    <row r="18" spans="1:16" ht="15.75" customHeight="1" x14ac:dyDescent="0.25">
      <c r="A18" s="130">
        <f>'2. Erfassung Einzahlungen'!A15</f>
        <v>0</v>
      </c>
      <c r="B18" s="204">
        <f ca="1">IF('2. Erfassung Einzahlungen'!$M$15&lt;&gt;"ja",IF('2. Erfassung Einzahlungen'!$J$15&lt;1,IF(OR(B$4=_xlfn.ISOWEEKNUM('2. Erfassung Einzahlungen'!$L$15),B$4=_xlfn.ISOWEEKNUM('2. Erfassung Einzahlungen'!$R$15),B$4=_xlfn.ISOWEEKNUM('2. Erfassung Einzahlungen'!$S$15)),'2. Erfassung Einzahlungen'!$N$15,""),(IF(AND(YEAR('2. Erfassung Einzahlungen'!$L$15)=YEAR($I$1),B$4=_xlfn.ISOWEEKNUM('2. Erfassung Einzahlungen'!$L$15)),'2. Erfassung Einzahlungen'!$N$15,""))),0)</f>
        <v>0</v>
      </c>
      <c r="C18" s="204">
        <f ca="1">IF('2. Erfassung Einzahlungen'!$M$15&lt;&gt;"ja",IF('2. Erfassung Einzahlungen'!$J$15&lt;1,IF(OR(C$4=_xlfn.ISOWEEKNUM('2. Erfassung Einzahlungen'!$L$15),C$4=_xlfn.ISOWEEKNUM('2. Erfassung Einzahlungen'!$R$15),C$4=_xlfn.ISOWEEKNUM('2. Erfassung Einzahlungen'!$S$15)),'2. Erfassung Einzahlungen'!$N$15,""),(IF(AND(YEAR('2. Erfassung Einzahlungen'!$L$15)=YEAR($I$1),C$4=_xlfn.ISOWEEKNUM('2. Erfassung Einzahlungen'!$L$15)),'2. Erfassung Einzahlungen'!$N$15,""))),0)</f>
        <v>0</v>
      </c>
      <c r="D18" s="204">
        <f ca="1">IF('2. Erfassung Einzahlungen'!$M$15&lt;&gt;"ja",IF('2. Erfassung Einzahlungen'!$J$15&lt;1,IF(OR(D$4=_xlfn.ISOWEEKNUM('2. Erfassung Einzahlungen'!$L$15),D$4=_xlfn.ISOWEEKNUM('2. Erfassung Einzahlungen'!$R$15),D$4=_xlfn.ISOWEEKNUM('2. Erfassung Einzahlungen'!$S$15)),'2. Erfassung Einzahlungen'!$N$15,""),(IF(AND(YEAR('2. Erfassung Einzahlungen'!$L$15)=YEAR($I$1),D$4=_xlfn.ISOWEEKNUM('2. Erfassung Einzahlungen'!$L$15)),'2. Erfassung Einzahlungen'!$N$15,""))),0)</f>
        <v>0</v>
      </c>
      <c r="E18" s="204">
        <f ca="1">IF('2. Erfassung Einzahlungen'!$M$15&lt;&gt;"ja",IF('2. Erfassung Einzahlungen'!$J$15&lt;1,IF(OR(E$4=_xlfn.ISOWEEKNUM('2. Erfassung Einzahlungen'!$L$15),E$4=_xlfn.ISOWEEKNUM('2. Erfassung Einzahlungen'!$R$15),E$4=_xlfn.ISOWEEKNUM('2. Erfassung Einzahlungen'!$S$15)),'2. Erfassung Einzahlungen'!$N$15,""),(IF(AND(YEAR('2. Erfassung Einzahlungen'!$L$15)=YEAR($I$1),E$4=_xlfn.ISOWEEKNUM('2. Erfassung Einzahlungen'!$L$15)),'2. Erfassung Einzahlungen'!$N$15,""))),0)</f>
        <v>0</v>
      </c>
      <c r="F18" s="204">
        <f ca="1">IF('2. Erfassung Einzahlungen'!$M$15&lt;&gt;"ja",IF('2. Erfassung Einzahlungen'!$J$15&lt;1,IF(OR(F$4=_xlfn.ISOWEEKNUM('2. Erfassung Einzahlungen'!$L$15),F$4=_xlfn.ISOWEEKNUM('2. Erfassung Einzahlungen'!$R$15),F$4=_xlfn.ISOWEEKNUM('2. Erfassung Einzahlungen'!$S$15)),'2. Erfassung Einzahlungen'!$N$15,""),(IF(AND(YEAR('2. Erfassung Einzahlungen'!$L$15)=YEAR($I$1),F$4=_xlfn.ISOWEEKNUM('2. Erfassung Einzahlungen'!$L$15)),'2. Erfassung Einzahlungen'!$N$15,""))),0)</f>
        <v>0</v>
      </c>
      <c r="G18" s="204">
        <f ca="1">IF('2. Erfassung Einzahlungen'!$M$15&lt;&gt;"ja",IF('2. Erfassung Einzahlungen'!$J$15&lt;1,IF(OR(G$4=_xlfn.ISOWEEKNUM('2. Erfassung Einzahlungen'!$L$15),G$4=_xlfn.ISOWEEKNUM('2. Erfassung Einzahlungen'!$R$15),G$4=_xlfn.ISOWEEKNUM('2. Erfassung Einzahlungen'!$S$15)),'2. Erfassung Einzahlungen'!$N$15,""),(IF(AND(YEAR('2. Erfassung Einzahlungen'!$L$15)=YEAR($I$1),G$4=_xlfn.ISOWEEKNUM('2. Erfassung Einzahlungen'!$L$15)),'2. Erfassung Einzahlungen'!$N$15,""))),0)</f>
        <v>0</v>
      </c>
      <c r="H18" s="204">
        <f ca="1">IF('2. Erfassung Einzahlungen'!$M$15&lt;&gt;"ja",IF('2. Erfassung Einzahlungen'!$J$15&lt;1,IF(OR(H$4=_xlfn.ISOWEEKNUM('2. Erfassung Einzahlungen'!$L$15),H$4=_xlfn.ISOWEEKNUM('2. Erfassung Einzahlungen'!$R$15),H$4=_xlfn.ISOWEEKNUM('2. Erfassung Einzahlungen'!$S$15)),'2. Erfassung Einzahlungen'!$N$15,""),(IF(AND(YEAR('2. Erfassung Einzahlungen'!$L$15)=YEAR($I$1),H$4=_xlfn.ISOWEEKNUM('2. Erfassung Einzahlungen'!$L$15)),'2. Erfassung Einzahlungen'!$N$15,""))),0)</f>
        <v>0</v>
      </c>
      <c r="I18" s="204">
        <f ca="1">IF('2. Erfassung Einzahlungen'!$M$15&lt;&gt;"ja",IF('2. Erfassung Einzahlungen'!$J$15&lt;1,IF(OR(I$4=_xlfn.ISOWEEKNUM('2. Erfassung Einzahlungen'!$L$15),I$4=_xlfn.ISOWEEKNUM('2. Erfassung Einzahlungen'!$R$15),I$4=_xlfn.ISOWEEKNUM('2. Erfassung Einzahlungen'!$S$15)),'2. Erfassung Einzahlungen'!$N$15,""),(IF(AND(YEAR('2. Erfassung Einzahlungen'!$L$15)=YEAR($I$1),I$4=_xlfn.ISOWEEKNUM('2. Erfassung Einzahlungen'!$L$15)),'2. Erfassung Einzahlungen'!$N$15,""))),0)</f>
        <v>0</v>
      </c>
      <c r="J18" s="204">
        <f ca="1">IF('2. Erfassung Einzahlungen'!$M$15&lt;&gt;"ja",IF('2. Erfassung Einzahlungen'!$J$15&lt;1,IF(OR(J$4=_xlfn.ISOWEEKNUM('2. Erfassung Einzahlungen'!$L$15),J$4=_xlfn.ISOWEEKNUM('2. Erfassung Einzahlungen'!$R$15),J$4=_xlfn.ISOWEEKNUM('2. Erfassung Einzahlungen'!$S$15)),'2. Erfassung Einzahlungen'!$N$15,""),(IF(AND(YEAR('2. Erfassung Einzahlungen'!$L$15)=YEAR($I$1),J$4=_xlfn.ISOWEEKNUM('2. Erfassung Einzahlungen'!$L$15)),'2. Erfassung Einzahlungen'!$N$15,""))),0)</f>
        <v>0</v>
      </c>
      <c r="K18" s="204">
        <f ca="1">IF('2. Erfassung Einzahlungen'!$M$15&lt;&gt;"ja",IF('2. Erfassung Einzahlungen'!$J$15&lt;1,IF(OR(K$4=_xlfn.ISOWEEKNUM('2. Erfassung Einzahlungen'!$L$15),K$4=_xlfn.ISOWEEKNUM('2. Erfassung Einzahlungen'!$R$15),K$4=_xlfn.ISOWEEKNUM('2. Erfassung Einzahlungen'!$S$15)),'2. Erfassung Einzahlungen'!$N$15,""),(IF(AND(YEAR('2. Erfassung Einzahlungen'!$L$15)=YEAR($I$1),K$4=_xlfn.ISOWEEKNUM('2. Erfassung Einzahlungen'!$L$15)),'2. Erfassung Einzahlungen'!$N$15,""))),0)</f>
        <v>0</v>
      </c>
      <c r="L18" s="204">
        <f ca="1">IF('2. Erfassung Einzahlungen'!$M$15&lt;&gt;"ja",IF('2. Erfassung Einzahlungen'!$J$15&lt;1,IF(OR(L$4=_xlfn.ISOWEEKNUM('2. Erfassung Einzahlungen'!$L$15),L$4=_xlfn.ISOWEEKNUM('2. Erfassung Einzahlungen'!$R$15),L$4=_xlfn.ISOWEEKNUM('2. Erfassung Einzahlungen'!$S$15)),'2. Erfassung Einzahlungen'!$N$15,""),(IF(AND(YEAR('2. Erfassung Einzahlungen'!$L$15)=YEAR($I$1),L$4=_xlfn.ISOWEEKNUM('2. Erfassung Einzahlungen'!$L$15)),'2. Erfassung Einzahlungen'!$N$15,""))),0)</f>
        <v>0</v>
      </c>
      <c r="M18" s="204">
        <f ca="1">IF('2. Erfassung Einzahlungen'!$M$15&lt;&gt;"ja",IF('2. Erfassung Einzahlungen'!$J$15&lt;1,IF(OR(M$4=_xlfn.ISOWEEKNUM('2. Erfassung Einzahlungen'!$L$15),M$4=_xlfn.ISOWEEKNUM('2. Erfassung Einzahlungen'!$R$15),M$4=_xlfn.ISOWEEKNUM('2. Erfassung Einzahlungen'!$S$15)),'2. Erfassung Einzahlungen'!$N$15,""),(IF(AND(YEAR('2. Erfassung Einzahlungen'!$L$15)=YEAR($I$1),M$4=_xlfn.ISOWEEKNUM('2. Erfassung Einzahlungen'!$L$15)),'2. Erfassung Einzahlungen'!$N$15,""))),0)</f>
        <v>0</v>
      </c>
      <c r="N18" s="204">
        <f ca="1">IF('2. Erfassung Einzahlungen'!$M$15&lt;&gt;"ja",IF('2. Erfassung Einzahlungen'!$J$15&lt;1,IF(OR(N$4=_xlfn.ISOWEEKNUM('2. Erfassung Einzahlungen'!$L$15),N$4=_xlfn.ISOWEEKNUM('2. Erfassung Einzahlungen'!$R$15),N$4=_xlfn.ISOWEEKNUM('2. Erfassung Einzahlungen'!$S$15)),'2. Erfassung Einzahlungen'!$N$15,""),(IF(AND(YEAR('2. Erfassung Einzahlungen'!$L$15)=YEAR($I$1),N$4=_xlfn.ISOWEEKNUM('2. Erfassung Einzahlungen'!$L$15)),'2. Erfassung Einzahlungen'!$N$15,""))),0)</f>
        <v>0</v>
      </c>
      <c r="O18" s="204">
        <f ca="1">IF('2. Erfassung Einzahlungen'!$M$15&lt;&gt;"ja",IF('2. Erfassung Einzahlungen'!$J$15&lt;1,IF(OR(O$4=_xlfn.ISOWEEKNUM('2. Erfassung Einzahlungen'!$L$15),O$4=_xlfn.ISOWEEKNUM('2. Erfassung Einzahlungen'!$R$15),O$4=_xlfn.ISOWEEKNUM('2. Erfassung Einzahlungen'!$S$15)),'2. Erfassung Einzahlungen'!$N$15,""),(IF(AND(YEAR('2. Erfassung Einzahlungen'!$L$15)=YEAR($I$1),O$4=_xlfn.ISOWEEKNUM('2. Erfassung Einzahlungen'!$L$15)),'2. Erfassung Einzahlungen'!$N$15,""))),0)</f>
        <v>0</v>
      </c>
      <c r="P18" s="121"/>
    </row>
    <row r="19" spans="1:16" ht="15.75" customHeight="1" x14ac:dyDescent="0.25">
      <c r="A19" s="130">
        <f>'2. Erfassung Einzahlungen'!A16</f>
        <v>0</v>
      </c>
      <c r="B19" s="204">
        <f ca="1">IF('2. Erfassung Einzahlungen'!$M$16&lt;&gt;"ja",IF('2. Erfassung Einzahlungen'!$J$16&lt;1,IF(OR(B$4=_xlfn.ISOWEEKNUM('2. Erfassung Einzahlungen'!$L$16),B$4=_xlfn.ISOWEEKNUM('2. Erfassung Einzahlungen'!$R$16),B$4=_xlfn.ISOWEEKNUM('2. Erfassung Einzahlungen'!$S$16)),'2. Erfassung Einzahlungen'!$N$16,""),(IF(AND(YEAR('2. Erfassung Einzahlungen'!$L$16)=YEAR($I$1),B$4=_xlfn.ISOWEEKNUM('2. Erfassung Einzahlungen'!$L$16)),'2. Erfassung Einzahlungen'!$N$16,""))),0)</f>
        <v>0</v>
      </c>
      <c r="C19" s="204">
        <f ca="1">IF('2. Erfassung Einzahlungen'!$M$16&lt;&gt;"ja",IF('2. Erfassung Einzahlungen'!$J$16&lt;1,IF(OR(C$4=_xlfn.ISOWEEKNUM('2. Erfassung Einzahlungen'!$L$16),C$4=_xlfn.ISOWEEKNUM('2. Erfassung Einzahlungen'!$R$16),C$4=_xlfn.ISOWEEKNUM('2. Erfassung Einzahlungen'!$S$16)),'2. Erfassung Einzahlungen'!$N$16,""),(IF(AND(YEAR('2. Erfassung Einzahlungen'!$L$16)=YEAR($I$1),C$4=_xlfn.ISOWEEKNUM('2. Erfassung Einzahlungen'!$L$16)),'2. Erfassung Einzahlungen'!$N$16,""))),0)</f>
        <v>0</v>
      </c>
      <c r="D19" s="204">
        <f ca="1">IF('2. Erfassung Einzahlungen'!$M$16&lt;&gt;"ja",IF('2. Erfassung Einzahlungen'!$J$16&lt;1,IF(OR(D$4=_xlfn.ISOWEEKNUM('2. Erfassung Einzahlungen'!$L$16),D$4=_xlfn.ISOWEEKNUM('2. Erfassung Einzahlungen'!$R$16),D$4=_xlfn.ISOWEEKNUM('2. Erfassung Einzahlungen'!$S$16)),'2. Erfassung Einzahlungen'!$N$16,""),(IF(AND(YEAR('2. Erfassung Einzahlungen'!$L$16)=YEAR($I$1),D$4=_xlfn.ISOWEEKNUM('2. Erfassung Einzahlungen'!$L$16)),'2. Erfassung Einzahlungen'!$N$16,""))),0)</f>
        <v>0</v>
      </c>
      <c r="E19" s="204">
        <f ca="1">IF('2. Erfassung Einzahlungen'!$M$16&lt;&gt;"ja",IF('2. Erfassung Einzahlungen'!$J$16&lt;1,IF(OR(E$4=_xlfn.ISOWEEKNUM('2. Erfassung Einzahlungen'!$L$16),E$4=_xlfn.ISOWEEKNUM('2. Erfassung Einzahlungen'!$R$16),E$4=_xlfn.ISOWEEKNUM('2. Erfassung Einzahlungen'!$S$16)),'2. Erfassung Einzahlungen'!$N$16,""),(IF(AND(YEAR('2. Erfassung Einzahlungen'!$L$16)=YEAR($I$1),E$4=_xlfn.ISOWEEKNUM('2. Erfassung Einzahlungen'!$L$16)),'2. Erfassung Einzahlungen'!$N$16,""))),0)</f>
        <v>0</v>
      </c>
      <c r="F19" s="204">
        <f ca="1">IF('2. Erfassung Einzahlungen'!$M$16&lt;&gt;"ja",IF('2. Erfassung Einzahlungen'!$J$16&lt;1,IF(OR(F$4=_xlfn.ISOWEEKNUM('2. Erfassung Einzahlungen'!$L$16),F$4=_xlfn.ISOWEEKNUM('2. Erfassung Einzahlungen'!$R$16),F$4=_xlfn.ISOWEEKNUM('2. Erfassung Einzahlungen'!$S$16)),'2. Erfassung Einzahlungen'!$N$16,""),(IF(AND(YEAR('2. Erfassung Einzahlungen'!$L$16)=YEAR($I$1),F$4=_xlfn.ISOWEEKNUM('2. Erfassung Einzahlungen'!$L$16)),'2. Erfassung Einzahlungen'!$N$16,""))),0)</f>
        <v>0</v>
      </c>
      <c r="G19" s="204">
        <f ca="1">IF('2. Erfassung Einzahlungen'!$M$16&lt;&gt;"ja",IF('2. Erfassung Einzahlungen'!$J$16&lt;1,IF(OR(G$4=_xlfn.ISOWEEKNUM('2. Erfassung Einzahlungen'!$L$16),G$4=_xlfn.ISOWEEKNUM('2. Erfassung Einzahlungen'!$R$16),G$4=_xlfn.ISOWEEKNUM('2. Erfassung Einzahlungen'!$S$16)),'2. Erfassung Einzahlungen'!$N$16,""),(IF(AND(YEAR('2. Erfassung Einzahlungen'!$L$16)=YEAR($I$1),G$4=_xlfn.ISOWEEKNUM('2. Erfassung Einzahlungen'!$L$16)),'2. Erfassung Einzahlungen'!$N$16,""))),0)</f>
        <v>0</v>
      </c>
      <c r="H19" s="204">
        <f ca="1">IF('2. Erfassung Einzahlungen'!$M$16&lt;&gt;"ja",IF('2. Erfassung Einzahlungen'!$J$16&lt;1,IF(OR(H$4=_xlfn.ISOWEEKNUM('2. Erfassung Einzahlungen'!$L$16),H$4=_xlfn.ISOWEEKNUM('2. Erfassung Einzahlungen'!$R$16),H$4=_xlfn.ISOWEEKNUM('2. Erfassung Einzahlungen'!$S$16)),'2. Erfassung Einzahlungen'!$N$16,""),(IF(AND(YEAR('2. Erfassung Einzahlungen'!$L$16)=YEAR($I$1),H$4=_xlfn.ISOWEEKNUM('2. Erfassung Einzahlungen'!$L$16)),'2. Erfassung Einzahlungen'!$N$16,""))),0)</f>
        <v>0</v>
      </c>
      <c r="I19" s="204">
        <f ca="1">IF('2. Erfassung Einzahlungen'!$M$16&lt;&gt;"ja",IF('2. Erfassung Einzahlungen'!$J$16&lt;1,IF(OR(I$4=_xlfn.ISOWEEKNUM('2. Erfassung Einzahlungen'!$L$16),I$4=_xlfn.ISOWEEKNUM('2. Erfassung Einzahlungen'!$R$16),I$4=_xlfn.ISOWEEKNUM('2. Erfassung Einzahlungen'!$S$16)),'2. Erfassung Einzahlungen'!$N$16,""),(IF(AND(YEAR('2. Erfassung Einzahlungen'!$L$16)=YEAR($I$1),I$4=_xlfn.ISOWEEKNUM('2. Erfassung Einzahlungen'!$L$16)),'2. Erfassung Einzahlungen'!$N$16,""))),0)</f>
        <v>0</v>
      </c>
      <c r="J19" s="204">
        <f ca="1">IF('2. Erfassung Einzahlungen'!$M$16&lt;&gt;"ja",IF('2. Erfassung Einzahlungen'!$J$16&lt;1,IF(OR(J$4=_xlfn.ISOWEEKNUM('2. Erfassung Einzahlungen'!$L$16),J$4=_xlfn.ISOWEEKNUM('2. Erfassung Einzahlungen'!$R$16),J$4=_xlfn.ISOWEEKNUM('2. Erfassung Einzahlungen'!$S$16)),'2. Erfassung Einzahlungen'!$N$16,""),(IF(AND(YEAR('2. Erfassung Einzahlungen'!$L$16)=YEAR($I$1),J$4=_xlfn.ISOWEEKNUM('2. Erfassung Einzahlungen'!$L$16)),'2. Erfassung Einzahlungen'!$N$16,""))),0)</f>
        <v>0</v>
      </c>
      <c r="K19" s="204">
        <f ca="1">IF('2. Erfassung Einzahlungen'!$M$16&lt;&gt;"ja",IF('2. Erfassung Einzahlungen'!$J$16&lt;1,IF(OR(K$4=_xlfn.ISOWEEKNUM('2. Erfassung Einzahlungen'!$L$16),K$4=_xlfn.ISOWEEKNUM('2. Erfassung Einzahlungen'!$R$16),K$4=_xlfn.ISOWEEKNUM('2. Erfassung Einzahlungen'!$S$16)),'2. Erfassung Einzahlungen'!$N$16,""),(IF(AND(YEAR('2. Erfassung Einzahlungen'!$L$16)=YEAR($I$1),K$4=_xlfn.ISOWEEKNUM('2. Erfassung Einzahlungen'!$L$16)),'2. Erfassung Einzahlungen'!$N$16,""))),0)</f>
        <v>0</v>
      </c>
      <c r="L19" s="204">
        <f ca="1">IF('2. Erfassung Einzahlungen'!$M$16&lt;&gt;"ja",IF('2. Erfassung Einzahlungen'!$J$16&lt;1,IF(OR(L$4=_xlfn.ISOWEEKNUM('2. Erfassung Einzahlungen'!$L$16),L$4=_xlfn.ISOWEEKNUM('2. Erfassung Einzahlungen'!$R$16),L$4=_xlfn.ISOWEEKNUM('2. Erfassung Einzahlungen'!$S$16)),'2. Erfassung Einzahlungen'!$N$16,""),(IF(AND(YEAR('2. Erfassung Einzahlungen'!$L$16)=YEAR($I$1),L$4=_xlfn.ISOWEEKNUM('2. Erfassung Einzahlungen'!$L$16)),'2. Erfassung Einzahlungen'!$N$16,""))),0)</f>
        <v>0</v>
      </c>
      <c r="M19" s="204">
        <f ca="1">IF('2. Erfassung Einzahlungen'!$M$16&lt;&gt;"ja",IF('2. Erfassung Einzahlungen'!$J$16&lt;1,IF(OR(M$4=_xlfn.ISOWEEKNUM('2. Erfassung Einzahlungen'!$L$16),M$4=_xlfn.ISOWEEKNUM('2. Erfassung Einzahlungen'!$R$16),M$4=_xlfn.ISOWEEKNUM('2. Erfassung Einzahlungen'!$S$16)),'2. Erfassung Einzahlungen'!$N$16,""),(IF(AND(YEAR('2. Erfassung Einzahlungen'!$L$16)=YEAR($I$1),M$4=_xlfn.ISOWEEKNUM('2. Erfassung Einzahlungen'!$L$16)),'2. Erfassung Einzahlungen'!$N$16,""))),0)</f>
        <v>0</v>
      </c>
      <c r="N19" s="204">
        <f ca="1">IF('2. Erfassung Einzahlungen'!$M$16&lt;&gt;"ja",IF('2. Erfassung Einzahlungen'!$J$16&lt;1,IF(OR(N$4=_xlfn.ISOWEEKNUM('2. Erfassung Einzahlungen'!$L$16),N$4=_xlfn.ISOWEEKNUM('2. Erfassung Einzahlungen'!$R$16),N$4=_xlfn.ISOWEEKNUM('2. Erfassung Einzahlungen'!$S$16)),'2. Erfassung Einzahlungen'!$N$16,""),(IF(AND(YEAR('2. Erfassung Einzahlungen'!$L$16)=YEAR($I$1),N$4=_xlfn.ISOWEEKNUM('2. Erfassung Einzahlungen'!$L$16)),'2. Erfassung Einzahlungen'!$N$16,""))),0)</f>
        <v>0</v>
      </c>
      <c r="O19" s="204">
        <f ca="1">IF('2. Erfassung Einzahlungen'!$M$16&lt;&gt;"ja",IF('2. Erfassung Einzahlungen'!$J$16&lt;1,IF(OR(O$4=_xlfn.ISOWEEKNUM('2. Erfassung Einzahlungen'!$L$16),O$4=_xlfn.ISOWEEKNUM('2. Erfassung Einzahlungen'!$R$16),O$4=_xlfn.ISOWEEKNUM('2. Erfassung Einzahlungen'!$S$16)),'2. Erfassung Einzahlungen'!$N$16,""),(IF(AND(YEAR('2. Erfassung Einzahlungen'!$L$16)=YEAR($I$1),O$4=_xlfn.ISOWEEKNUM('2. Erfassung Einzahlungen'!$L$16)),'2. Erfassung Einzahlungen'!$N$16,""))),0)</f>
        <v>0</v>
      </c>
      <c r="P19" s="121"/>
    </row>
    <row r="20" spans="1:16" ht="15.75" customHeight="1" x14ac:dyDescent="0.25">
      <c r="A20" s="130">
        <f>'2. Erfassung Einzahlungen'!A17</f>
        <v>0</v>
      </c>
      <c r="B20" s="204">
        <f ca="1">IF('2. Erfassung Einzahlungen'!$M$17&lt;&gt;"ja",IF('2. Erfassung Einzahlungen'!$J$17&lt;1,IF(OR(B$4=_xlfn.ISOWEEKNUM('2. Erfassung Einzahlungen'!$L$17),B$4=_xlfn.ISOWEEKNUM('2. Erfassung Einzahlungen'!$R$17),B$4=_xlfn.ISOWEEKNUM('2. Erfassung Einzahlungen'!$S$17)),'2. Erfassung Einzahlungen'!$N$17,""),(IF(AND(YEAR('2. Erfassung Einzahlungen'!$L$17)=YEAR($I$1),B$4=_xlfn.ISOWEEKNUM('2. Erfassung Einzahlungen'!$L$17)),'2. Erfassung Einzahlungen'!$N$17,""))),0)</f>
        <v>0</v>
      </c>
      <c r="C20" s="204">
        <f ca="1">IF('2. Erfassung Einzahlungen'!$M$17&lt;&gt;"ja",IF('2. Erfassung Einzahlungen'!$J$17&lt;1,IF(OR(C$4=_xlfn.ISOWEEKNUM('2. Erfassung Einzahlungen'!$L$17),C$4=_xlfn.ISOWEEKNUM('2. Erfassung Einzahlungen'!$R$17),C$4=_xlfn.ISOWEEKNUM('2. Erfassung Einzahlungen'!$S$17)),'2. Erfassung Einzahlungen'!$N$17,""),(IF(AND(YEAR('2. Erfassung Einzahlungen'!$L$17)=YEAR($I$1),C$4=_xlfn.ISOWEEKNUM('2. Erfassung Einzahlungen'!$L$17)),'2. Erfassung Einzahlungen'!$N$17,""))),0)</f>
        <v>0</v>
      </c>
      <c r="D20" s="204">
        <f ca="1">IF('2. Erfassung Einzahlungen'!$M$17&lt;&gt;"ja",IF('2. Erfassung Einzahlungen'!$J$17&lt;1,IF(OR(D$4=_xlfn.ISOWEEKNUM('2. Erfassung Einzahlungen'!$L$17),D$4=_xlfn.ISOWEEKNUM('2. Erfassung Einzahlungen'!$R$17),D$4=_xlfn.ISOWEEKNUM('2. Erfassung Einzahlungen'!$S$17)),'2. Erfassung Einzahlungen'!$N$17,""),(IF(AND(YEAR('2. Erfassung Einzahlungen'!$L$17)=YEAR($I$1),D$4=_xlfn.ISOWEEKNUM('2. Erfassung Einzahlungen'!$L$17)),'2. Erfassung Einzahlungen'!$N$17,""))),0)</f>
        <v>0</v>
      </c>
      <c r="E20" s="204">
        <f ca="1">IF('2. Erfassung Einzahlungen'!$M$17&lt;&gt;"ja",IF('2. Erfassung Einzahlungen'!$J$17&lt;1,IF(OR(E$4=_xlfn.ISOWEEKNUM('2. Erfassung Einzahlungen'!$L$17),E$4=_xlfn.ISOWEEKNUM('2. Erfassung Einzahlungen'!$R$17),E$4=_xlfn.ISOWEEKNUM('2. Erfassung Einzahlungen'!$S$17)),'2. Erfassung Einzahlungen'!$N$17,""),(IF(AND(YEAR('2. Erfassung Einzahlungen'!$L$17)=YEAR($I$1),E$4=_xlfn.ISOWEEKNUM('2. Erfassung Einzahlungen'!$L$17)),'2. Erfassung Einzahlungen'!$N$17,""))),0)</f>
        <v>0</v>
      </c>
      <c r="F20" s="204">
        <f ca="1">IF('2. Erfassung Einzahlungen'!$M$17&lt;&gt;"ja",IF('2. Erfassung Einzahlungen'!$J$17&lt;1,IF(OR(F$4=_xlfn.ISOWEEKNUM('2. Erfassung Einzahlungen'!$L$17),F$4=_xlfn.ISOWEEKNUM('2. Erfassung Einzahlungen'!$R$17),F$4=_xlfn.ISOWEEKNUM('2. Erfassung Einzahlungen'!$S$17)),'2. Erfassung Einzahlungen'!$N$17,""),(IF(AND(YEAR('2. Erfassung Einzahlungen'!$L$17)=YEAR($I$1),F$4=_xlfn.ISOWEEKNUM('2. Erfassung Einzahlungen'!$L$17)),'2. Erfassung Einzahlungen'!$N$17,""))),0)</f>
        <v>0</v>
      </c>
      <c r="G20" s="204">
        <f ca="1">IF('2. Erfassung Einzahlungen'!$M$17&lt;&gt;"ja",IF('2. Erfassung Einzahlungen'!$J$17&lt;1,IF(OR(G$4=_xlfn.ISOWEEKNUM('2. Erfassung Einzahlungen'!$L$17),G$4=_xlfn.ISOWEEKNUM('2. Erfassung Einzahlungen'!$R$17),G$4=_xlfn.ISOWEEKNUM('2. Erfassung Einzahlungen'!$S$17)),'2. Erfassung Einzahlungen'!$N$17,""),(IF(AND(YEAR('2. Erfassung Einzahlungen'!$L$17)=YEAR($I$1),G$4=_xlfn.ISOWEEKNUM('2. Erfassung Einzahlungen'!$L$17)),'2. Erfassung Einzahlungen'!$N$17,""))),0)</f>
        <v>0</v>
      </c>
      <c r="H20" s="204">
        <f ca="1">IF('2. Erfassung Einzahlungen'!$M$17&lt;&gt;"ja",IF('2. Erfassung Einzahlungen'!$J$17&lt;1,IF(OR(H$4=_xlfn.ISOWEEKNUM('2. Erfassung Einzahlungen'!$L$17),H$4=_xlfn.ISOWEEKNUM('2. Erfassung Einzahlungen'!$R$17),H$4=_xlfn.ISOWEEKNUM('2. Erfassung Einzahlungen'!$S$17)),'2. Erfassung Einzahlungen'!$N$17,""),(IF(AND(YEAR('2. Erfassung Einzahlungen'!$L$17)=YEAR($I$1),H$4=_xlfn.ISOWEEKNUM('2. Erfassung Einzahlungen'!$L$17)),'2. Erfassung Einzahlungen'!$N$17,""))),0)</f>
        <v>0</v>
      </c>
      <c r="I20" s="204">
        <f ca="1">IF('2. Erfassung Einzahlungen'!$M$17&lt;&gt;"ja",IF('2. Erfassung Einzahlungen'!$J$17&lt;1,IF(OR(I$4=_xlfn.ISOWEEKNUM('2. Erfassung Einzahlungen'!$L$17),I$4=_xlfn.ISOWEEKNUM('2. Erfassung Einzahlungen'!$R$17),I$4=_xlfn.ISOWEEKNUM('2. Erfassung Einzahlungen'!$S$17)),'2. Erfassung Einzahlungen'!$N$17,""),(IF(AND(YEAR('2. Erfassung Einzahlungen'!$L$17)=YEAR($I$1),I$4=_xlfn.ISOWEEKNUM('2. Erfassung Einzahlungen'!$L$17)),'2. Erfassung Einzahlungen'!$N$17,""))),0)</f>
        <v>0</v>
      </c>
      <c r="J20" s="204">
        <f ca="1">IF('2. Erfassung Einzahlungen'!$M$17&lt;&gt;"ja",IF('2. Erfassung Einzahlungen'!$J$17&lt;1,IF(OR(J$4=_xlfn.ISOWEEKNUM('2. Erfassung Einzahlungen'!$L$17),J$4=_xlfn.ISOWEEKNUM('2. Erfassung Einzahlungen'!$R$17),J$4=_xlfn.ISOWEEKNUM('2. Erfassung Einzahlungen'!$S$17)),'2. Erfassung Einzahlungen'!$N$17,""),(IF(AND(YEAR('2. Erfassung Einzahlungen'!$L$17)=YEAR($I$1),J$4=_xlfn.ISOWEEKNUM('2. Erfassung Einzahlungen'!$L$17)),'2. Erfassung Einzahlungen'!$N$17,""))),0)</f>
        <v>0</v>
      </c>
      <c r="K20" s="204">
        <f ca="1">IF('2. Erfassung Einzahlungen'!$M$17&lt;&gt;"ja",IF('2. Erfassung Einzahlungen'!$J$17&lt;1,IF(OR(K$4=_xlfn.ISOWEEKNUM('2. Erfassung Einzahlungen'!$L$17),K$4=_xlfn.ISOWEEKNUM('2. Erfassung Einzahlungen'!$R$17),K$4=_xlfn.ISOWEEKNUM('2. Erfassung Einzahlungen'!$S$17)),'2. Erfassung Einzahlungen'!$N$17,""),(IF(AND(YEAR('2. Erfassung Einzahlungen'!$L$17)=YEAR($I$1),K$4=_xlfn.ISOWEEKNUM('2. Erfassung Einzahlungen'!$L$17)),'2. Erfassung Einzahlungen'!$N$17,""))),0)</f>
        <v>0</v>
      </c>
      <c r="L20" s="204">
        <f ca="1">IF('2. Erfassung Einzahlungen'!$M$17&lt;&gt;"ja",IF('2. Erfassung Einzahlungen'!$J$17&lt;1,IF(OR(L$4=_xlfn.ISOWEEKNUM('2. Erfassung Einzahlungen'!$L$17),L$4=_xlfn.ISOWEEKNUM('2. Erfassung Einzahlungen'!$R$17),L$4=_xlfn.ISOWEEKNUM('2. Erfassung Einzahlungen'!$S$17)),'2. Erfassung Einzahlungen'!$N$17,""),(IF(AND(YEAR('2. Erfassung Einzahlungen'!$L$17)=YEAR($I$1),L$4=_xlfn.ISOWEEKNUM('2. Erfassung Einzahlungen'!$L$17)),'2. Erfassung Einzahlungen'!$N$17,""))),0)</f>
        <v>0</v>
      </c>
      <c r="M20" s="204">
        <f ca="1">IF('2. Erfassung Einzahlungen'!$M$17&lt;&gt;"ja",IF('2. Erfassung Einzahlungen'!$J$17&lt;1,IF(OR(M$4=_xlfn.ISOWEEKNUM('2. Erfassung Einzahlungen'!$L$17),M$4=_xlfn.ISOWEEKNUM('2. Erfassung Einzahlungen'!$R$17),M$4=_xlfn.ISOWEEKNUM('2. Erfassung Einzahlungen'!$S$17)),'2. Erfassung Einzahlungen'!$N$17,""),(IF(AND(YEAR('2. Erfassung Einzahlungen'!$L$17)=YEAR($I$1),M$4=_xlfn.ISOWEEKNUM('2. Erfassung Einzahlungen'!$L$17)),'2. Erfassung Einzahlungen'!$N$17,""))),0)</f>
        <v>0</v>
      </c>
      <c r="N20" s="204">
        <f ca="1">IF('2. Erfassung Einzahlungen'!$M$17&lt;&gt;"ja",IF('2. Erfassung Einzahlungen'!$J$17&lt;1,IF(OR(N$4=_xlfn.ISOWEEKNUM('2. Erfassung Einzahlungen'!$L$17),N$4=_xlfn.ISOWEEKNUM('2. Erfassung Einzahlungen'!$R$17),N$4=_xlfn.ISOWEEKNUM('2. Erfassung Einzahlungen'!$S$17)),'2. Erfassung Einzahlungen'!$N$17,""),(IF(AND(YEAR('2. Erfassung Einzahlungen'!$L$17)=YEAR($I$1),N$4=_xlfn.ISOWEEKNUM('2. Erfassung Einzahlungen'!$L$17)),'2. Erfassung Einzahlungen'!$N$17,""))),0)</f>
        <v>0</v>
      </c>
      <c r="O20" s="204">
        <f ca="1">IF('2. Erfassung Einzahlungen'!$M$17&lt;&gt;"ja",IF('2. Erfassung Einzahlungen'!$J$17&lt;1,IF(OR(O$4=_xlfn.ISOWEEKNUM('2. Erfassung Einzahlungen'!$L$17),O$4=_xlfn.ISOWEEKNUM('2. Erfassung Einzahlungen'!$R$17),O$4=_xlfn.ISOWEEKNUM('2. Erfassung Einzahlungen'!$S$17)),'2. Erfassung Einzahlungen'!$N$17,""),(IF(AND(YEAR('2. Erfassung Einzahlungen'!$L$17)=YEAR($I$1),O$4=_xlfn.ISOWEEKNUM('2. Erfassung Einzahlungen'!$L$17)),'2. Erfassung Einzahlungen'!$N$17,""))),0)</f>
        <v>0</v>
      </c>
      <c r="P20" s="121"/>
    </row>
    <row r="21" spans="1:16" ht="15.75" customHeight="1" x14ac:dyDescent="0.25">
      <c r="A21" s="130">
        <f>'2. Erfassung Einzahlungen'!A18</f>
        <v>0</v>
      </c>
      <c r="B21" s="204">
        <f ca="1">IF('2. Erfassung Einzahlungen'!$M$18&lt;&gt;"ja",IF('2. Erfassung Einzahlungen'!$J$18&lt;1,IF(OR(B$4=_xlfn.ISOWEEKNUM('2. Erfassung Einzahlungen'!$L$18),B$4=_xlfn.ISOWEEKNUM('2. Erfassung Einzahlungen'!$R$18),B$4=_xlfn.ISOWEEKNUM('2. Erfassung Einzahlungen'!$S$18)),'2. Erfassung Einzahlungen'!$N$18,""),(IF(AND(YEAR('2. Erfassung Einzahlungen'!$L$18)=YEAR($I$1),B$4=_xlfn.ISOWEEKNUM('2. Erfassung Einzahlungen'!$L$18)),'2. Erfassung Einzahlungen'!$N$18,""))),0)</f>
        <v>0</v>
      </c>
      <c r="C21" s="204">
        <f ca="1">IF('2. Erfassung Einzahlungen'!$M$18&lt;&gt;"ja",IF('2. Erfassung Einzahlungen'!$J$18&lt;1,IF(OR(C$4=_xlfn.ISOWEEKNUM('2. Erfassung Einzahlungen'!$L$18),C$4=_xlfn.ISOWEEKNUM('2. Erfassung Einzahlungen'!$R$18),C$4=_xlfn.ISOWEEKNUM('2. Erfassung Einzahlungen'!$S$18)),'2. Erfassung Einzahlungen'!$N$18,""),(IF(AND(YEAR('2. Erfassung Einzahlungen'!$L$18)=YEAR($I$1),C$4=_xlfn.ISOWEEKNUM('2. Erfassung Einzahlungen'!$L$18)),'2. Erfassung Einzahlungen'!$N$18,""))),0)</f>
        <v>0</v>
      </c>
      <c r="D21" s="204">
        <f ca="1">IF('2. Erfassung Einzahlungen'!$M$18&lt;&gt;"ja",IF('2. Erfassung Einzahlungen'!$J$18&lt;1,IF(OR(D$4=_xlfn.ISOWEEKNUM('2. Erfassung Einzahlungen'!$L$18),D$4=_xlfn.ISOWEEKNUM('2. Erfassung Einzahlungen'!$R$18),D$4=_xlfn.ISOWEEKNUM('2. Erfassung Einzahlungen'!$S$18)),'2. Erfassung Einzahlungen'!$N$18,""),(IF(AND(YEAR('2. Erfassung Einzahlungen'!$L$18)=YEAR($I$1),D$4=_xlfn.ISOWEEKNUM('2. Erfassung Einzahlungen'!$L$18)),'2. Erfassung Einzahlungen'!$N$18,""))),0)</f>
        <v>0</v>
      </c>
      <c r="E21" s="204">
        <f ca="1">IF('2. Erfassung Einzahlungen'!$M$18&lt;&gt;"ja",IF('2. Erfassung Einzahlungen'!$J$18&lt;1,IF(OR(E$4=_xlfn.ISOWEEKNUM('2. Erfassung Einzahlungen'!$L$18),E$4=_xlfn.ISOWEEKNUM('2. Erfassung Einzahlungen'!$R$18),E$4=_xlfn.ISOWEEKNUM('2. Erfassung Einzahlungen'!$S$18)),'2. Erfassung Einzahlungen'!$N$18,""),(IF(AND(YEAR('2. Erfassung Einzahlungen'!$L$18)=YEAR($I$1),E$4=_xlfn.ISOWEEKNUM('2. Erfassung Einzahlungen'!$L$18)),'2. Erfassung Einzahlungen'!$N$18,""))),0)</f>
        <v>0</v>
      </c>
      <c r="F21" s="204">
        <f ca="1">IF('2. Erfassung Einzahlungen'!$M$18&lt;&gt;"ja",IF('2. Erfassung Einzahlungen'!$J$18&lt;1,IF(OR(F$4=_xlfn.ISOWEEKNUM('2. Erfassung Einzahlungen'!$L$18),F$4=_xlfn.ISOWEEKNUM('2. Erfassung Einzahlungen'!$R$18),F$4=_xlfn.ISOWEEKNUM('2. Erfassung Einzahlungen'!$S$18)),'2. Erfassung Einzahlungen'!$N$18,""),(IF(AND(YEAR('2. Erfassung Einzahlungen'!$L$18)=YEAR($I$1),F$4=_xlfn.ISOWEEKNUM('2. Erfassung Einzahlungen'!$L$18)),'2. Erfassung Einzahlungen'!$N$18,""))),0)</f>
        <v>0</v>
      </c>
      <c r="G21" s="204">
        <f ca="1">IF('2. Erfassung Einzahlungen'!$M$18&lt;&gt;"ja",IF('2. Erfassung Einzahlungen'!$J$18&lt;1,IF(OR(G$4=_xlfn.ISOWEEKNUM('2. Erfassung Einzahlungen'!$L$18),G$4=_xlfn.ISOWEEKNUM('2. Erfassung Einzahlungen'!$R$18),G$4=_xlfn.ISOWEEKNUM('2. Erfassung Einzahlungen'!$S$18)),'2. Erfassung Einzahlungen'!$N$18,""),(IF(AND(YEAR('2. Erfassung Einzahlungen'!$L$18)=YEAR($I$1),G$4=_xlfn.ISOWEEKNUM('2. Erfassung Einzahlungen'!$L$18)),'2. Erfassung Einzahlungen'!$N$18,""))),0)</f>
        <v>0</v>
      </c>
      <c r="H21" s="204">
        <f ca="1">IF('2. Erfassung Einzahlungen'!$M$18&lt;&gt;"ja",IF('2. Erfassung Einzahlungen'!$J$18&lt;1,IF(OR(H$4=_xlfn.ISOWEEKNUM('2. Erfassung Einzahlungen'!$L$18),H$4=_xlfn.ISOWEEKNUM('2. Erfassung Einzahlungen'!$R$18),H$4=_xlfn.ISOWEEKNUM('2. Erfassung Einzahlungen'!$S$18)),'2. Erfassung Einzahlungen'!$N$18,""),(IF(AND(YEAR('2. Erfassung Einzahlungen'!$L$18)=YEAR($I$1),H$4=_xlfn.ISOWEEKNUM('2. Erfassung Einzahlungen'!$L$18)),'2. Erfassung Einzahlungen'!$N$18,""))),0)</f>
        <v>0</v>
      </c>
      <c r="I21" s="204">
        <f ca="1">IF('2. Erfassung Einzahlungen'!$M$18&lt;&gt;"ja",IF('2. Erfassung Einzahlungen'!$J$18&lt;1,IF(OR(I$4=_xlfn.ISOWEEKNUM('2. Erfassung Einzahlungen'!$L$18),I$4=_xlfn.ISOWEEKNUM('2. Erfassung Einzahlungen'!$R$18),I$4=_xlfn.ISOWEEKNUM('2. Erfassung Einzahlungen'!$S$18)),'2. Erfassung Einzahlungen'!$N$18,""),(IF(AND(YEAR('2. Erfassung Einzahlungen'!$L$18)=YEAR($I$1),I$4=_xlfn.ISOWEEKNUM('2. Erfassung Einzahlungen'!$L$18)),'2. Erfassung Einzahlungen'!$N$18,""))),0)</f>
        <v>0</v>
      </c>
      <c r="J21" s="204">
        <f ca="1">IF('2. Erfassung Einzahlungen'!$M$18&lt;&gt;"ja",IF('2. Erfassung Einzahlungen'!$J$18&lt;1,IF(OR(J$4=_xlfn.ISOWEEKNUM('2. Erfassung Einzahlungen'!$L$18),J$4=_xlfn.ISOWEEKNUM('2. Erfassung Einzahlungen'!$R$18),J$4=_xlfn.ISOWEEKNUM('2. Erfassung Einzahlungen'!$S$18)),'2. Erfassung Einzahlungen'!$N$18,""),(IF(AND(YEAR('2. Erfassung Einzahlungen'!$L$18)=YEAR($I$1),J$4=_xlfn.ISOWEEKNUM('2. Erfassung Einzahlungen'!$L$18)),'2. Erfassung Einzahlungen'!$N$18,""))),0)</f>
        <v>0</v>
      </c>
      <c r="K21" s="204">
        <f ca="1">IF('2. Erfassung Einzahlungen'!$M$18&lt;&gt;"ja",IF('2. Erfassung Einzahlungen'!$J$18&lt;1,IF(OR(K$4=_xlfn.ISOWEEKNUM('2. Erfassung Einzahlungen'!$L$18),K$4=_xlfn.ISOWEEKNUM('2. Erfassung Einzahlungen'!$R$18),K$4=_xlfn.ISOWEEKNUM('2. Erfassung Einzahlungen'!$S$18)),'2. Erfassung Einzahlungen'!$N$18,""),(IF(AND(YEAR('2. Erfassung Einzahlungen'!$L$18)=YEAR($I$1),K$4=_xlfn.ISOWEEKNUM('2. Erfassung Einzahlungen'!$L$18)),'2. Erfassung Einzahlungen'!$N$18,""))),0)</f>
        <v>0</v>
      </c>
      <c r="L21" s="204">
        <f ca="1">IF('2. Erfassung Einzahlungen'!$M$18&lt;&gt;"ja",IF('2. Erfassung Einzahlungen'!$J$18&lt;1,IF(OR(L$4=_xlfn.ISOWEEKNUM('2. Erfassung Einzahlungen'!$L$18),L$4=_xlfn.ISOWEEKNUM('2. Erfassung Einzahlungen'!$R$18),L$4=_xlfn.ISOWEEKNUM('2. Erfassung Einzahlungen'!$S$18)),'2. Erfassung Einzahlungen'!$N$18,""),(IF(AND(YEAR('2. Erfassung Einzahlungen'!$L$18)=YEAR($I$1),L$4=_xlfn.ISOWEEKNUM('2. Erfassung Einzahlungen'!$L$18)),'2. Erfassung Einzahlungen'!$N$18,""))),0)</f>
        <v>0</v>
      </c>
      <c r="M21" s="204">
        <f ca="1">IF('2. Erfassung Einzahlungen'!$M$18&lt;&gt;"ja",IF('2. Erfassung Einzahlungen'!$J$18&lt;1,IF(OR(M$4=_xlfn.ISOWEEKNUM('2. Erfassung Einzahlungen'!$L$18),M$4=_xlfn.ISOWEEKNUM('2. Erfassung Einzahlungen'!$R$18),M$4=_xlfn.ISOWEEKNUM('2. Erfassung Einzahlungen'!$S$18)),'2. Erfassung Einzahlungen'!$N$18,""),(IF(AND(YEAR('2. Erfassung Einzahlungen'!$L$18)=YEAR($I$1),M$4=_xlfn.ISOWEEKNUM('2. Erfassung Einzahlungen'!$L$18)),'2. Erfassung Einzahlungen'!$N$18,""))),0)</f>
        <v>0</v>
      </c>
      <c r="N21" s="204">
        <f ca="1">IF('2. Erfassung Einzahlungen'!$M$18&lt;&gt;"ja",IF('2. Erfassung Einzahlungen'!$J$18&lt;1,IF(OR(N$4=_xlfn.ISOWEEKNUM('2. Erfassung Einzahlungen'!$L$18),N$4=_xlfn.ISOWEEKNUM('2. Erfassung Einzahlungen'!$R$18),N$4=_xlfn.ISOWEEKNUM('2. Erfassung Einzahlungen'!$S$18)),'2. Erfassung Einzahlungen'!$N$18,""),(IF(AND(YEAR('2. Erfassung Einzahlungen'!$L$18)=YEAR($I$1),N$4=_xlfn.ISOWEEKNUM('2. Erfassung Einzahlungen'!$L$18)),'2. Erfassung Einzahlungen'!$N$18,""))),0)</f>
        <v>0</v>
      </c>
      <c r="O21" s="204">
        <f ca="1">IF('2. Erfassung Einzahlungen'!$M$18&lt;&gt;"ja",IF('2. Erfassung Einzahlungen'!$J$18&lt;1,IF(OR(O$4=_xlfn.ISOWEEKNUM('2. Erfassung Einzahlungen'!$L$18),O$4=_xlfn.ISOWEEKNUM('2. Erfassung Einzahlungen'!$R$18),O$4=_xlfn.ISOWEEKNUM('2. Erfassung Einzahlungen'!$S$18)),'2. Erfassung Einzahlungen'!$N$18,""),(IF(AND(YEAR('2. Erfassung Einzahlungen'!$L$18)=YEAR($I$1),O$4=_xlfn.ISOWEEKNUM('2. Erfassung Einzahlungen'!$L$18)),'2. Erfassung Einzahlungen'!$N$18,""))),0)</f>
        <v>0</v>
      </c>
      <c r="P21" s="121"/>
    </row>
    <row r="22" spans="1:16" ht="15.75" customHeight="1" x14ac:dyDescent="0.25">
      <c r="A22" s="130">
        <f>'2. Erfassung Einzahlungen'!A19</f>
        <v>0</v>
      </c>
      <c r="B22" s="204">
        <f ca="1">IF('2. Erfassung Einzahlungen'!$M$19&lt;&gt;"ja",IF('2. Erfassung Einzahlungen'!$J$19&lt;1,IF(OR(B$4=_xlfn.ISOWEEKNUM('2. Erfassung Einzahlungen'!$L$19),B$4=_xlfn.ISOWEEKNUM('2. Erfassung Einzahlungen'!$R$19),B$4=_xlfn.ISOWEEKNUM('2. Erfassung Einzahlungen'!$S$19)),'2. Erfassung Einzahlungen'!$N$19,""),(IF(AND(YEAR('2. Erfassung Einzahlungen'!$L$19)=YEAR($I$1),B$4=_xlfn.ISOWEEKNUM('2. Erfassung Einzahlungen'!$L$19)),'2. Erfassung Einzahlungen'!$N$19,""))),0)</f>
        <v>0</v>
      </c>
      <c r="C22" s="204">
        <f ca="1">IF('2. Erfassung Einzahlungen'!$M$19&lt;&gt;"ja",IF('2. Erfassung Einzahlungen'!$J$19&lt;1,IF(OR(C$4=_xlfn.ISOWEEKNUM('2. Erfassung Einzahlungen'!$L$19),C$4=_xlfn.ISOWEEKNUM('2. Erfassung Einzahlungen'!$R$19),C$4=_xlfn.ISOWEEKNUM('2. Erfassung Einzahlungen'!$S$19)),'2. Erfassung Einzahlungen'!$N$19,""),(IF(AND(YEAR('2. Erfassung Einzahlungen'!$L$19)=YEAR($I$1),C$4=_xlfn.ISOWEEKNUM('2. Erfassung Einzahlungen'!$L$19)),'2. Erfassung Einzahlungen'!$N$19,""))),0)</f>
        <v>0</v>
      </c>
      <c r="D22" s="204">
        <f ca="1">IF('2. Erfassung Einzahlungen'!$M$19&lt;&gt;"ja",IF('2. Erfassung Einzahlungen'!$J$19&lt;1,IF(OR(D$4=_xlfn.ISOWEEKNUM('2. Erfassung Einzahlungen'!$L$19),D$4=_xlfn.ISOWEEKNUM('2. Erfassung Einzahlungen'!$R$19),D$4=_xlfn.ISOWEEKNUM('2. Erfassung Einzahlungen'!$S$19)),'2. Erfassung Einzahlungen'!$N$19,""),(IF(AND(YEAR('2. Erfassung Einzahlungen'!$L$19)=YEAR($I$1),D$4=_xlfn.ISOWEEKNUM('2. Erfassung Einzahlungen'!$L$19)),'2. Erfassung Einzahlungen'!$N$19,""))),0)</f>
        <v>0</v>
      </c>
      <c r="E22" s="204">
        <f ca="1">IF('2. Erfassung Einzahlungen'!$M$19&lt;&gt;"ja",IF('2. Erfassung Einzahlungen'!$J$19&lt;1,IF(OR(E$4=_xlfn.ISOWEEKNUM('2. Erfassung Einzahlungen'!$L$19),E$4=_xlfn.ISOWEEKNUM('2. Erfassung Einzahlungen'!$R$19),E$4=_xlfn.ISOWEEKNUM('2. Erfassung Einzahlungen'!$S$19)),'2. Erfassung Einzahlungen'!$N$19,""),(IF(AND(YEAR('2. Erfassung Einzahlungen'!$L$19)=YEAR($I$1),E$4=_xlfn.ISOWEEKNUM('2. Erfassung Einzahlungen'!$L$19)),'2. Erfassung Einzahlungen'!$N$19,""))),0)</f>
        <v>0</v>
      </c>
      <c r="F22" s="204">
        <f ca="1">IF('2. Erfassung Einzahlungen'!$M$19&lt;&gt;"ja",IF('2. Erfassung Einzahlungen'!$J$19&lt;1,IF(OR(F$4=_xlfn.ISOWEEKNUM('2. Erfassung Einzahlungen'!$L$19),F$4=_xlfn.ISOWEEKNUM('2. Erfassung Einzahlungen'!$R$19),F$4=_xlfn.ISOWEEKNUM('2. Erfassung Einzahlungen'!$S$19)),'2. Erfassung Einzahlungen'!$N$19,""),(IF(AND(YEAR('2. Erfassung Einzahlungen'!$L$19)=YEAR($I$1),F$4=_xlfn.ISOWEEKNUM('2. Erfassung Einzahlungen'!$L$19)),'2. Erfassung Einzahlungen'!$N$19,""))),0)</f>
        <v>0</v>
      </c>
      <c r="G22" s="204">
        <f ca="1">IF('2. Erfassung Einzahlungen'!$M$19&lt;&gt;"ja",IF('2. Erfassung Einzahlungen'!$J$19&lt;1,IF(OR(G$4=_xlfn.ISOWEEKNUM('2. Erfassung Einzahlungen'!$L$19),G$4=_xlfn.ISOWEEKNUM('2. Erfassung Einzahlungen'!$R$19),G$4=_xlfn.ISOWEEKNUM('2. Erfassung Einzahlungen'!$S$19)),'2. Erfassung Einzahlungen'!$N$19,""),(IF(AND(YEAR('2. Erfassung Einzahlungen'!$L$19)=YEAR($I$1),G$4=_xlfn.ISOWEEKNUM('2. Erfassung Einzahlungen'!$L$19)),'2. Erfassung Einzahlungen'!$N$19,""))),0)</f>
        <v>0</v>
      </c>
      <c r="H22" s="204">
        <f ca="1">IF('2. Erfassung Einzahlungen'!$M$19&lt;&gt;"ja",IF('2. Erfassung Einzahlungen'!$J$19&lt;1,IF(OR(H$4=_xlfn.ISOWEEKNUM('2. Erfassung Einzahlungen'!$L$19),H$4=_xlfn.ISOWEEKNUM('2. Erfassung Einzahlungen'!$R$19),H$4=_xlfn.ISOWEEKNUM('2. Erfassung Einzahlungen'!$S$19)),'2. Erfassung Einzahlungen'!$N$19,""),(IF(AND(YEAR('2. Erfassung Einzahlungen'!$L$19)=YEAR($I$1),H$4=_xlfn.ISOWEEKNUM('2. Erfassung Einzahlungen'!$L$19)),'2. Erfassung Einzahlungen'!$N$19,""))),0)</f>
        <v>0</v>
      </c>
      <c r="I22" s="204">
        <f ca="1">IF('2. Erfassung Einzahlungen'!$M$19&lt;&gt;"ja",IF('2. Erfassung Einzahlungen'!$J$19&lt;1,IF(OR(I$4=_xlfn.ISOWEEKNUM('2. Erfassung Einzahlungen'!$L$19),I$4=_xlfn.ISOWEEKNUM('2. Erfassung Einzahlungen'!$R$19),I$4=_xlfn.ISOWEEKNUM('2. Erfassung Einzahlungen'!$S$19)),'2. Erfassung Einzahlungen'!$N$19,""),(IF(AND(YEAR('2. Erfassung Einzahlungen'!$L$19)=YEAR($I$1),I$4=_xlfn.ISOWEEKNUM('2. Erfassung Einzahlungen'!$L$19)),'2. Erfassung Einzahlungen'!$N$19,""))),0)</f>
        <v>0</v>
      </c>
      <c r="J22" s="204">
        <f ca="1">IF('2. Erfassung Einzahlungen'!$M$19&lt;&gt;"ja",IF('2. Erfassung Einzahlungen'!$J$19&lt;1,IF(OR(J$4=_xlfn.ISOWEEKNUM('2. Erfassung Einzahlungen'!$L$19),J$4=_xlfn.ISOWEEKNUM('2. Erfassung Einzahlungen'!$R$19),J$4=_xlfn.ISOWEEKNUM('2. Erfassung Einzahlungen'!$S$19)),'2. Erfassung Einzahlungen'!$N$19,""),(IF(AND(YEAR('2. Erfassung Einzahlungen'!$L$19)=YEAR($I$1),J$4=_xlfn.ISOWEEKNUM('2. Erfassung Einzahlungen'!$L$19)),'2. Erfassung Einzahlungen'!$N$19,""))),0)</f>
        <v>0</v>
      </c>
      <c r="K22" s="204">
        <f ca="1">IF('2. Erfassung Einzahlungen'!$M$19&lt;&gt;"ja",IF('2. Erfassung Einzahlungen'!$J$19&lt;1,IF(OR(K$4=_xlfn.ISOWEEKNUM('2. Erfassung Einzahlungen'!$L$19),K$4=_xlfn.ISOWEEKNUM('2. Erfassung Einzahlungen'!$R$19),K$4=_xlfn.ISOWEEKNUM('2. Erfassung Einzahlungen'!$S$19)),'2. Erfassung Einzahlungen'!$N$19,""),(IF(AND(YEAR('2. Erfassung Einzahlungen'!$L$19)=YEAR($I$1),K$4=_xlfn.ISOWEEKNUM('2. Erfassung Einzahlungen'!$L$19)),'2. Erfassung Einzahlungen'!$N$19,""))),0)</f>
        <v>0</v>
      </c>
      <c r="L22" s="204">
        <f ca="1">IF('2. Erfassung Einzahlungen'!$M$19&lt;&gt;"ja",IF('2. Erfassung Einzahlungen'!$J$19&lt;1,IF(OR(L$4=_xlfn.ISOWEEKNUM('2. Erfassung Einzahlungen'!$L$19),L$4=_xlfn.ISOWEEKNUM('2. Erfassung Einzahlungen'!$R$19),L$4=_xlfn.ISOWEEKNUM('2. Erfassung Einzahlungen'!$S$19)),'2. Erfassung Einzahlungen'!$N$19,""),(IF(AND(YEAR('2. Erfassung Einzahlungen'!$L$19)=YEAR($I$1),L$4=_xlfn.ISOWEEKNUM('2. Erfassung Einzahlungen'!$L$19)),'2. Erfassung Einzahlungen'!$N$19,""))),0)</f>
        <v>0</v>
      </c>
      <c r="M22" s="204">
        <f ca="1">IF('2. Erfassung Einzahlungen'!$M$19&lt;&gt;"ja",IF('2. Erfassung Einzahlungen'!$J$19&lt;1,IF(OR(M$4=_xlfn.ISOWEEKNUM('2. Erfassung Einzahlungen'!$L$19),M$4=_xlfn.ISOWEEKNUM('2. Erfassung Einzahlungen'!$R$19),M$4=_xlfn.ISOWEEKNUM('2. Erfassung Einzahlungen'!$S$19)),'2. Erfassung Einzahlungen'!$N$19,""),(IF(AND(YEAR('2. Erfassung Einzahlungen'!$L$19)=YEAR($I$1),M$4=_xlfn.ISOWEEKNUM('2. Erfassung Einzahlungen'!$L$19)),'2. Erfassung Einzahlungen'!$N$19,""))),0)</f>
        <v>0</v>
      </c>
      <c r="N22" s="204">
        <f ca="1">IF('2. Erfassung Einzahlungen'!$M$19&lt;&gt;"ja",IF('2. Erfassung Einzahlungen'!$J$19&lt;1,IF(OR(N$4=_xlfn.ISOWEEKNUM('2. Erfassung Einzahlungen'!$L$19),N$4=_xlfn.ISOWEEKNUM('2. Erfassung Einzahlungen'!$R$19),N$4=_xlfn.ISOWEEKNUM('2. Erfassung Einzahlungen'!$S$19)),'2. Erfassung Einzahlungen'!$N$19,""),(IF(AND(YEAR('2. Erfassung Einzahlungen'!$L$19)=YEAR($I$1),N$4=_xlfn.ISOWEEKNUM('2. Erfassung Einzahlungen'!$L$19)),'2. Erfassung Einzahlungen'!$N$19,""))),0)</f>
        <v>0</v>
      </c>
      <c r="O22" s="204">
        <f ca="1">IF('2. Erfassung Einzahlungen'!$M$19&lt;&gt;"ja",IF('2. Erfassung Einzahlungen'!$J$19&lt;1,IF(OR(O$4=_xlfn.ISOWEEKNUM('2. Erfassung Einzahlungen'!$L$19),O$4=_xlfn.ISOWEEKNUM('2. Erfassung Einzahlungen'!$R$19),O$4=_xlfn.ISOWEEKNUM('2. Erfassung Einzahlungen'!$S$19)),'2. Erfassung Einzahlungen'!$N$19,""),(IF(AND(YEAR('2. Erfassung Einzahlungen'!$L$19)=YEAR($I$1),O$4=_xlfn.ISOWEEKNUM('2. Erfassung Einzahlungen'!$L$19)),'2. Erfassung Einzahlungen'!$N$19,""))),0)</f>
        <v>0</v>
      </c>
      <c r="P22" s="121"/>
    </row>
    <row r="23" spans="1:16" ht="15.75" customHeight="1" x14ac:dyDescent="0.25">
      <c r="A23" s="130">
        <f>'2. Erfassung Einzahlungen'!A20</f>
        <v>0</v>
      </c>
      <c r="B23" s="204">
        <f ca="1">IF('2. Erfassung Einzahlungen'!$M$20&lt;&gt;"ja",IF('2. Erfassung Einzahlungen'!$J$20&lt;1,IF(OR(B$4=_xlfn.ISOWEEKNUM('2. Erfassung Einzahlungen'!$L$20),B$4=_xlfn.ISOWEEKNUM('2. Erfassung Einzahlungen'!$R$20),B$4=_xlfn.ISOWEEKNUM('2. Erfassung Einzahlungen'!$S$20)),'2. Erfassung Einzahlungen'!$N$20,""),(IF(AND(YEAR('2. Erfassung Einzahlungen'!$L$20)=YEAR($I$1),B$4=_xlfn.ISOWEEKNUM('2. Erfassung Einzahlungen'!$L$20)),'2. Erfassung Einzahlungen'!$N$20,""))),0)</f>
        <v>0</v>
      </c>
      <c r="C23" s="204">
        <f ca="1">IF('2. Erfassung Einzahlungen'!$M$20&lt;&gt;"ja",IF('2. Erfassung Einzahlungen'!$J$20&lt;1,IF(OR(C$4=_xlfn.ISOWEEKNUM('2. Erfassung Einzahlungen'!$L$20),C$4=_xlfn.ISOWEEKNUM('2. Erfassung Einzahlungen'!$R$20),C$4=_xlfn.ISOWEEKNUM('2. Erfassung Einzahlungen'!$S$20)),'2. Erfassung Einzahlungen'!$N$20,""),(IF(AND(YEAR('2. Erfassung Einzahlungen'!$L$20)=YEAR($I$1),C$4=_xlfn.ISOWEEKNUM('2. Erfassung Einzahlungen'!$L$20)),'2. Erfassung Einzahlungen'!$N$20,""))),0)</f>
        <v>0</v>
      </c>
      <c r="D23" s="204">
        <f ca="1">IF('2. Erfassung Einzahlungen'!$M$20&lt;&gt;"ja",IF('2. Erfassung Einzahlungen'!$J$20&lt;1,IF(OR(D$4=_xlfn.ISOWEEKNUM('2. Erfassung Einzahlungen'!$L$20),D$4=_xlfn.ISOWEEKNUM('2. Erfassung Einzahlungen'!$R$20),D$4=_xlfn.ISOWEEKNUM('2. Erfassung Einzahlungen'!$S$20)),'2. Erfassung Einzahlungen'!$N$20,""),(IF(AND(YEAR('2. Erfassung Einzahlungen'!$L$20)=YEAR($I$1),D$4=_xlfn.ISOWEEKNUM('2. Erfassung Einzahlungen'!$L$20)),'2. Erfassung Einzahlungen'!$N$20,""))),0)</f>
        <v>0</v>
      </c>
      <c r="E23" s="204">
        <f ca="1">IF('2. Erfassung Einzahlungen'!$M$20&lt;&gt;"ja",IF('2. Erfassung Einzahlungen'!$J$20&lt;1,IF(OR(E$4=_xlfn.ISOWEEKNUM('2. Erfassung Einzahlungen'!$L$20),E$4=_xlfn.ISOWEEKNUM('2. Erfassung Einzahlungen'!$R$20),E$4=_xlfn.ISOWEEKNUM('2. Erfassung Einzahlungen'!$S$20)),'2. Erfassung Einzahlungen'!$N$20,""),(IF(AND(YEAR('2. Erfassung Einzahlungen'!$L$20)=YEAR($I$1),E$4=_xlfn.ISOWEEKNUM('2. Erfassung Einzahlungen'!$L$20)),'2. Erfassung Einzahlungen'!$N$20,""))),0)</f>
        <v>0</v>
      </c>
      <c r="F23" s="204">
        <f ca="1">IF('2. Erfassung Einzahlungen'!$M$20&lt;&gt;"ja",IF('2. Erfassung Einzahlungen'!$J$20&lt;1,IF(OR(F$4=_xlfn.ISOWEEKNUM('2. Erfassung Einzahlungen'!$L$20),F$4=_xlfn.ISOWEEKNUM('2. Erfassung Einzahlungen'!$R$20),F$4=_xlfn.ISOWEEKNUM('2. Erfassung Einzahlungen'!$S$20)),'2. Erfassung Einzahlungen'!$N$20,""),(IF(AND(YEAR('2. Erfassung Einzahlungen'!$L$20)=YEAR($I$1),F$4=_xlfn.ISOWEEKNUM('2. Erfassung Einzahlungen'!$L$20)),'2. Erfassung Einzahlungen'!$N$20,""))),0)</f>
        <v>0</v>
      </c>
      <c r="G23" s="204">
        <f ca="1">IF('2. Erfassung Einzahlungen'!$M$20&lt;&gt;"ja",IF('2. Erfassung Einzahlungen'!$J$20&lt;1,IF(OR(G$4=_xlfn.ISOWEEKNUM('2. Erfassung Einzahlungen'!$L$20),G$4=_xlfn.ISOWEEKNUM('2. Erfassung Einzahlungen'!$R$20),G$4=_xlfn.ISOWEEKNUM('2. Erfassung Einzahlungen'!$S$20)),'2. Erfassung Einzahlungen'!$N$20,""),(IF(AND(YEAR('2. Erfassung Einzahlungen'!$L$20)=YEAR($I$1),G$4=_xlfn.ISOWEEKNUM('2. Erfassung Einzahlungen'!$L$20)),'2. Erfassung Einzahlungen'!$N$20,""))),0)</f>
        <v>0</v>
      </c>
      <c r="H23" s="204">
        <f ca="1">IF('2. Erfassung Einzahlungen'!$M$20&lt;&gt;"ja",IF('2. Erfassung Einzahlungen'!$J$20&lt;1,IF(OR(H$4=_xlfn.ISOWEEKNUM('2. Erfassung Einzahlungen'!$L$20),H$4=_xlfn.ISOWEEKNUM('2. Erfassung Einzahlungen'!$R$20),H$4=_xlfn.ISOWEEKNUM('2. Erfassung Einzahlungen'!$S$20)),'2. Erfassung Einzahlungen'!$N$20,""),(IF(AND(YEAR('2. Erfassung Einzahlungen'!$L$20)=YEAR($I$1),H$4=_xlfn.ISOWEEKNUM('2. Erfassung Einzahlungen'!$L$20)),'2. Erfassung Einzahlungen'!$N$20,""))),0)</f>
        <v>0</v>
      </c>
      <c r="I23" s="204">
        <f ca="1">IF('2. Erfassung Einzahlungen'!$M$20&lt;&gt;"ja",IF('2. Erfassung Einzahlungen'!$J$20&lt;1,IF(OR(I$4=_xlfn.ISOWEEKNUM('2. Erfassung Einzahlungen'!$L$20),I$4=_xlfn.ISOWEEKNUM('2. Erfassung Einzahlungen'!$R$20),I$4=_xlfn.ISOWEEKNUM('2. Erfassung Einzahlungen'!$S$20)),'2. Erfassung Einzahlungen'!$N$20,""),(IF(AND(YEAR('2. Erfassung Einzahlungen'!$L$20)=YEAR($I$1),I$4=_xlfn.ISOWEEKNUM('2. Erfassung Einzahlungen'!$L$20)),'2. Erfassung Einzahlungen'!$N$20,""))),0)</f>
        <v>0</v>
      </c>
      <c r="J23" s="204">
        <f ca="1">IF('2. Erfassung Einzahlungen'!$M$20&lt;&gt;"ja",IF('2. Erfassung Einzahlungen'!$J$20&lt;1,IF(OR(J$4=_xlfn.ISOWEEKNUM('2. Erfassung Einzahlungen'!$L$20),J$4=_xlfn.ISOWEEKNUM('2. Erfassung Einzahlungen'!$R$20),J$4=_xlfn.ISOWEEKNUM('2. Erfassung Einzahlungen'!$S$20)),'2. Erfassung Einzahlungen'!$N$20,""),(IF(AND(YEAR('2. Erfassung Einzahlungen'!$L$20)=YEAR($I$1),J$4=_xlfn.ISOWEEKNUM('2. Erfassung Einzahlungen'!$L$20)),'2. Erfassung Einzahlungen'!$N$20,""))),0)</f>
        <v>0</v>
      </c>
      <c r="K23" s="204">
        <f ca="1">IF('2. Erfassung Einzahlungen'!$M$20&lt;&gt;"ja",IF('2. Erfassung Einzahlungen'!$J$20&lt;1,IF(OR(K$4=_xlfn.ISOWEEKNUM('2. Erfassung Einzahlungen'!$L$20),K$4=_xlfn.ISOWEEKNUM('2. Erfassung Einzahlungen'!$R$20),K$4=_xlfn.ISOWEEKNUM('2. Erfassung Einzahlungen'!$S$20)),'2. Erfassung Einzahlungen'!$N$20,""),(IF(AND(YEAR('2. Erfassung Einzahlungen'!$L$20)=YEAR($I$1),K$4=_xlfn.ISOWEEKNUM('2. Erfassung Einzahlungen'!$L$20)),'2. Erfassung Einzahlungen'!$N$20,""))),0)</f>
        <v>0</v>
      </c>
      <c r="L23" s="204">
        <f ca="1">IF('2. Erfassung Einzahlungen'!$M$20&lt;&gt;"ja",IF('2. Erfassung Einzahlungen'!$J$20&lt;1,IF(OR(L$4=_xlfn.ISOWEEKNUM('2. Erfassung Einzahlungen'!$L$20),L$4=_xlfn.ISOWEEKNUM('2. Erfassung Einzahlungen'!$R$20),L$4=_xlfn.ISOWEEKNUM('2. Erfassung Einzahlungen'!$S$20)),'2. Erfassung Einzahlungen'!$N$20,""),(IF(AND(YEAR('2. Erfassung Einzahlungen'!$L$20)=YEAR($I$1),L$4=_xlfn.ISOWEEKNUM('2. Erfassung Einzahlungen'!$L$20)),'2. Erfassung Einzahlungen'!$N$20,""))),0)</f>
        <v>0</v>
      </c>
      <c r="M23" s="204">
        <f ca="1">IF('2. Erfassung Einzahlungen'!$M$20&lt;&gt;"ja",IF('2. Erfassung Einzahlungen'!$J$20&lt;1,IF(OR(M$4=_xlfn.ISOWEEKNUM('2. Erfassung Einzahlungen'!$L$20),M$4=_xlfn.ISOWEEKNUM('2. Erfassung Einzahlungen'!$R$20),M$4=_xlfn.ISOWEEKNUM('2. Erfassung Einzahlungen'!$S$20)),'2. Erfassung Einzahlungen'!$N$20,""),(IF(AND(YEAR('2. Erfassung Einzahlungen'!$L$20)=YEAR($I$1),M$4=_xlfn.ISOWEEKNUM('2. Erfassung Einzahlungen'!$L$20)),'2. Erfassung Einzahlungen'!$N$20,""))),0)</f>
        <v>0</v>
      </c>
      <c r="N23" s="204">
        <f ca="1">IF('2. Erfassung Einzahlungen'!$M$20&lt;&gt;"ja",IF('2. Erfassung Einzahlungen'!$J$20&lt;1,IF(OR(N$4=_xlfn.ISOWEEKNUM('2. Erfassung Einzahlungen'!$L$20),N$4=_xlfn.ISOWEEKNUM('2. Erfassung Einzahlungen'!$R$20),N$4=_xlfn.ISOWEEKNUM('2. Erfassung Einzahlungen'!$S$20)),'2. Erfassung Einzahlungen'!$N$20,""),(IF(AND(YEAR('2. Erfassung Einzahlungen'!$L$20)=YEAR($I$1),N$4=_xlfn.ISOWEEKNUM('2. Erfassung Einzahlungen'!$L$20)),'2. Erfassung Einzahlungen'!$N$20,""))),0)</f>
        <v>0</v>
      </c>
      <c r="O23" s="204">
        <f ca="1">IF('2. Erfassung Einzahlungen'!$M$20&lt;&gt;"ja",IF('2. Erfassung Einzahlungen'!$J$20&lt;1,IF(OR(O$4=_xlfn.ISOWEEKNUM('2. Erfassung Einzahlungen'!$L$20),O$4=_xlfn.ISOWEEKNUM('2. Erfassung Einzahlungen'!$R$20),O$4=_xlfn.ISOWEEKNUM('2. Erfassung Einzahlungen'!$S$20)),'2. Erfassung Einzahlungen'!$N$20,""),(IF(AND(YEAR('2. Erfassung Einzahlungen'!$L$20)=YEAR($I$1),O$4=_xlfn.ISOWEEKNUM('2. Erfassung Einzahlungen'!$L$20)),'2. Erfassung Einzahlungen'!$N$20,""))),0)</f>
        <v>0</v>
      </c>
      <c r="P23" s="121"/>
    </row>
    <row r="24" spans="1:16" ht="15.75" customHeight="1" x14ac:dyDescent="0.25">
      <c r="A24" s="130">
        <f>'2. Erfassung Einzahlungen'!A21</f>
        <v>0</v>
      </c>
      <c r="B24" s="204">
        <f ca="1">IF('2. Erfassung Einzahlungen'!$M$21&lt;&gt;"ja",IF('2. Erfassung Einzahlungen'!$J$21&lt;1,IF(OR(B$4=_xlfn.ISOWEEKNUM('2. Erfassung Einzahlungen'!$L$21),B$4=_xlfn.ISOWEEKNUM('2. Erfassung Einzahlungen'!$R$21),B$4=_xlfn.ISOWEEKNUM('2. Erfassung Einzahlungen'!$S$21)),'2. Erfassung Einzahlungen'!$N$21,""),(IF(AND(YEAR('2. Erfassung Einzahlungen'!$L$21)=YEAR($I$1),B$4=_xlfn.ISOWEEKNUM('2. Erfassung Einzahlungen'!$L$21)),'2. Erfassung Einzahlungen'!$N$21,""))),0)</f>
        <v>0</v>
      </c>
      <c r="C24" s="204">
        <f ca="1">IF('2. Erfassung Einzahlungen'!$M$21&lt;&gt;"ja",IF('2. Erfassung Einzahlungen'!$J$21&lt;1,IF(OR(C$4=_xlfn.ISOWEEKNUM('2. Erfassung Einzahlungen'!$L$21),C$4=_xlfn.ISOWEEKNUM('2. Erfassung Einzahlungen'!$R$21),C$4=_xlfn.ISOWEEKNUM('2. Erfassung Einzahlungen'!$S$21)),'2. Erfassung Einzahlungen'!$N$21,""),(IF(AND(YEAR('2. Erfassung Einzahlungen'!$L$21)=YEAR($I$1),C$4=_xlfn.ISOWEEKNUM('2. Erfassung Einzahlungen'!$L$21)),'2. Erfassung Einzahlungen'!$N$21,""))),0)</f>
        <v>0</v>
      </c>
      <c r="D24" s="204">
        <f ca="1">IF('2. Erfassung Einzahlungen'!$M$21&lt;&gt;"ja",IF('2. Erfassung Einzahlungen'!$J$21&lt;1,IF(OR(D$4=_xlfn.ISOWEEKNUM('2. Erfassung Einzahlungen'!$L$21),D$4=_xlfn.ISOWEEKNUM('2. Erfassung Einzahlungen'!$R$21),D$4=_xlfn.ISOWEEKNUM('2. Erfassung Einzahlungen'!$S$21)),'2. Erfassung Einzahlungen'!$N$21,""),(IF(AND(YEAR('2. Erfassung Einzahlungen'!$L$21)=YEAR($I$1),D$4=_xlfn.ISOWEEKNUM('2. Erfassung Einzahlungen'!$L$21)),'2. Erfassung Einzahlungen'!$N$21,""))),0)</f>
        <v>0</v>
      </c>
      <c r="E24" s="204">
        <f ca="1">IF('2. Erfassung Einzahlungen'!$M$21&lt;&gt;"ja",IF('2. Erfassung Einzahlungen'!$J$21&lt;1,IF(OR(E$4=_xlfn.ISOWEEKNUM('2. Erfassung Einzahlungen'!$L$21),E$4=_xlfn.ISOWEEKNUM('2. Erfassung Einzahlungen'!$R$21),E$4=_xlfn.ISOWEEKNUM('2. Erfassung Einzahlungen'!$S$21)),'2. Erfassung Einzahlungen'!$N$21,""),(IF(AND(YEAR('2. Erfassung Einzahlungen'!$L$21)=YEAR($I$1),E$4=_xlfn.ISOWEEKNUM('2. Erfassung Einzahlungen'!$L$21)),'2. Erfassung Einzahlungen'!$N$21,""))),0)</f>
        <v>0</v>
      </c>
      <c r="F24" s="204">
        <f ca="1">IF('2. Erfassung Einzahlungen'!$M$21&lt;&gt;"ja",IF('2. Erfassung Einzahlungen'!$J$21&lt;1,IF(OR(F$4=_xlfn.ISOWEEKNUM('2. Erfassung Einzahlungen'!$L$21),F$4=_xlfn.ISOWEEKNUM('2. Erfassung Einzahlungen'!$R$21),F$4=_xlfn.ISOWEEKNUM('2. Erfassung Einzahlungen'!$S$21)),'2. Erfassung Einzahlungen'!$N$21,""),(IF(AND(YEAR('2. Erfassung Einzahlungen'!$L$21)=YEAR($I$1),F$4=_xlfn.ISOWEEKNUM('2. Erfassung Einzahlungen'!$L$21)),'2. Erfassung Einzahlungen'!$N$21,""))),0)</f>
        <v>0</v>
      </c>
      <c r="G24" s="204">
        <f ca="1">IF('2. Erfassung Einzahlungen'!$M$21&lt;&gt;"ja",IF('2. Erfassung Einzahlungen'!$J$21&lt;1,IF(OR(G$4=_xlfn.ISOWEEKNUM('2. Erfassung Einzahlungen'!$L$21),G$4=_xlfn.ISOWEEKNUM('2. Erfassung Einzahlungen'!$R$21),G$4=_xlfn.ISOWEEKNUM('2. Erfassung Einzahlungen'!$S$21)),'2. Erfassung Einzahlungen'!$N$21,""),(IF(AND(YEAR('2. Erfassung Einzahlungen'!$L$21)=YEAR($I$1),G$4=_xlfn.ISOWEEKNUM('2. Erfassung Einzahlungen'!$L$21)),'2. Erfassung Einzahlungen'!$N$21,""))),0)</f>
        <v>0</v>
      </c>
      <c r="H24" s="204">
        <f ca="1">IF('2. Erfassung Einzahlungen'!$M$21&lt;&gt;"ja",IF('2. Erfassung Einzahlungen'!$J$21&lt;1,IF(OR(H$4=_xlfn.ISOWEEKNUM('2. Erfassung Einzahlungen'!$L$21),H$4=_xlfn.ISOWEEKNUM('2. Erfassung Einzahlungen'!$R$21),H$4=_xlfn.ISOWEEKNUM('2. Erfassung Einzahlungen'!$S$21)),'2. Erfassung Einzahlungen'!$N$21,""),(IF(AND(YEAR('2. Erfassung Einzahlungen'!$L$21)=YEAR($I$1),H$4=_xlfn.ISOWEEKNUM('2. Erfassung Einzahlungen'!$L$21)),'2. Erfassung Einzahlungen'!$N$21,""))),0)</f>
        <v>0</v>
      </c>
      <c r="I24" s="204">
        <f ca="1">IF('2. Erfassung Einzahlungen'!$M$21&lt;&gt;"ja",IF('2. Erfassung Einzahlungen'!$J$21&lt;1,IF(OR(I$4=_xlfn.ISOWEEKNUM('2. Erfassung Einzahlungen'!$L$21),I$4=_xlfn.ISOWEEKNUM('2. Erfassung Einzahlungen'!$R$21),I$4=_xlfn.ISOWEEKNUM('2. Erfassung Einzahlungen'!$S$21)),'2. Erfassung Einzahlungen'!$N$21,""),(IF(AND(YEAR('2. Erfassung Einzahlungen'!$L$21)=YEAR($I$1),I$4=_xlfn.ISOWEEKNUM('2. Erfassung Einzahlungen'!$L$21)),'2. Erfassung Einzahlungen'!$N$21,""))),0)</f>
        <v>0</v>
      </c>
      <c r="J24" s="204">
        <f ca="1">IF('2. Erfassung Einzahlungen'!$M$21&lt;&gt;"ja",IF('2. Erfassung Einzahlungen'!$J$21&lt;1,IF(OR(J$4=_xlfn.ISOWEEKNUM('2. Erfassung Einzahlungen'!$L$21),J$4=_xlfn.ISOWEEKNUM('2. Erfassung Einzahlungen'!$R$21),J$4=_xlfn.ISOWEEKNUM('2. Erfassung Einzahlungen'!$S$21)),'2. Erfassung Einzahlungen'!$N$21,""),(IF(AND(YEAR('2. Erfassung Einzahlungen'!$L$21)=YEAR($I$1),J$4=_xlfn.ISOWEEKNUM('2. Erfassung Einzahlungen'!$L$21)),'2. Erfassung Einzahlungen'!$N$21,""))),0)</f>
        <v>0</v>
      </c>
      <c r="K24" s="204">
        <f ca="1">IF('2. Erfassung Einzahlungen'!$M$21&lt;&gt;"ja",IF('2. Erfassung Einzahlungen'!$J$21&lt;1,IF(OR(K$4=_xlfn.ISOWEEKNUM('2. Erfassung Einzahlungen'!$L$21),K$4=_xlfn.ISOWEEKNUM('2. Erfassung Einzahlungen'!$R$21),K$4=_xlfn.ISOWEEKNUM('2. Erfassung Einzahlungen'!$S$21)),'2. Erfassung Einzahlungen'!$N$21,""),(IF(AND(YEAR('2. Erfassung Einzahlungen'!$L$21)=YEAR($I$1),K$4=_xlfn.ISOWEEKNUM('2. Erfassung Einzahlungen'!$L$21)),'2. Erfassung Einzahlungen'!$N$21,""))),0)</f>
        <v>0</v>
      </c>
      <c r="L24" s="204">
        <f ca="1">IF('2. Erfassung Einzahlungen'!$M$21&lt;&gt;"ja",IF('2. Erfassung Einzahlungen'!$J$21&lt;1,IF(OR(L$4=_xlfn.ISOWEEKNUM('2. Erfassung Einzahlungen'!$L$21),L$4=_xlfn.ISOWEEKNUM('2. Erfassung Einzahlungen'!$R$21),L$4=_xlfn.ISOWEEKNUM('2. Erfassung Einzahlungen'!$S$21)),'2. Erfassung Einzahlungen'!$N$21,""),(IF(AND(YEAR('2. Erfassung Einzahlungen'!$L$21)=YEAR($I$1),L$4=_xlfn.ISOWEEKNUM('2. Erfassung Einzahlungen'!$L$21)),'2. Erfassung Einzahlungen'!$N$21,""))),0)</f>
        <v>0</v>
      </c>
      <c r="M24" s="204">
        <f ca="1">IF('2. Erfassung Einzahlungen'!$M$21&lt;&gt;"ja",IF('2. Erfassung Einzahlungen'!$J$21&lt;1,IF(OR(M$4=_xlfn.ISOWEEKNUM('2. Erfassung Einzahlungen'!$L$21),M$4=_xlfn.ISOWEEKNUM('2. Erfassung Einzahlungen'!$R$21),M$4=_xlfn.ISOWEEKNUM('2. Erfassung Einzahlungen'!$S$21)),'2. Erfassung Einzahlungen'!$N$21,""),(IF(AND(YEAR('2. Erfassung Einzahlungen'!$L$21)=YEAR($I$1),M$4=_xlfn.ISOWEEKNUM('2. Erfassung Einzahlungen'!$L$21)),'2. Erfassung Einzahlungen'!$N$21,""))),0)</f>
        <v>0</v>
      </c>
      <c r="N24" s="204">
        <f ca="1">IF('2. Erfassung Einzahlungen'!$M$21&lt;&gt;"ja",IF('2. Erfassung Einzahlungen'!$J$21&lt;1,IF(OR(N$4=_xlfn.ISOWEEKNUM('2. Erfassung Einzahlungen'!$L$21),N$4=_xlfn.ISOWEEKNUM('2. Erfassung Einzahlungen'!$R$21),N$4=_xlfn.ISOWEEKNUM('2. Erfassung Einzahlungen'!$S$21)),'2. Erfassung Einzahlungen'!$N$21,""),(IF(AND(YEAR('2. Erfassung Einzahlungen'!$L$21)=YEAR($I$1),N$4=_xlfn.ISOWEEKNUM('2. Erfassung Einzahlungen'!$L$21)),'2. Erfassung Einzahlungen'!$N$21,""))),0)</f>
        <v>0</v>
      </c>
      <c r="O24" s="204">
        <f ca="1">IF('2. Erfassung Einzahlungen'!$M$21&lt;&gt;"ja",IF('2. Erfassung Einzahlungen'!$J$21&lt;1,IF(OR(O$4=_xlfn.ISOWEEKNUM('2. Erfassung Einzahlungen'!$L$21),O$4=_xlfn.ISOWEEKNUM('2. Erfassung Einzahlungen'!$R$21),O$4=_xlfn.ISOWEEKNUM('2. Erfassung Einzahlungen'!$S$21)),'2. Erfassung Einzahlungen'!$N$21,""),(IF(AND(YEAR('2. Erfassung Einzahlungen'!$L$21)=YEAR($I$1),O$4=_xlfn.ISOWEEKNUM('2. Erfassung Einzahlungen'!$L$21)),'2. Erfassung Einzahlungen'!$N$21,""))),0)</f>
        <v>0</v>
      </c>
      <c r="P24" s="121"/>
    </row>
    <row r="25" spans="1:16" ht="18.75" x14ac:dyDescent="0.3">
      <c r="A25" s="110" t="s">
        <v>150</v>
      </c>
      <c r="B25" s="105">
        <f ca="1">SUM(B5:B24)</f>
        <v>1212.25</v>
      </c>
      <c r="C25" s="105">
        <f ca="1">SUM(C5:C24)</f>
        <v>0</v>
      </c>
      <c r="D25" s="105">
        <f t="shared" ref="D25:O25" ca="1" si="2">SUM(D5:D24)</f>
        <v>0</v>
      </c>
      <c r="E25" s="105">
        <f t="shared" ca="1" si="2"/>
        <v>0</v>
      </c>
      <c r="F25" s="105">
        <f t="shared" ca="1" si="2"/>
        <v>1212.25</v>
      </c>
      <c r="G25" s="105">
        <f ca="1">SUM(G5:G24)</f>
        <v>0</v>
      </c>
      <c r="H25" s="105">
        <f t="shared" ca="1" si="2"/>
        <v>0</v>
      </c>
      <c r="I25" s="105">
        <f t="shared" ca="1" si="2"/>
        <v>0</v>
      </c>
      <c r="J25" s="105">
        <f t="shared" ca="1" si="2"/>
        <v>0</v>
      </c>
      <c r="K25" s="105">
        <f t="shared" ca="1" si="2"/>
        <v>1212.25</v>
      </c>
      <c r="L25" s="105">
        <f t="shared" ca="1" si="2"/>
        <v>0</v>
      </c>
      <c r="M25" s="105">
        <f t="shared" ca="1" si="2"/>
        <v>0</v>
      </c>
      <c r="N25" s="105">
        <f ca="1">SUM(N5:N24)</f>
        <v>0</v>
      </c>
      <c r="O25" s="105">
        <f t="shared" ca="1" si="2"/>
        <v>0</v>
      </c>
      <c r="P25" s="121"/>
    </row>
    <row r="26" spans="1:16" ht="18.75" x14ac:dyDescent="0.3">
      <c r="A26" s="110" t="s">
        <v>157</v>
      </c>
      <c r="B26" s="137">
        <f ca="1">$B$4</f>
        <v>14</v>
      </c>
      <c r="C26" s="137">
        <f t="shared" ref="C26:O26" ca="1" si="3">C4</f>
        <v>15</v>
      </c>
      <c r="D26" s="137">
        <f t="shared" ca="1" si="3"/>
        <v>16</v>
      </c>
      <c r="E26" s="137">
        <f t="shared" ca="1" si="3"/>
        <v>17</v>
      </c>
      <c r="F26" s="137">
        <f t="shared" ca="1" si="3"/>
        <v>18</v>
      </c>
      <c r="G26" s="137">
        <f t="shared" ca="1" si="3"/>
        <v>19</v>
      </c>
      <c r="H26" s="137">
        <f t="shared" ca="1" si="3"/>
        <v>20</v>
      </c>
      <c r="I26" s="137">
        <f t="shared" ca="1" si="3"/>
        <v>21</v>
      </c>
      <c r="J26" s="137">
        <f t="shared" ca="1" si="3"/>
        <v>22</v>
      </c>
      <c r="K26" s="137">
        <f t="shared" ca="1" si="3"/>
        <v>23</v>
      </c>
      <c r="L26" s="137">
        <f t="shared" ca="1" si="3"/>
        <v>24</v>
      </c>
      <c r="M26" s="137">
        <f t="shared" ca="1" si="3"/>
        <v>25</v>
      </c>
      <c r="N26" s="137">
        <f t="shared" ca="1" si="3"/>
        <v>26</v>
      </c>
      <c r="O26" s="137">
        <f t="shared" ca="1" si="3"/>
        <v>27</v>
      </c>
      <c r="P26" s="121"/>
    </row>
    <row r="27" spans="1:16" ht="15.75" customHeight="1" x14ac:dyDescent="0.25">
      <c r="A27" s="130" t="str">
        <f>'2. Erfassung Einzahlungen'!A25</f>
        <v>Verkauf Münzsammlung von Opa</v>
      </c>
      <c r="B27" s="204">
        <f ca="1">IF(AND('2. Erfassung Einzahlungen'!$L$25&gt;= B3,'2. Erfassung Einzahlungen'!$L$25&lt;(B3+7)),'2. Erfassung Einzahlungen'!$N$25,0)</f>
        <v>0</v>
      </c>
      <c r="C27" s="204">
        <f ca="1">IF(AND('2. Erfassung Einzahlungen'!$L$25&gt;= C3,'2. Erfassung Einzahlungen'!$L$25&lt;(C3+7)),'2. Erfassung Einzahlungen'!$N$25,0)</f>
        <v>0</v>
      </c>
      <c r="D27" s="204">
        <f ca="1">IF(AND('2. Erfassung Einzahlungen'!$L$25&gt;= D3,'2. Erfassung Einzahlungen'!$L$25&lt;(D3+7)),'2. Erfassung Einzahlungen'!$N$25,0)</f>
        <v>0</v>
      </c>
      <c r="E27" s="204">
        <f ca="1">IF(AND('2. Erfassung Einzahlungen'!$L$25&gt;= E3,'2. Erfassung Einzahlungen'!$L$25&lt;(E3+7)),'2. Erfassung Einzahlungen'!$N$25,0)</f>
        <v>0</v>
      </c>
      <c r="F27" s="204">
        <f ca="1">IF(AND('2. Erfassung Einzahlungen'!$L$25&gt;= F3,'2. Erfassung Einzahlungen'!$L$25&lt;(F3+7)),'2. Erfassung Einzahlungen'!$N$25,0)</f>
        <v>0</v>
      </c>
      <c r="G27" s="204">
        <f ca="1">IF(AND('2. Erfassung Einzahlungen'!$L$25&gt;= G3,'2. Erfassung Einzahlungen'!$L$25&lt;(G3+7)),'2. Erfassung Einzahlungen'!$N$25,0)</f>
        <v>0</v>
      </c>
      <c r="H27" s="204">
        <f ca="1">IF(AND('2. Erfassung Einzahlungen'!$L$25&gt;= H3,'2. Erfassung Einzahlungen'!$L$25&lt;(H3+7)),'2. Erfassung Einzahlungen'!$N$25,0)</f>
        <v>0</v>
      </c>
      <c r="I27" s="204">
        <f ca="1">IF(AND('2. Erfassung Einzahlungen'!$L$25&gt;= I3,'2. Erfassung Einzahlungen'!$L$25&lt;(I3+7)),'2. Erfassung Einzahlungen'!$N$25,0)</f>
        <v>0</v>
      </c>
      <c r="J27" s="204">
        <f ca="1">IF(AND('2. Erfassung Einzahlungen'!$L$25&gt;= J3,'2. Erfassung Einzahlungen'!$L$25&lt;(J3+7)),'2. Erfassung Einzahlungen'!$N$25,0)</f>
        <v>0</v>
      </c>
      <c r="K27" s="204">
        <f ca="1">IF(AND('2. Erfassung Einzahlungen'!$L$25&gt;= K3,'2. Erfassung Einzahlungen'!$L$25&lt;(K3+7)),'2. Erfassung Einzahlungen'!$N$25,0)</f>
        <v>0</v>
      </c>
      <c r="L27" s="204">
        <f ca="1">IF(AND('2. Erfassung Einzahlungen'!$L$25&gt;= L3,'2. Erfassung Einzahlungen'!$L$25&lt;(L3+7)),'2. Erfassung Einzahlungen'!$N$25,0)</f>
        <v>0</v>
      </c>
      <c r="M27" s="204">
        <f ca="1">IF(AND('2. Erfassung Einzahlungen'!$L$25&gt;= M3,'2. Erfassung Einzahlungen'!$L$25&lt;(M3+7)),'2. Erfassung Einzahlungen'!$N$25,0)</f>
        <v>0</v>
      </c>
      <c r="N27" s="204">
        <f ca="1">IF(AND('2. Erfassung Einzahlungen'!$L$25&gt;= N3,'2. Erfassung Einzahlungen'!$L$25&lt;(N3+7)),'2. Erfassung Einzahlungen'!$N$25,0)</f>
        <v>0</v>
      </c>
      <c r="O27" s="204">
        <f ca="1">IF(AND('2. Erfassung Einzahlungen'!$L$25&gt;= O3,'2. Erfassung Einzahlungen'!$L$25&lt;(O3+7)),'2. Erfassung Einzahlungen'!$N$25,0)</f>
        <v>0</v>
      </c>
      <c r="P27" s="121"/>
    </row>
    <row r="28" spans="1:16" ht="15.75" customHeight="1" x14ac:dyDescent="0.25">
      <c r="A28" s="130" t="str">
        <f>'2. Erfassung Einzahlungen'!A26</f>
        <v>Verkauf Investmentfold VL</v>
      </c>
      <c r="B28" s="204">
        <f ca="1">IF(AND('2. Erfassung Einzahlungen'!$L$26&gt;= B3,'2. Erfassung Einzahlungen'!$L$26&lt;(B3+7)),'2. Erfassung Einzahlungen'!$N$26,0)</f>
        <v>0</v>
      </c>
      <c r="C28" s="204">
        <f ca="1">IF(AND('2. Erfassung Einzahlungen'!$L$26&gt;= C3,'2. Erfassung Einzahlungen'!$L$26&lt;(C3+7)),'2. Erfassung Einzahlungen'!$N$26,0)</f>
        <v>0</v>
      </c>
      <c r="D28" s="204">
        <f ca="1">IF(AND('2. Erfassung Einzahlungen'!$L$26&gt;= D3,'2. Erfassung Einzahlungen'!$L$26&lt;(D3+7)),'2. Erfassung Einzahlungen'!$N$26,0)</f>
        <v>0</v>
      </c>
      <c r="E28" s="204">
        <f ca="1">IF(AND('2. Erfassung Einzahlungen'!$L$26&gt;= E3,'2. Erfassung Einzahlungen'!$L$26&lt;(E3+7)),'2. Erfassung Einzahlungen'!$N$26,0)</f>
        <v>0</v>
      </c>
      <c r="F28" s="204">
        <f ca="1">IF(AND('2. Erfassung Einzahlungen'!$L$26&gt;= F3,'2. Erfassung Einzahlungen'!$L$26&lt;(F3+7)),'2. Erfassung Einzahlungen'!$N$26,0)</f>
        <v>0</v>
      </c>
      <c r="G28" s="204">
        <f ca="1">IF(AND('2. Erfassung Einzahlungen'!$L$26&gt;= G3,'2. Erfassung Einzahlungen'!$L$26&lt;(G3+7)),'2. Erfassung Einzahlungen'!$N$26,0)</f>
        <v>0</v>
      </c>
      <c r="H28" s="204">
        <f ca="1">IF(AND('2. Erfassung Einzahlungen'!$L$26&gt;= H3,'2. Erfassung Einzahlungen'!$L$26&lt;(H3+7)),'2. Erfassung Einzahlungen'!$N$26,0)</f>
        <v>0</v>
      </c>
      <c r="I28" s="204">
        <f ca="1">IF(AND('2. Erfassung Einzahlungen'!$L$26&gt;= I3,'2. Erfassung Einzahlungen'!$L$26&lt;(I3+7)),'2. Erfassung Einzahlungen'!$N$26,0)</f>
        <v>0</v>
      </c>
      <c r="J28" s="204">
        <f ca="1">IF(AND('2. Erfassung Einzahlungen'!$L$26&gt;= J3,'2. Erfassung Einzahlungen'!$L$26&lt;(J3+7)),'2. Erfassung Einzahlungen'!$N$26,0)</f>
        <v>0</v>
      </c>
      <c r="K28" s="204">
        <f ca="1">IF(AND('2. Erfassung Einzahlungen'!$L$26&gt;= K3,'2. Erfassung Einzahlungen'!$L$26&lt;(K3+7)),'2. Erfassung Einzahlungen'!$N$26,0)</f>
        <v>0</v>
      </c>
      <c r="L28" s="204">
        <f ca="1">IF(AND('2. Erfassung Einzahlungen'!$L$26&gt;= L3,'2. Erfassung Einzahlungen'!$L$26&lt;(L3+7)),'2. Erfassung Einzahlungen'!$N$26,0)</f>
        <v>0</v>
      </c>
      <c r="M28" s="204">
        <f ca="1">IF(AND('2. Erfassung Einzahlungen'!$L$26&gt;= M3,'2. Erfassung Einzahlungen'!$L$26&lt;(M3+7)),'2. Erfassung Einzahlungen'!$N$26,0)</f>
        <v>0</v>
      </c>
      <c r="N28" s="204">
        <f ca="1">IF(AND('2. Erfassung Einzahlungen'!$L$26&gt;= N3,'2. Erfassung Einzahlungen'!$L$26&lt;(N3+7)),'2. Erfassung Einzahlungen'!$N$26,0)</f>
        <v>0</v>
      </c>
      <c r="O28" s="204">
        <f ca="1">IF(AND('2. Erfassung Einzahlungen'!$L$26&gt;= O3,'2. Erfassung Einzahlungen'!$L$26&lt;(O3+7)),'2. Erfassung Einzahlungen'!$N$26,0)</f>
        <v>0</v>
      </c>
      <c r="P28" s="121"/>
    </row>
    <row r="29" spans="1:16" ht="15.75" customHeight="1" x14ac:dyDescent="0.25">
      <c r="A29" s="130">
        <f>'2. Erfassung Einzahlungen'!A27</f>
        <v>0</v>
      </c>
      <c r="B29" s="204">
        <f ca="1">IF(AND('2. Erfassung Einzahlungen'!$L$27&gt;= B3,'2. Erfassung Einzahlungen'!$L$27&lt;(B3+7)),'2. Erfassung Einzahlungen'!$N$27,0)</f>
        <v>0</v>
      </c>
      <c r="C29" s="204">
        <f ca="1">IF(AND('2. Erfassung Einzahlungen'!$L$27&gt;= C3,'2. Erfassung Einzahlungen'!$L$27&lt;(C3+7)),'2. Erfassung Einzahlungen'!$N$27,0)</f>
        <v>0</v>
      </c>
      <c r="D29" s="204">
        <f ca="1">IF(AND('2. Erfassung Einzahlungen'!$L$27&gt;= D3,'2. Erfassung Einzahlungen'!$L$27&lt;(D3+7)),'2. Erfassung Einzahlungen'!$N$27,0)</f>
        <v>0</v>
      </c>
      <c r="E29" s="204">
        <f ca="1">IF(AND('2. Erfassung Einzahlungen'!$L$27&gt;= E3,'2. Erfassung Einzahlungen'!$L$27&lt;(E3+7)),'2. Erfassung Einzahlungen'!$N$27,0)</f>
        <v>0</v>
      </c>
      <c r="F29" s="204">
        <f ca="1">IF(AND('2. Erfassung Einzahlungen'!$L$27&gt;= F3,'2. Erfassung Einzahlungen'!$L$27&lt;(F3+7)),'2. Erfassung Einzahlungen'!$N$27,0)</f>
        <v>0</v>
      </c>
      <c r="G29" s="204">
        <f ca="1">IF(AND('2. Erfassung Einzahlungen'!$L$27&gt;= G3,'2. Erfassung Einzahlungen'!$L$27&lt;(G3+7)),'2. Erfassung Einzahlungen'!$N$27,0)</f>
        <v>0</v>
      </c>
      <c r="H29" s="204">
        <f ca="1">IF(AND('2. Erfassung Einzahlungen'!$L$27&gt;= H3,'2. Erfassung Einzahlungen'!$L$27&lt;(H3+7)),'2. Erfassung Einzahlungen'!$N$27,0)</f>
        <v>0</v>
      </c>
      <c r="I29" s="204">
        <f ca="1">IF(AND('2. Erfassung Einzahlungen'!$L$27&gt;= I3,'2. Erfassung Einzahlungen'!$L$27&lt;(I3+7)),'2. Erfassung Einzahlungen'!$N$27,0)</f>
        <v>0</v>
      </c>
      <c r="J29" s="204">
        <f ca="1">IF(AND('2. Erfassung Einzahlungen'!$L$27&gt;= J3,'2. Erfassung Einzahlungen'!$L$27&lt;(J3+7)),'2. Erfassung Einzahlungen'!$N$27,0)</f>
        <v>0</v>
      </c>
      <c r="K29" s="204">
        <f ca="1">IF(AND('2. Erfassung Einzahlungen'!$L$27&gt;= K3,'2. Erfassung Einzahlungen'!$L$27&lt;(K3+7)),'2. Erfassung Einzahlungen'!$N$27,0)</f>
        <v>0</v>
      </c>
      <c r="L29" s="204">
        <f ca="1">IF(AND('2. Erfassung Einzahlungen'!$L$27&gt;= L3,'2. Erfassung Einzahlungen'!$L$27&lt;(L3+7)),'2. Erfassung Einzahlungen'!$N$27,0)</f>
        <v>0</v>
      </c>
      <c r="M29" s="204">
        <f ca="1">IF(AND('2. Erfassung Einzahlungen'!$L$27&gt;= M3,'2. Erfassung Einzahlungen'!$L$27&lt;(M3+7)),'2. Erfassung Einzahlungen'!$N$27,0)</f>
        <v>0</v>
      </c>
      <c r="N29" s="204">
        <f ca="1">IF(AND('2. Erfassung Einzahlungen'!$L$27&gt;= N3,'2. Erfassung Einzahlungen'!$L$27&lt;(N3+7)),'2. Erfassung Einzahlungen'!$N$27,0)</f>
        <v>0</v>
      </c>
      <c r="O29" s="204">
        <f ca="1">IF(AND('2. Erfassung Einzahlungen'!$L$27&gt;= O3,'2. Erfassung Einzahlungen'!$L$27&lt;(O3+7)),'2. Erfassung Einzahlungen'!$N$27,0)</f>
        <v>0</v>
      </c>
      <c r="P29" s="121"/>
    </row>
    <row r="30" spans="1:16" ht="15.75" customHeight="1" x14ac:dyDescent="0.25">
      <c r="A30" s="130">
        <f>'2. Erfassung Einzahlungen'!A28</f>
        <v>0</v>
      </c>
      <c r="B30" s="204">
        <f ca="1">IF(AND('2. Erfassung Einzahlungen'!$L$28&gt;= B3,'2. Erfassung Einzahlungen'!$L$28&lt;(B3+7)),'2. Erfassung Einzahlungen'!$N$28,0)</f>
        <v>0</v>
      </c>
      <c r="C30" s="204">
        <f ca="1">IF(AND('2. Erfassung Einzahlungen'!$L$28&gt;= C3,'2. Erfassung Einzahlungen'!$L$28&lt;(C3+7)),'2. Erfassung Einzahlungen'!$N$28,0)</f>
        <v>0</v>
      </c>
      <c r="D30" s="204">
        <f ca="1">IF(AND('2. Erfassung Einzahlungen'!$L$28&gt;= D3,'2. Erfassung Einzahlungen'!$L$28&lt;(D3+7)),'2. Erfassung Einzahlungen'!$N$28,0)</f>
        <v>0</v>
      </c>
      <c r="E30" s="204">
        <f ca="1">IF(AND('2. Erfassung Einzahlungen'!$L$28&gt;= E3,'2. Erfassung Einzahlungen'!$L$28&lt;(E3+7)),'2. Erfassung Einzahlungen'!$N$28,0)</f>
        <v>0</v>
      </c>
      <c r="F30" s="204">
        <f ca="1">IF(AND('2. Erfassung Einzahlungen'!$L$28&gt;= F3,'2. Erfassung Einzahlungen'!$L$28&lt;(F3+7)),'2. Erfassung Einzahlungen'!$N$28,0)</f>
        <v>0</v>
      </c>
      <c r="G30" s="204">
        <f ca="1">IF(AND('2. Erfassung Einzahlungen'!$L$28&gt;= G3,'2. Erfassung Einzahlungen'!$L$28&lt;(G3+7)),'2. Erfassung Einzahlungen'!$N$28,0)</f>
        <v>0</v>
      </c>
      <c r="H30" s="204">
        <f ca="1">IF(AND('2. Erfassung Einzahlungen'!$L$28&gt;= H3,'2. Erfassung Einzahlungen'!$L$28&lt;(H3+7)),'2. Erfassung Einzahlungen'!$N$28,0)</f>
        <v>0</v>
      </c>
      <c r="I30" s="204">
        <f ca="1">IF(AND('2. Erfassung Einzahlungen'!$L$28&gt;= I3,'2. Erfassung Einzahlungen'!$L$28&lt;(I3+7)),'2. Erfassung Einzahlungen'!$N$28,0)</f>
        <v>0</v>
      </c>
      <c r="J30" s="204">
        <f ca="1">IF(AND('2. Erfassung Einzahlungen'!$L$28&gt;= J3,'2. Erfassung Einzahlungen'!$L$28&lt;(J3+7)),'2. Erfassung Einzahlungen'!$N$28,0)</f>
        <v>0</v>
      </c>
      <c r="K30" s="204">
        <f ca="1">IF(AND('2. Erfassung Einzahlungen'!$L$28&gt;= K3,'2. Erfassung Einzahlungen'!$L$28&lt;(K3+7)),'2. Erfassung Einzahlungen'!$N$28,0)</f>
        <v>0</v>
      </c>
      <c r="L30" s="204">
        <f ca="1">IF(AND('2. Erfassung Einzahlungen'!$L$28&gt;= L3,'2. Erfassung Einzahlungen'!$L$28&lt;(L3+7)),'2. Erfassung Einzahlungen'!$N$28,0)</f>
        <v>0</v>
      </c>
      <c r="M30" s="204">
        <f ca="1">IF(AND('2. Erfassung Einzahlungen'!$L$28&gt;= M3,'2. Erfassung Einzahlungen'!$L$28&lt;(M3+7)),'2. Erfassung Einzahlungen'!$N$28,0)</f>
        <v>0</v>
      </c>
      <c r="N30" s="204">
        <f ca="1">IF(AND('2. Erfassung Einzahlungen'!$L$28&gt;= N3,'2. Erfassung Einzahlungen'!$L$28&lt;(N3+7)),'2. Erfassung Einzahlungen'!$N$28,0)</f>
        <v>0</v>
      </c>
      <c r="O30" s="204">
        <f ca="1">IF(AND('2. Erfassung Einzahlungen'!$L$28&gt;= O3,'2. Erfassung Einzahlungen'!$L$28&lt;(O3+7)),'2. Erfassung Einzahlungen'!$N$28,0)</f>
        <v>0</v>
      </c>
      <c r="P30" s="121"/>
    </row>
    <row r="31" spans="1:16" ht="15.75" customHeight="1" x14ac:dyDescent="0.25">
      <c r="A31" s="130">
        <f>'2. Erfassung Einzahlungen'!A29</f>
        <v>0</v>
      </c>
      <c r="B31" s="204">
        <f ca="1">IF(AND('2. Erfassung Einzahlungen'!$L$29&gt;= B3,'2. Erfassung Einzahlungen'!$L$29&lt;(B3+7)),'2. Erfassung Einzahlungen'!$N$29,0)</f>
        <v>0</v>
      </c>
      <c r="C31" s="204">
        <f ca="1">IF(AND('2. Erfassung Einzahlungen'!$L$29&gt;= C3,'2. Erfassung Einzahlungen'!$L$29&lt;(C3+7)),'2. Erfassung Einzahlungen'!$N$29,0)</f>
        <v>0</v>
      </c>
      <c r="D31" s="204">
        <f ca="1">IF(AND('2. Erfassung Einzahlungen'!$L$29&gt;= D3,'2. Erfassung Einzahlungen'!$L$29&lt;(D3+7)),'2. Erfassung Einzahlungen'!$N$29,0)</f>
        <v>0</v>
      </c>
      <c r="E31" s="204">
        <f ca="1">IF(AND('2. Erfassung Einzahlungen'!$L$29&gt;= E3,'2. Erfassung Einzahlungen'!$L$29&lt;(E3+7)),'2. Erfassung Einzahlungen'!$N$29,0)</f>
        <v>0</v>
      </c>
      <c r="F31" s="204">
        <f ca="1">IF(AND('2. Erfassung Einzahlungen'!$L$29&gt;= F3,'2. Erfassung Einzahlungen'!$L$29&lt;(F3+7)),'2. Erfassung Einzahlungen'!$N$29,0)</f>
        <v>0</v>
      </c>
      <c r="G31" s="204">
        <f ca="1">IF(AND('2. Erfassung Einzahlungen'!$L$29&gt;= G3,'2. Erfassung Einzahlungen'!$L$29&lt;(G3+7)),'2. Erfassung Einzahlungen'!$N$29,0)</f>
        <v>0</v>
      </c>
      <c r="H31" s="204">
        <f ca="1">IF(AND('2. Erfassung Einzahlungen'!$L$29&gt;= H3,'2. Erfassung Einzahlungen'!$L$29&lt;(H3+7)),'2. Erfassung Einzahlungen'!$N$29,0)</f>
        <v>0</v>
      </c>
      <c r="I31" s="204">
        <f ca="1">IF(AND('2. Erfassung Einzahlungen'!$L$29&gt;= I3,'2. Erfassung Einzahlungen'!$L$29&lt;(I3+7)),'2. Erfassung Einzahlungen'!$N$29,0)</f>
        <v>0</v>
      </c>
      <c r="J31" s="204">
        <f ca="1">IF(AND('2. Erfassung Einzahlungen'!$L$29&gt;= J3,'2. Erfassung Einzahlungen'!$L$29&lt;(J3+7)),'2. Erfassung Einzahlungen'!$N$29,0)</f>
        <v>0</v>
      </c>
      <c r="K31" s="204">
        <f ca="1">IF(AND('2. Erfassung Einzahlungen'!$L$29&gt;= K3,'2. Erfassung Einzahlungen'!$L$29&lt;(K3+7)),'2. Erfassung Einzahlungen'!$N$29,0)</f>
        <v>0</v>
      </c>
      <c r="L31" s="204">
        <f ca="1">IF(AND('2. Erfassung Einzahlungen'!$L$29&gt;= L3,'2. Erfassung Einzahlungen'!$L$29&lt;(L3+7)),'2. Erfassung Einzahlungen'!$N$29,0)</f>
        <v>0</v>
      </c>
      <c r="M31" s="204">
        <f ca="1">IF(AND('2. Erfassung Einzahlungen'!$L$29&gt;= M3,'2. Erfassung Einzahlungen'!$L$29&lt;(M3+7)),'2. Erfassung Einzahlungen'!$N$29,0)</f>
        <v>0</v>
      </c>
      <c r="N31" s="204">
        <f ca="1">IF(AND('2. Erfassung Einzahlungen'!$L$29&gt;= N3,'2. Erfassung Einzahlungen'!$L$29&lt;(N3+7)),'2. Erfassung Einzahlungen'!$N$29,0)</f>
        <v>0</v>
      </c>
      <c r="O31" s="204">
        <f ca="1">IF(AND('2. Erfassung Einzahlungen'!$L$29&gt;= O3,'2. Erfassung Einzahlungen'!$L$29&lt;(O3+7)),'2. Erfassung Einzahlungen'!$N$29,0)</f>
        <v>0</v>
      </c>
      <c r="P31" s="121"/>
    </row>
    <row r="32" spans="1:16" ht="15.75" customHeight="1" x14ac:dyDescent="0.25">
      <c r="A32" s="130">
        <f>'2. Erfassung Einzahlungen'!A30</f>
        <v>0</v>
      </c>
      <c r="B32" s="204">
        <f ca="1">IF(AND('2. Erfassung Einzahlungen'!$L$30&gt;= B3,'2. Erfassung Einzahlungen'!$L$30&lt;(B3+7)),'2. Erfassung Einzahlungen'!$N$30,0)</f>
        <v>0</v>
      </c>
      <c r="C32" s="204">
        <f ca="1">IF(AND('2. Erfassung Einzahlungen'!$L$30&gt;= C3,'2. Erfassung Einzahlungen'!$L$30&lt;(C3+7)),'2. Erfassung Einzahlungen'!$N$30,0)</f>
        <v>0</v>
      </c>
      <c r="D32" s="204">
        <f ca="1">IF(AND('2. Erfassung Einzahlungen'!$L$30&gt;= D3,'2. Erfassung Einzahlungen'!$L$30&lt;(D3+7)),'2. Erfassung Einzahlungen'!$N$30,0)</f>
        <v>0</v>
      </c>
      <c r="E32" s="204">
        <f ca="1">IF(AND('2. Erfassung Einzahlungen'!$L$30&gt;= E3,'2. Erfassung Einzahlungen'!$L$30&lt;(E3+7)),'2. Erfassung Einzahlungen'!$N$30,0)</f>
        <v>0</v>
      </c>
      <c r="F32" s="204">
        <f ca="1">IF(AND('2. Erfassung Einzahlungen'!$L$30&gt;= F3,'2. Erfassung Einzahlungen'!$L$30&lt;(F3+7)),'2. Erfassung Einzahlungen'!$N$30,0)</f>
        <v>0</v>
      </c>
      <c r="G32" s="204">
        <f ca="1">IF(AND('2. Erfassung Einzahlungen'!$L$30&gt;= G3,'2. Erfassung Einzahlungen'!$L$30&lt;(G3+7)),'2. Erfassung Einzahlungen'!$N$30,0)</f>
        <v>0</v>
      </c>
      <c r="H32" s="204">
        <f ca="1">IF(AND('2. Erfassung Einzahlungen'!$L$30&gt;= H3,'2. Erfassung Einzahlungen'!$L$30&lt;(H3+7)),'2. Erfassung Einzahlungen'!$N$30,0)</f>
        <v>0</v>
      </c>
      <c r="I32" s="204">
        <f ca="1">IF(AND('2. Erfassung Einzahlungen'!$L$30&gt;= I3,'2. Erfassung Einzahlungen'!$L$30&lt;(I3+7)),'2. Erfassung Einzahlungen'!$N$30,0)</f>
        <v>0</v>
      </c>
      <c r="J32" s="204">
        <f ca="1">IF(AND('2. Erfassung Einzahlungen'!$L$30&gt;= J3,'2. Erfassung Einzahlungen'!$L$30&lt;(J3+7)),'2. Erfassung Einzahlungen'!$N$30,0)</f>
        <v>0</v>
      </c>
      <c r="K32" s="204">
        <f ca="1">IF(AND('2. Erfassung Einzahlungen'!$L$30&gt;= K3,'2. Erfassung Einzahlungen'!$L$30&lt;(K3+7)),'2. Erfassung Einzahlungen'!$N$30,0)</f>
        <v>0</v>
      </c>
      <c r="L32" s="204">
        <f ca="1">IF(AND('2. Erfassung Einzahlungen'!$L$30&gt;= L3,'2. Erfassung Einzahlungen'!$L$30&lt;(L3+7)),'2. Erfassung Einzahlungen'!$N$30,0)</f>
        <v>0</v>
      </c>
      <c r="M32" s="204">
        <f ca="1">IF(AND('2. Erfassung Einzahlungen'!$L$30&gt;= M3,'2. Erfassung Einzahlungen'!$L$30&lt;(M3+7)),'2. Erfassung Einzahlungen'!$N$30,0)</f>
        <v>0</v>
      </c>
      <c r="N32" s="204">
        <f ca="1">IF(AND('2. Erfassung Einzahlungen'!$L$30&gt;= N3,'2. Erfassung Einzahlungen'!$L$30&lt;(N3+7)),'2. Erfassung Einzahlungen'!$N$30,0)</f>
        <v>0</v>
      </c>
      <c r="O32" s="204">
        <f ca="1">IF(AND('2. Erfassung Einzahlungen'!$L$30&gt;= O3,'2. Erfassung Einzahlungen'!$L$30&lt;(O3+7)),'2. Erfassung Einzahlungen'!$N$30,0)</f>
        <v>0</v>
      </c>
      <c r="P32" s="121"/>
    </row>
    <row r="33" spans="1:16" ht="15.75" customHeight="1" x14ac:dyDescent="0.25">
      <c r="A33" s="130">
        <f>'2. Erfassung Einzahlungen'!A31</f>
        <v>0</v>
      </c>
      <c r="B33" s="204">
        <f ca="1">IF(AND('2. Erfassung Einzahlungen'!$L$31&gt;= B3,'2. Erfassung Einzahlungen'!$L$31&lt;(B3+7)),'2. Erfassung Einzahlungen'!$N$31,0)</f>
        <v>0</v>
      </c>
      <c r="C33" s="204">
        <f ca="1">IF(AND('2. Erfassung Einzahlungen'!$L$31&gt;= C3,'2. Erfassung Einzahlungen'!$L$31&lt;(C3+7)),'2. Erfassung Einzahlungen'!$N$31,0)</f>
        <v>0</v>
      </c>
      <c r="D33" s="204">
        <f ca="1">IF(AND('2. Erfassung Einzahlungen'!$L$31&gt;= D3,'2. Erfassung Einzahlungen'!$L$31&lt;(D3+7)),'2. Erfassung Einzahlungen'!$N$31,0)</f>
        <v>0</v>
      </c>
      <c r="E33" s="204">
        <f ca="1">IF(AND('2. Erfassung Einzahlungen'!$L$31&gt;= E3,'2. Erfassung Einzahlungen'!$L$31&lt;(E3+7)),'2. Erfassung Einzahlungen'!$N$31,0)</f>
        <v>0</v>
      </c>
      <c r="F33" s="204">
        <f ca="1">IF(AND('2. Erfassung Einzahlungen'!$L$31&gt;= F3,'2. Erfassung Einzahlungen'!$L$31&lt;(F3+7)),'2. Erfassung Einzahlungen'!$N$31,0)</f>
        <v>0</v>
      </c>
      <c r="G33" s="204">
        <f ca="1">IF(AND('2. Erfassung Einzahlungen'!$L$31&gt;= G3,'2. Erfassung Einzahlungen'!$L$31&lt;(G3+7)),'2. Erfassung Einzahlungen'!$N$31,0)</f>
        <v>0</v>
      </c>
      <c r="H33" s="204">
        <f ca="1">IF(AND('2. Erfassung Einzahlungen'!$L$31&gt;= H3,'2. Erfassung Einzahlungen'!$L$31&lt;(H3+7)),'2. Erfassung Einzahlungen'!$N$31,0)</f>
        <v>0</v>
      </c>
      <c r="I33" s="204">
        <f ca="1">IF(AND('2. Erfassung Einzahlungen'!$L$31&gt;= I3,'2. Erfassung Einzahlungen'!$L$31&lt;(I3+7)),'2. Erfassung Einzahlungen'!$N$31,0)</f>
        <v>0</v>
      </c>
      <c r="J33" s="204">
        <f ca="1">IF(AND('2. Erfassung Einzahlungen'!$L$31&gt;= J3,'2. Erfassung Einzahlungen'!$L$31&lt;(J3+7)),'2. Erfassung Einzahlungen'!$N$31,0)</f>
        <v>0</v>
      </c>
      <c r="K33" s="204">
        <f ca="1">IF(AND('2. Erfassung Einzahlungen'!$L$31&gt;= K3,'2. Erfassung Einzahlungen'!$L$31&lt;(K3+7)),'2. Erfassung Einzahlungen'!$N$31,0)</f>
        <v>0</v>
      </c>
      <c r="L33" s="204">
        <f ca="1">IF(AND('2. Erfassung Einzahlungen'!$L$31&gt;= L3,'2. Erfassung Einzahlungen'!$L$31&lt;(L3+7)),'2. Erfassung Einzahlungen'!$N$31,0)</f>
        <v>0</v>
      </c>
      <c r="M33" s="204">
        <f ca="1">IF(AND('2. Erfassung Einzahlungen'!$L$31&gt;= M3,'2. Erfassung Einzahlungen'!$L$31&lt;(M3+7)),'2. Erfassung Einzahlungen'!$N$31,0)</f>
        <v>0</v>
      </c>
      <c r="N33" s="204">
        <f ca="1">IF(AND('2. Erfassung Einzahlungen'!$L$31&gt;= N3,'2. Erfassung Einzahlungen'!$L$31&lt;(N3+7)),'2. Erfassung Einzahlungen'!$N$31,0)</f>
        <v>0</v>
      </c>
      <c r="O33" s="204">
        <f ca="1">IF(AND('2. Erfassung Einzahlungen'!$L$31&gt;= O3,'2. Erfassung Einzahlungen'!$L$31&lt;(O3+7)),'2. Erfassung Einzahlungen'!$N$31,0)</f>
        <v>0</v>
      </c>
      <c r="P33" s="121"/>
    </row>
    <row r="34" spans="1:16" ht="15.75" customHeight="1" x14ac:dyDescent="0.25">
      <c r="A34" s="130">
        <f>'2. Erfassung Einzahlungen'!A32</f>
        <v>0</v>
      </c>
      <c r="B34" s="204">
        <f ca="1">IF(AND('2. Erfassung Einzahlungen'!$L$32&gt;= B3,'2. Erfassung Einzahlungen'!$L$32&lt;(B3+7)),'2. Erfassung Einzahlungen'!$N$32,0)</f>
        <v>0</v>
      </c>
      <c r="C34" s="204">
        <f ca="1">IF(AND('2. Erfassung Einzahlungen'!$L$32&gt;= C3,'2. Erfassung Einzahlungen'!$L$32&lt;(C3+7)),'2. Erfassung Einzahlungen'!$N$32,0)</f>
        <v>0</v>
      </c>
      <c r="D34" s="204">
        <f ca="1">IF(AND('2. Erfassung Einzahlungen'!$L$32&gt;= D3,'2. Erfassung Einzahlungen'!$L$32&lt;(D3+7)),'2. Erfassung Einzahlungen'!$N$32,0)</f>
        <v>0</v>
      </c>
      <c r="E34" s="204">
        <f ca="1">IF(AND('2. Erfassung Einzahlungen'!$L$32&gt;= E3,'2. Erfassung Einzahlungen'!$L$32&lt;(E3+7)),'2. Erfassung Einzahlungen'!$N$32,0)</f>
        <v>0</v>
      </c>
      <c r="F34" s="204">
        <f ca="1">IF(AND('2. Erfassung Einzahlungen'!$L$32&gt;= F3,'2. Erfassung Einzahlungen'!$L$32&lt;(F3+7)),'2. Erfassung Einzahlungen'!$N$32,0)</f>
        <v>0</v>
      </c>
      <c r="G34" s="204">
        <f ca="1">IF(AND('2. Erfassung Einzahlungen'!$L$32&gt;= G3,'2. Erfassung Einzahlungen'!$L$32&lt;(G3+7)),'2. Erfassung Einzahlungen'!$N$32,0)</f>
        <v>0</v>
      </c>
      <c r="H34" s="204">
        <f ca="1">IF(AND('2. Erfassung Einzahlungen'!$L$32&gt;= H3,'2. Erfassung Einzahlungen'!$L$32&lt;(H3+7)),'2. Erfassung Einzahlungen'!$N$32,0)</f>
        <v>0</v>
      </c>
      <c r="I34" s="204">
        <f ca="1">IF(AND('2. Erfassung Einzahlungen'!$L$32&gt;= I3,'2. Erfassung Einzahlungen'!$L$32&lt;(I3+7)),'2. Erfassung Einzahlungen'!$N$32,0)</f>
        <v>0</v>
      </c>
      <c r="J34" s="204">
        <f ca="1">IF(AND('2. Erfassung Einzahlungen'!$L$32&gt;= J3,'2. Erfassung Einzahlungen'!$L$32&lt;(J3+7)),'2. Erfassung Einzahlungen'!$N$32,0)</f>
        <v>0</v>
      </c>
      <c r="K34" s="204">
        <f ca="1">IF(AND('2. Erfassung Einzahlungen'!$L$32&gt;= K3,'2. Erfassung Einzahlungen'!$L$32&lt;(K3+7)),'2. Erfassung Einzahlungen'!$N$32,0)</f>
        <v>0</v>
      </c>
      <c r="L34" s="204">
        <f ca="1">IF(AND('2. Erfassung Einzahlungen'!$L$32&gt;= L3,'2. Erfassung Einzahlungen'!$L$32&lt;(L3+7)),'2. Erfassung Einzahlungen'!$N$32,0)</f>
        <v>0</v>
      </c>
      <c r="M34" s="204">
        <f ca="1">IF(AND('2. Erfassung Einzahlungen'!$L$32&gt;= M3,'2. Erfassung Einzahlungen'!$L$32&lt;(M3+7)),'2. Erfassung Einzahlungen'!$N$32,0)</f>
        <v>0</v>
      </c>
      <c r="N34" s="204">
        <f ca="1">IF(AND('2. Erfassung Einzahlungen'!$L$32&gt;= N3,'2. Erfassung Einzahlungen'!$L$32&lt;(N3+7)),'2. Erfassung Einzahlungen'!$N$32,0)</f>
        <v>0</v>
      </c>
      <c r="O34" s="204">
        <f ca="1">IF(AND('2. Erfassung Einzahlungen'!$L$32&gt;= O3,'2. Erfassung Einzahlungen'!$L$32&lt;(O3+7)),'2. Erfassung Einzahlungen'!$N$32,0)</f>
        <v>0</v>
      </c>
      <c r="P34" s="121"/>
    </row>
    <row r="35" spans="1:16" ht="15.75" customHeight="1" x14ac:dyDescent="0.25">
      <c r="A35" s="130">
        <f>'2. Erfassung Einzahlungen'!A33</f>
        <v>0</v>
      </c>
      <c r="B35" s="204">
        <f ca="1">IF(AND('2. Erfassung Einzahlungen'!$L$33&gt;= B3,'2. Erfassung Einzahlungen'!$L$33&lt;(B3+7)),'2. Erfassung Einzahlungen'!$N$33,0)</f>
        <v>0</v>
      </c>
      <c r="C35" s="204">
        <f ca="1">IF(AND('2. Erfassung Einzahlungen'!$L$33&gt;= C3,'2. Erfassung Einzahlungen'!$L$33&lt;(C3+7)),'2. Erfassung Einzahlungen'!$N$33,0)</f>
        <v>0</v>
      </c>
      <c r="D35" s="204">
        <f ca="1">IF(AND('2. Erfassung Einzahlungen'!$L$33&gt;= D3,'2. Erfassung Einzahlungen'!$L$33&lt;(D3+7)),'2. Erfassung Einzahlungen'!$N$33,0)</f>
        <v>0</v>
      </c>
      <c r="E35" s="204">
        <f ca="1">IF(AND('2. Erfassung Einzahlungen'!$L$33&gt;= E3,'2. Erfassung Einzahlungen'!$L$33&lt;(E3+7)),'2. Erfassung Einzahlungen'!$N$33,0)</f>
        <v>0</v>
      </c>
      <c r="F35" s="204">
        <f ca="1">IF(AND('2. Erfassung Einzahlungen'!$L$33&gt;= F3,'2. Erfassung Einzahlungen'!$L$33&lt;(F3+7)),'2. Erfassung Einzahlungen'!$N$33,0)</f>
        <v>0</v>
      </c>
      <c r="G35" s="204">
        <f ca="1">IF(AND('2. Erfassung Einzahlungen'!$L$33&gt;= G3,'2. Erfassung Einzahlungen'!$L$33&lt;(G3+7)),'2. Erfassung Einzahlungen'!$N$33,0)</f>
        <v>0</v>
      </c>
      <c r="H35" s="204">
        <f ca="1">IF(AND('2. Erfassung Einzahlungen'!$L$33&gt;= H3,'2. Erfassung Einzahlungen'!$L$33&lt;(H3+7)),'2. Erfassung Einzahlungen'!$N$33,0)</f>
        <v>0</v>
      </c>
      <c r="I35" s="204">
        <f ca="1">IF(AND('2. Erfassung Einzahlungen'!$L$33&gt;= I3,'2. Erfassung Einzahlungen'!$L$33&lt;(I3+7)),'2. Erfassung Einzahlungen'!$N$33,0)</f>
        <v>0</v>
      </c>
      <c r="J35" s="204">
        <f ca="1">IF(AND('2. Erfassung Einzahlungen'!$L$33&gt;= J3,'2. Erfassung Einzahlungen'!$L$33&lt;(J3+7)),'2. Erfassung Einzahlungen'!$N$33,0)</f>
        <v>0</v>
      </c>
      <c r="K35" s="204">
        <f ca="1">IF(AND('2. Erfassung Einzahlungen'!$L$33&gt;= K3,'2. Erfassung Einzahlungen'!$L$33&lt;(K3+7)),'2. Erfassung Einzahlungen'!$N$33,0)</f>
        <v>0</v>
      </c>
      <c r="L35" s="204">
        <f ca="1">IF(AND('2. Erfassung Einzahlungen'!$L$33&gt;= L3,'2. Erfassung Einzahlungen'!$L$33&lt;(L3+7)),'2. Erfassung Einzahlungen'!$N$33,0)</f>
        <v>0</v>
      </c>
      <c r="M35" s="204">
        <f ca="1">IF(AND('2. Erfassung Einzahlungen'!$L$33&gt;= M3,'2. Erfassung Einzahlungen'!$L$33&lt;(M3+7)),'2. Erfassung Einzahlungen'!$N$33,0)</f>
        <v>0</v>
      </c>
      <c r="N35" s="204">
        <f ca="1">IF(AND('2. Erfassung Einzahlungen'!$L$33&gt;= N3,'2. Erfassung Einzahlungen'!$L$33&lt;(N3+7)),'2. Erfassung Einzahlungen'!$N$33,0)</f>
        <v>0</v>
      </c>
      <c r="O35" s="204">
        <f ca="1">IF(AND('2. Erfassung Einzahlungen'!$L$33&gt;= O3,'2. Erfassung Einzahlungen'!$L$33&lt;(O3+7)),'2. Erfassung Einzahlungen'!$N$33,0)</f>
        <v>0</v>
      </c>
      <c r="P35" s="121"/>
    </row>
    <row r="36" spans="1:16" ht="15.75" customHeight="1" x14ac:dyDescent="0.25">
      <c r="A36" s="130">
        <f>'2. Erfassung Einzahlungen'!A34</f>
        <v>0</v>
      </c>
      <c r="B36" s="204">
        <f ca="1">IF(AND('2. Erfassung Einzahlungen'!$L$34&gt;= B3,'2. Erfassung Einzahlungen'!$L$34&lt;(B3+7)),'2. Erfassung Einzahlungen'!$N$34,0)</f>
        <v>0</v>
      </c>
      <c r="C36" s="204">
        <f ca="1">IF(AND('2. Erfassung Einzahlungen'!$L$34&gt;= C3,'2. Erfassung Einzahlungen'!$L$34&lt;(C3+7)),'2. Erfassung Einzahlungen'!$N$34,0)</f>
        <v>0</v>
      </c>
      <c r="D36" s="204">
        <f ca="1">IF(AND('2. Erfassung Einzahlungen'!$L$34&gt;= D3,'2. Erfassung Einzahlungen'!$L$34&lt;(D3+7)),'2. Erfassung Einzahlungen'!$N$34,0)</f>
        <v>0</v>
      </c>
      <c r="E36" s="204">
        <f ca="1">IF(AND('2. Erfassung Einzahlungen'!$L$34&gt;= E3,'2. Erfassung Einzahlungen'!$L$34&lt;(E3+7)),'2. Erfassung Einzahlungen'!$N$34,0)</f>
        <v>0</v>
      </c>
      <c r="F36" s="204">
        <f ca="1">IF(AND('2. Erfassung Einzahlungen'!$L$34&gt;= F3,'2. Erfassung Einzahlungen'!$L$34&lt;(F3+7)),'2. Erfassung Einzahlungen'!$N$34,0)</f>
        <v>0</v>
      </c>
      <c r="G36" s="204">
        <f ca="1">IF(AND('2. Erfassung Einzahlungen'!$L$34&gt;= G3,'2. Erfassung Einzahlungen'!$L$34&lt;(G3+7)),'2. Erfassung Einzahlungen'!$N$34,0)</f>
        <v>0</v>
      </c>
      <c r="H36" s="204">
        <f ca="1">IF(AND('2. Erfassung Einzahlungen'!$L$34&gt;= H3,'2. Erfassung Einzahlungen'!$L$34&lt;(H3+7)),'2. Erfassung Einzahlungen'!$N$34,0)</f>
        <v>0</v>
      </c>
      <c r="I36" s="204">
        <f ca="1">IF(AND('2. Erfassung Einzahlungen'!$L$34&gt;= I3,'2. Erfassung Einzahlungen'!$L$34&lt;(I3+7)),'2. Erfassung Einzahlungen'!$N$34,0)</f>
        <v>0</v>
      </c>
      <c r="J36" s="204">
        <f ca="1">IF(AND('2. Erfassung Einzahlungen'!$L$34&gt;= J3,'2. Erfassung Einzahlungen'!$L$34&lt;(J3+7)),'2. Erfassung Einzahlungen'!$N$34,0)</f>
        <v>0</v>
      </c>
      <c r="K36" s="204">
        <f ca="1">IF(AND('2. Erfassung Einzahlungen'!$L$34&gt;= K3,'2. Erfassung Einzahlungen'!$L$34&lt;(K3+7)),'2. Erfassung Einzahlungen'!$N$34,0)</f>
        <v>0</v>
      </c>
      <c r="L36" s="204">
        <f ca="1">IF(AND('2. Erfassung Einzahlungen'!$L$34&gt;= L3,'2. Erfassung Einzahlungen'!$L$34&lt;(L3+7)),'2. Erfassung Einzahlungen'!$N$34,0)</f>
        <v>0</v>
      </c>
      <c r="M36" s="204">
        <f ca="1">IF(AND('2. Erfassung Einzahlungen'!$L$34&gt;= M3,'2. Erfassung Einzahlungen'!$L$34&lt;(M3+7)),'2. Erfassung Einzahlungen'!$N$34,0)</f>
        <v>0</v>
      </c>
      <c r="N36" s="204">
        <f ca="1">IF(AND('2. Erfassung Einzahlungen'!$L$34&gt;= N3,'2. Erfassung Einzahlungen'!$L$34&lt;(N3+7)),'2. Erfassung Einzahlungen'!$N$34,0)</f>
        <v>0</v>
      </c>
      <c r="O36" s="204">
        <f ca="1">IF(AND('2. Erfassung Einzahlungen'!$L$34&gt;= O3,'2. Erfassung Einzahlungen'!$L$34&lt;(O3+7)),'2. Erfassung Einzahlungen'!$N$34,0)</f>
        <v>0</v>
      </c>
      <c r="P36" s="121"/>
    </row>
    <row r="37" spans="1:16" ht="15.75" customHeight="1" x14ac:dyDescent="0.25">
      <c r="A37" s="130">
        <f>'2. Erfassung Einzahlungen'!A35</f>
        <v>0</v>
      </c>
      <c r="B37" s="204">
        <f ca="1">IF(AND('2. Erfassung Einzahlungen'!$L$35&gt;= B3,'2. Erfassung Einzahlungen'!$L$35&lt;(B3+7)),'2. Erfassung Einzahlungen'!$N$35,0)</f>
        <v>0</v>
      </c>
      <c r="C37" s="204">
        <f ca="1">IF(AND('2. Erfassung Einzahlungen'!$L$35&gt;= C3,'2. Erfassung Einzahlungen'!$L$35&lt;(C3+7)),'2. Erfassung Einzahlungen'!$N$35,0)</f>
        <v>0</v>
      </c>
      <c r="D37" s="204">
        <f ca="1">IF(AND('2. Erfassung Einzahlungen'!$L$35&gt;= D3,'2. Erfassung Einzahlungen'!$L$35&lt;(D3+7)),'2. Erfassung Einzahlungen'!$N$35,0)</f>
        <v>0</v>
      </c>
      <c r="E37" s="204">
        <f ca="1">IF(AND('2. Erfassung Einzahlungen'!$L$35&gt;= E3,'2. Erfassung Einzahlungen'!$L$35&lt;(E3+7)),'2. Erfassung Einzahlungen'!$N$35,0)</f>
        <v>0</v>
      </c>
      <c r="F37" s="204">
        <f ca="1">IF(AND('2. Erfassung Einzahlungen'!$L$35&gt;= F3,'2. Erfassung Einzahlungen'!$L$35&lt;(F3+7)),'2. Erfassung Einzahlungen'!$N$35,0)</f>
        <v>0</v>
      </c>
      <c r="G37" s="204">
        <f ca="1">IF(AND('2. Erfassung Einzahlungen'!$L$35&gt;= G3,'2. Erfassung Einzahlungen'!$L$35&lt;(G3+7)),'2. Erfassung Einzahlungen'!$N$35,0)</f>
        <v>0</v>
      </c>
      <c r="H37" s="204">
        <f ca="1">IF(AND('2. Erfassung Einzahlungen'!$L$35&gt;= H3,'2. Erfassung Einzahlungen'!$L$35&lt;(H3+7)),'2. Erfassung Einzahlungen'!$N$35,0)</f>
        <v>0</v>
      </c>
      <c r="I37" s="204">
        <f ca="1">IF(AND('2. Erfassung Einzahlungen'!$L$35&gt;= I3,'2. Erfassung Einzahlungen'!$L$35&lt;(I3+7)),'2. Erfassung Einzahlungen'!$N$35,0)</f>
        <v>0</v>
      </c>
      <c r="J37" s="204">
        <f ca="1">IF(AND('2. Erfassung Einzahlungen'!$L$35&gt;= J3,'2. Erfassung Einzahlungen'!$L$35&lt;(J3+7)),'2. Erfassung Einzahlungen'!$N$35,0)</f>
        <v>0</v>
      </c>
      <c r="K37" s="204">
        <f ca="1">IF(AND('2. Erfassung Einzahlungen'!$L$35&gt;= K3,'2. Erfassung Einzahlungen'!$L$35&lt;(K3+7)),'2. Erfassung Einzahlungen'!$N$35,0)</f>
        <v>0</v>
      </c>
      <c r="L37" s="204">
        <f ca="1">IF(AND('2. Erfassung Einzahlungen'!$L$35&gt;= L3,'2. Erfassung Einzahlungen'!$L$35&lt;(L3+7)),'2. Erfassung Einzahlungen'!$N$35,0)</f>
        <v>0</v>
      </c>
      <c r="M37" s="204">
        <f ca="1">IF(AND('2. Erfassung Einzahlungen'!$L$35&gt;= M3,'2. Erfassung Einzahlungen'!$L$35&lt;(M3+7)),'2. Erfassung Einzahlungen'!$N$35,0)</f>
        <v>0</v>
      </c>
      <c r="N37" s="204">
        <f ca="1">IF(AND('2. Erfassung Einzahlungen'!$L$35&gt;= N3,'2. Erfassung Einzahlungen'!$L$35&lt;(N3+7)),'2. Erfassung Einzahlungen'!$N$35,0)</f>
        <v>0</v>
      </c>
      <c r="O37" s="204">
        <f ca="1">IF(AND('2. Erfassung Einzahlungen'!$L$35&gt;= O3,'2. Erfassung Einzahlungen'!$L$35&lt;(O3+7)),'2. Erfassung Einzahlungen'!$N$35,0)</f>
        <v>0</v>
      </c>
      <c r="P37" s="121"/>
    </row>
    <row r="38" spans="1:16" ht="15.75" customHeight="1" x14ac:dyDescent="0.25">
      <c r="A38" s="130">
        <f>'2. Erfassung Einzahlungen'!A36</f>
        <v>0</v>
      </c>
      <c r="B38" s="204">
        <f ca="1">IF(AND('2. Erfassung Einzahlungen'!$L$36&gt;= B3,'2. Erfassung Einzahlungen'!$L$36&lt;(B3+7)),'2. Erfassung Einzahlungen'!$N$36,0)</f>
        <v>0</v>
      </c>
      <c r="C38" s="204">
        <f ca="1">IF(AND('2. Erfassung Einzahlungen'!$L$36&gt;= C3,'2. Erfassung Einzahlungen'!$L$36&lt;(C3+7)),'2. Erfassung Einzahlungen'!$N$36,0)</f>
        <v>0</v>
      </c>
      <c r="D38" s="204">
        <f ca="1">IF(AND('2. Erfassung Einzahlungen'!$L$36&gt;= D3,'2. Erfassung Einzahlungen'!$L$36&lt;(D3+7)),'2. Erfassung Einzahlungen'!$N$36,0)</f>
        <v>0</v>
      </c>
      <c r="E38" s="204">
        <f ca="1">IF(AND('2. Erfassung Einzahlungen'!$L$36&gt;= E3,'2. Erfassung Einzahlungen'!$L$36&lt;(E3+7)),'2. Erfassung Einzahlungen'!$N$36,0)</f>
        <v>0</v>
      </c>
      <c r="F38" s="204">
        <f ca="1">IF(AND('2. Erfassung Einzahlungen'!$L$36&gt;= F3,'2. Erfassung Einzahlungen'!$L$36&lt;(F3+7)),'2. Erfassung Einzahlungen'!$N$36,0)</f>
        <v>0</v>
      </c>
      <c r="G38" s="204">
        <f ca="1">IF(AND('2. Erfassung Einzahlungen'!$L$36&gt;= G3,'2. Erfassung Einzahlungen'!$L$36&lt;(G3+7)),'2. Erfassung Einzahlungen'!$N$36,0)</f>
        <v>0</v>
      </c>
      <c r="H38" s="204">
        <f ca="1">IF(AND('2. Erfassung Einzahlungen'!$L$36&gt;= H3,'2. Erfassung Einzahlungen'!$L$36&lt;(H3+7)),'2. Erfassung Einzahlungen'!$N$36,0)</f>
        <v>0</v>
      </c>
      <c r="I38" s="204">
        <f ca="1">IF(AND('2. Erfassung Einzahlungen'!$L$36&gt;= I3,'2. Erfassung Einzahlungen'!$L$36&lt;(I3+7)),'2. Erfassung Einzahlungen'!$N$36,0)</f>
        <v>0</v>
      </c>
      <c r="J38" s="204">
        <f ca="1">IF(AND('2. Erfassung Einzahlungen'!$L$36&gt;= J3,'2. Erfassung Einzahlungen'!$L$36&lt;(J3+7)),'2. Erfassung Einzahlungen'!$N$36,0)</f>
        <v>0</v>
      </c>
      <c r="K38" s="204">
        <f ca="1">IF(AND('2. Erfassung Einzahlungen'!$L$36&gt;= K3,'2. Erfassung Einzahlungen'!$L$36&lt;(K3+7)),'2. Erfassung Einzahlungen'!$N$36,0)</f>
        <v>0</v>
      </c>
      <c r="L38" s="204">
        <f ca="1">IF(AND('2. Erfassung Einzahlungen'!$L$36&gt;= L3,'2. Erfassung Einzahlungen'!$L$36&lt;(L3+7)),'2. Erfassung Einzahlungen'!$N$36,0)</f>
        <v>0</v>
      </c>
      <c r="M38" s="204">
        <f ca="1">IF(AND('2. Erfassung Einzahlungen'!$L$36&gt;= M3,'2. Erfassung Einzahlungen'!$L$36&lt;(M3+7)),'2. Erfassung Einzahlungen'!$N$36,0)</f>
        <v>0</v>
      </c>
      <c r="N38" s="204">
        <f ca="1">IF(AND('2. Erfassung Einzahlungen'!$L$36&gt;= N3,'2. Erfassung Einzahlungen'!$L$36&lt;(N3+7)),'2. Erfassung Einzahlungen'!$N$36,0)</f>
        <v>0</v>
      </c>
      <c r="O38" s="204">
        <f ca="1">IF(AND('2. Erfassung Einzahlungen'!$L$36&gt;= O3,'2. Erfassung Einzahlungen'!$L$36&lt;(O3+7)),'2. Erfassung Einzahlungen'!$N$36,0)</f>
        <v>0</v>
      </c>
      <c r="P38" s="121"/>
    </row>
    <row r="39" spans="1:16" ht="15.75" customHeight="1" x14ac:dyDescent="0.25">
      <c r="A39" s="130">
        <f>'2. Erfassung Einzahlungen'!A37</f>
        <v>0</v>
      </c>
      <c r="B39" s="204">
        <f ca="1">IF(AND('2. Erfassung Einzahlungen'!$L$37&gt;= B3,'2. Erfassung Einzahlungen'!$L$37&lt;(B3+7)),'2. Erfassung Einzahlungen'!$N$37,0)</f>
        <v>0</v>
      </c>
      <c r="C39" s="204">
        <f ca="1">IF(AND('2. Erfassung Einzahlungen'!$L$37&gt;= C3,'2. Erfassung Einzahlungen'!$L$37&lt;(C3+7)),'2. Erfassung Einzahlungen'!$N$37,0)</f>
        <v>0</v>
      </c>
      <c r="D39" s="204">
        <f ca="1">IF(AND('2. Erfassung Einzahlungen'!$L$37&gt;= D3,'2. Erfassung Einzahlungen'!$L$37&lt;(D3+7)),'2. Erfassung Einzahlungen'!$N$37,0)</f>
        <v>0</v>
      </c>
      <c r="E39" s="204">
        <f ca="1">IF(AND('2. Erfassung Einzahlungen'!$L$37&gt;= E3,'2. Erfassung Einzahlungen'!$L$37&lt;(E3+7)),'2. Erfassung Einzahlungen'!$N$37,0)</f>
        <v>0</v>
      </c>
      <c r="F39" s="204">
        <f ca="1">IF(AND('2. Erfassung Einzahlungen'!$L$37&gt;= F3,'2. Erfassung Einzahlungen'!$L$37&lt;(F3+7)),'2. Erfassung Einzahlungen'!$N$37,0)</f>
        <v>0</v>
      </c>
      <c r="G39" s="204">
        <f ca="1">IF(AND('2. Erfassung Einzahlungen'!$L$37&gt;= G3,'2. Erfassung Einzahlungen'!$L$37&lt;(G3+7)),'2. Erfassung Einzahlungen'!$N$37,0)</f>
        <v>0</v>
      </c>
      <c r="H39" s="204">
        <f ca="1">IF(AND('2. Erfassung Einzahlungen'!$L$37&gt;= H3,'2. Erfassung Einzahlungen'!$L$37&lt;(H3+7)),'2. Erfassung Einzahlungen'!$N$37,0)</f>
        <v>0</v>
      </c>
      <c r="I39" s="204">
        <f ca="1">IF(AND('2. Erfassung Einzahlungen'!$L$37&gt;= I3,'2. Erfassung Einzahlungen'!$L$37&lt;(I3+7)),'2. Erfassung Einzahlungen'!$N$37,0)</f>
        <v>0</v>
      </c>
      <c r="J39" s="204">
        <f ca="1">IF(AND('2. Erfassung Einzahlungen'!$L$37&gt;= J3,'2. Erfassung Einzahlungen'!$L$37&lt;(J3+7)),'2. Erfassung Einzahlungen'!$N$37,0)</f>
        <v>0</v>
      </c>
      <c r="K39" s="204">
        <f ca="1">IF(AND('2. Erfassung Einzahlungen'!$L$37&gt;= K3,'2. Erfassung Einzahlungen'!$L$37&lt;(K3+7)),'2. Erfassung Einzahlungen'!$N$37,0)</f>
        <v>0</v>
      </c>
      <c r="L39" s="204">
        <f ca="1">IF(AND('2. Erfassung Einzahlungen'!$L$37&gt;= L3,'2. Erfassung Einzahlungen'!$L$37&lt;(L3+7)),'2. Erfassung Einzahlungen'!$N$37,0)</f>
        <v>0</v>
      </c>
      <c r="M39" s="204">
        <f ca="1">IF(AND('2. Erfassung Einzahlungen'!$L$37&gt;= M3,'2. Erfassung Einzahlungen'!$L$37&lt;(M3+7)),'2. Erfassung Einzahlungen'!$N$37,0)</f>
        <v>0</v>
      </c>
      <c r="N39" s="204">
        <f ca="1">IF(AND('2. Erfassung Einzahlungen'!$L$37&gt;= N3,'2. Erfassung Einzahlungen'!$L$37&lt;(N3+7)),'2. Erfassung Einzahlungen'!$N$37,0)</f>
        <v>0</v>
      </c>
      <c r="O39" s="204">
        <f ca="1">IF(AND('2. Erfassung Einzahlungen'!$L$37&gt;= O3,'2. Erfassung Einzahlungen'!$L$37&lt;(O3+7)),'2. Erfassung Einzahlungen'!$N$37,0)</f>
        <v>0</v>
      </c>
      <c r="P39" s="121"/>
    </row>
    <row r="40" spans="1:16" ht="15.75" customHeight="1" x14ac:dyDescent="0.25">
      <c r="A40" s="130">
        <f>'2. Erfassung Einzahlungen'!A38</f>
        <v>0</v>
      </c>
      <c r="B40" s="204">
        <f ca="1">IF(AND('2. Erfassung Einzahlungen'!$L$38&gt;= B3,'2. Erfassung Einzahlungen'!$L$38&lt;(B3+7)),'2. Erfassung Einzahlungen'!$N$38,0)</f>
        <v>0</v>
      </c>
      <c r="C40" s="204">
        <f ca="1">IF(AND('2. Erfassung Einzahlungen'!$L$38&gt;= C3,'2. Erfassung Einzahlungen'!$L$38&lt;(C3+7)),'2. Erfassung Einzahlungen'!$N$38,0)</f>
        <v>0</v>
      </c>
      <c r="D40" s="204">
        <f ca="1">IF(AND('2. Erfassung Einzahlungen'!$L$38&gt;= D3,'2. Erfassung Einzahlungen'!$L$38&lt;(D3+7)),'2. Erfassung Einzahlungen'!$N$38,0)</f>
        <v>0</v>
      </c>
      <c r="E40" s="204">
        <f ca="1">IF(AND('2. Erfassung Einzahlungen'!$L$38&gt;= E3,'2. Erfassung Einzahlungen'!$L$38&lt;(E3+7)),'2. Erfassung Einzahlungen'!$N$38,0)</f>
        <v>0</v>
      </c>
      <c r="F40" s="204">
        <f ca="1">IF(AND('2. Erfassung Einzahlungen'!$L$38&gt;= F3,'2. Erfassung Einzahlungen'!$L$38&lt;(F3+7)),'2. Erfassung Einzahlungen'!$N$38,0)</f>
        <v>0</v>
      </c>
      <c r="G40" s="204">
        <f ca="1">IF(AND('2. Erfassung Einzahlungen'!$L$38&gt;= G3,'2. Erfassung Einzahlungen'!$L$38&lt;(G3+7)),'2. Erfassung Einzahlungen'!$N$38,0)</f>
        <v>0</v>
      </c>
      <c r="H40" s="204">
        <f ca="1">IF(AND('2. Erfassung Einzahlungen'!$L$38&gt;= H3,'2. Erfassung Einzahlungen'!$L$38&lt;(H3+7)),'2. Erfassung Einzahlungen'!$N$38,0)</f>
        <v>0</v>
      </c>
      <c r="I40" s="204">
        <f ca="1">IF(AND('2. Erfassung Einzahlungen'!$L$38&gt;= I3,'2. Erfassung Einzahlungen'!$L$38&lt;(I3+7)),'2. Erfassung Einzahlungen'!$N$38,0)</f>
        <v>0</v>
      </c>
      <c r="J40" s="204">
        <f ca="1">IF(AND('2. Erfassung Einzahlungen'!$L$38&gt;= J3,'2. Erfassung Einzahlungen'!$L$38&lt;(J3+7)),'2. Erfassung Einzahlungen'!$N$38,0)</f>
        <v>0</v>
      </c>
      <c r="K40" s="204">
        <f ca="1">IF(AND('2. Erfassung Einzahlungen'!$L$38&gt;= K3,'2. Erfassung Einzahlungen'!$L$38&lt;(K3+7)),'2. Erfassung Einzahlungen'!$N$38,0)</f>
        <v>0</v>
      </c>
      <c r="L40" s="204">
        <f ca="1">IF(AND('2. Erfassung Einzahlungen'!$L$38&gt;= L3,'2. Erfassung Einzahlungen'!$L$38&lt;(L3+7)),'2. Erfassung Einzahlungen'!$N$38,0)</f>
        <v>0</v>
      </c>
      <c r="M40" s="204">
        <f ca="1">IF(AND('2. Erfassung Einzahlungen'!$L$38&gt;= M3,'2. Erfassung Einzahlungen'!$L$38&lt;(M3+7)),'2. Erfassung Einzahlungen'!$N$38,0)</f>
        <v>0</v>
      </c>
      <c r="N40" s="204">
        <f ca="1">IF(AND('2. Erfassung Einzahlungen'!$L$38&gt;= N3,'2. Erfassung Einzahlungen'!$L$38&lt;(N3+7)),'2. Erfassung Einzahlungen'!$N$38,0)</f>
        <v>0</v>
      </c>
      <c r="O40" s="204">
        <f ca="1">IF(AND('2. Erfassung Einzahlungen'!$L$38&gt;= O3,'2. Erfassung Einzahlungen'!$L$38&lt;(O3+7)),'2. Erfassung Einzahlungen'!$N$38,0)</f>
        <v>0</v>
      </c>
      <c r="P40" s="121"/>
    </row>
    <row r="41" spans="1:16" ht="15.75" customHeight="1" x14ac:dyDescent="0.25">
      <c r="A41" s="130">
        <f>'2. Erfassung Einzahlungen'!A39</f>
        <v>0</v>
      </c>
      <c r="B41" s="204">
        <f ca="1">IF(AND('2. Erfassung Einzahlungen'!$L$39&gt;= B3,'2. Erfassung Einzahlungen'!$L$39&lt;(B3+7)),'2. Erfassung Einzahlungen'!$N$39,0)</f>
        <v>0</v>
      </c>
      <c r="C41" s="204">
        <f ca="1">IF(AND('2. Erfassung Einzahlungen'!$L$39&gt;= C3,'2. Erfassung Einzahlungen'!$L$39&lt;(C3+7)),'2. Erfassung Einzahlungen'!$N$39,0)</f>
        <v>0</v>
      </c>
      <c r="D41" s="204">
        <f ca="1">IF(AND('2. Erfassung Einzahlungen'!$L$39&gt;= D3,'2. Erfassung Einzahlungen'!$L$39&lt;(D3+7)),'2. Erfassung Einzahlungen'!$N$39,0)</f>
        <v>0</v>
      </c>
      <c r="E41" s="204">
        <f ca="1">IF(AND('2. Erfassung Einzahlungen'!$L$39&gt;= E3,'2. Erfassung Einzahlungen'!$L$39&lt;(E3+7)),'2. Erfassung Einzahlungen'!$N$39,0)</f>
        <v>0</v>
      </c>
      <c r="F41" s="204">
        <f ca="1">IF(AND('2. Erfassung Einzahlungen'!$L$39&gt;= F3,'2. Erfassung Einzahlungen'!$L$39&lt;(F3+7)),'2. Erfassung Einzahlungen'!$N$39,0)</f>
        <v>0</v>
      </c>
      <c r="G41" s="204">
        <f ca="1">IF(AND('2. Erfassung Einzahlungen'!$L$39&gt;= G3,'2. Erfassung Einzahlungen'!$L$39&lt;(G3+7)),'2. Erfassung Einzahlungen'!$N$39,0)</f>
        <v>0</v>
      </c>
      <c r="H41" s="204">
        <f ca="1">IF(AND('2. Erfassung Einzahlungen'!$L$39&gt;= H3,'2. Erfassung Einzahlungen'!$L$39&lt;(H3+7)),'2. Erfassung Einzahlungen'!$N$39,0)</f>
        <v>0</v>
      </c>
      <c r="I41" s="204">
        <f ca="1">IF(AND('2. Erfassung Einzahlungen'!$L$39&gt;= I3,'2. Erfassung Einzahlungen'!$L$39&lt;(I3+7)),'2. Erfassung Einzahlungen'!$N$39,0)</f>
        <v>0</v>
      </c>
      <c r="J41" s="204">
        <f ca="1">IF(AND('2. Erfassung Einzahlungen'!$L$39&gt;= J3,'2. Erfassung Einzahlungen'!$L$39&lt;(J3+7)),'2. Erfassung Einzahlungen'!$N$39,0)</f>
        <v>0</v>
      </c>
      <c r="K41" s="204">
        <f ca="1">IF(AND('2. Erfassung Einzahlungen'!$L$39&gt;= K3,'2. Erfassung Einzahlungen'!$L$39&lt;(K3+7)),'2. Erfassung Einzahlungen'!$N$39,0)</f>
        <v>0</v>
      </c>
      <c r="L41" s="204">
        <f ca="1">IF(AND('2. Erfassung Einzahlungen'!$L$39&gt;= L3,'2. Erfassung Einzahlungen'!$L$39&lt;(L3+7)),'2. Erfassung Einzahlungen'!$N$39,0)</f>
        <v>0</v>
      </c>
      <c r="M41" s="204">
        <f ca="1">IF(AND('2. Erfassung Einzahlungen'!$L$39&gt;= M3,'2. Erfassung Einzahlungen'!$L$39&lt;(M3+7)),'2. Erfassung Einzahlungen'!$N$39,0)</f>
        <v>0</v>
      </c>
      <c r="N41" s="204">
        <f ca="1">IF(AND('2. Erfassung Einzahlungen'!$L$39&gt;= N3,'2. Erfassung Einzahlungen'!$L$39&lt;(N3+7)),'2. Erfassung Einzahlungen'!$N$39,0)</f>
        <v>0</v>
      </c>
      <c r="O41" s="204">
        <f ca="1">IF(AND('2. Erfassung Einzahlungen'!$L$39&gt;= O3,'2. Erfassung Einzahlungen'!$L$39&lt;(O3+7)),'2. Erfassung Einzahlungen'!$N$39,0)</f>
        <v>0</v>
      </c>
      <c r="P41" s="121"/>
    </row>
    <row r="42" spans="1:16" ht="15.75" customHeight="1" x14ac:dyDescent="0.25">
      <c r="A42" s="130">
        <f>'2. Erfassung Einzahlungen'!A40</f>
        <v>0</v>
      </c>
      <c r="B42" s="204">
        <f ca="1">IF(AND('2. Erfassung Einzahlungen'!$L$40&gt;= B3,'2. Erfassung Einzahlungen'!$L$40&lt;(B3+7)),'2. Erfassung Einzahlungen'!$N$40,0)</f>
        <v>0</v>
      </c>
      <c r="C42" s="204">
        <f ca="1">IF(AND('2. Erfassung Einzahlungen'!$L$40&gt;= C3,'2. Erfassung Einzahlungen'!$L$40&lt;(C3+7)),'2. Erfassung Einzahlungen'!$N$40,0)</f>
        <v>0</v>
      </c>
      <c r="D42" s="204">
        <f ca="1">IF(AND('2. Erfassung Einzahlungen'!$L$40&gt;= D3,'2. Erfassung Einzahlungen'!$L$40&lt;(D3+7)),'2. Erfassung Einzahlungen'!$N$40,0)</f>
        <v>0</v>
      </c>
      <c r="E42" s="204">
        <f ca="1">IF(AND('2. Erfassung Einzahlungen'!$L$40&gt;= E3,'2. Erfassung Einzahlungen'!$L$40&lt;(E3+7)),'2. Erfassung Einzahlungen'!$N$40,0)</f>
        <v>0</v>
      </c>
      <c r="F42" s="204">
        <f ca="1">IF(AND('2. Erfassung Einzahlungen'!$L$40&gt;= F3,'2. Erfassung Einzahlungen'!$L$40&lt;(F3+7)),'2. Erfassung Einzahlungen'!$N$40,0)</f>
        <v>0</v>
      </c>
      <c r="G42" s="204">
        <f ca="1">IF(AND('2. Erfassung Einzahlungen'!$L$40&gt;= G3,'2. Erfassung Einzahlungen'!$L$40&lt;(G3+7)),'2. Erfassung Einzahlungen'!$N$40,0)</f>
        <v>0</v>
      </c>
      <c r="H42" s="204">
        <f ca="1">IF(AND('2. Erfassung Einzahlungen'!$L$40&gt;= H3,'2. Erfassung Einzahlungen'!$L$40&lt;(H3+7)),'2. Erfassung Einzahlungen'!$N$40,0)</f>
        <v>0</v>
      </c>
      <c r="I42" s="204">
        <f ca="1">IF(AND('2. Erfassung Einzahlungen'!$L$40&gt;= I3,'2. Erfassung Einzahlungen'!$L$40&lt;(I3+7)),'2. Erfassung Einzahlungen'!$N$40,0)</f>
        <v>0</v>
      </c>
      <c r="J42" s="204">
        <f ca="1">IF(AND('2. Erfassung Einzahlungen'!$L$40&gt;= J3,'2. Erfassung Einzahlungen'!$L$40&lt;(J3+7)),'2. Erfassung Einzahlungen'!$N$40,0)</f>
        <v>0</v>
      </c>
      <c r="K42" s="204">
        <f ca="1">IF(AND('2. Erfassung Einzahlungen'!$L$40&gt;= K3,'2. Erfassung Einzahlungen'!$L$40&lt;(K3+7)),'2. Erfassung Einzahlungen'!$N$40,0)</f>
        <v>0</v>
      </c>
      <c r="L42" s="204">
        <f ca="1">IF(AND('2. Erfassung Einzahlungen'!$L$40&gt;= L3,'2. Erfassung Einzahlungen'!$L$40&lt;(L3+7)),'2. Erfassung Einzahlungen'!$N$40,0)</f>
        <v>0</v>
      </c>
      <c r="M42" s="204">
        <f ca="1">IF(AND('2. Erfassung Einzahlungen'!$L$40&gt;= M3,'2. Erfassung Einzahlungen'!$L$40&lt;(M3+7)),'2. Erfassung Einzahlungen'!$N$40,0)</f>
        <v>0</v>
      </c>
      <c r="N42" s="204">
        <f ca="1">IF(AND('2. Erfassung Einzahlungen'!$L$40&gt;= N3,'2. Erfassung Einzahlungen'!$L$40&lt;(N3+7)),'2. Erfassung Einzahlungen'!$N$40,0)</f>
        <v>0</v>
      </c>
      <c r="O42" s="204">
        <f ca="1">IF(AND('2. Erfassung Einzahlungen'!$L$40&gt;= O3,'2. Erfassung Einzahlungen'!$L$40&lt;(O3+7)),'2. Erfassung Einzahlungen'!$N$40,0)</f>
        <v>0</v>
      </c>
      <c r="P42" s="121"/>
    </row>
    <row r="43" spans="1:16" ht="15.75" customHeight="1" x14ac:dyDescent="0.25">
      <c r="A43" s="130">
        <f>'2. Erfassung Einzahlungen'!A41</f>
        <v>0</v>
      </c>
      <c r="B43" s="204">
        <f ca="1">IF(AND('2. Erfassung Einzahlungen'!$L$41&gt;= B3,'2. Erfassung Einzahlungen'!$L$41&lt;(B3+7)),'2. Erfassung Einzahlungen'!$N$41,0)</f>
        <v>0</v>
      </c>
      <c r="C43" s="204">
        <f ca="1">IF(AND('2. Erfassung Einzahlungen'!$L$41&gt;= C3,'2. Erfassung Einzahlungen'!$L$41&lt;(C3+7)),'2. Erfassung Einzahlungen'!$N$41,0)</f>
        <v>0</v>
      </c>
      <c r="D43" s="204">
        <f ca="1">IF(AND('2. Erfassung Einzahlungen'!$L$41&gt;= D3,'2. Erfassung Einzahlungen'!$L$41&lt;(D3+7)),'2. Erfassung Einzahlungen'!$N$41,0)</f>
        <v>0</v>
      </c>
      <c r="E43" s="204">
        <f ca="1">IF(AND('2. Erfassung Einzahlungen'!$L$41&gt;= E3,'2. Erfassung Einzahlungen'!$L$41&lt;(E3+7)),'2. Erfassung Einzahlungen'!$N$41,0)</f>
        <v>0</v>
      </c>
      <c r="F43" s="204">
        <f ca="1">IF(AND('2. Erfassung Einzahlungen'!$L$41&gt;= F3,'2. Erfassung Einzahlungen'!$L$41&lt;(F3+7)),'2. Erfassung Einzahlungen'!$N$41,0)</f>
        <v>0</v>
      </c>
      <c r="G43" s="204">
        <f ca="1">IF(AND('2. Erfassung Einzahlungen'!$L$41&gt;= G3,'2. Erfassung Einzahlungen'!$L$41&lt;(G3+7)),'2. Erfassung Einzahlungen'!$N$41,0)</f>
        <v>0</v>
      </c>
      <c r="H43" s="204">
        <f ca="1">IF(AND('2. Erfassung Einzahlungen'!$L$41&gt;= H3,'2. Erfassung Einzahlungen'!$L$41&lt;(H3+7)),'2. Erfassung Einzahlungen'!$N$41,0)</f>
        <v>0</v>
      </c>
      <c r="I43" s="204">
        <f ca="1">IF(AND('2. Erfassung Einzahlungen'!$L$41&gt;= I3,'2. Erfassung Einzahlungen'!$L$41&lt;(I3+7)),'2. Erfassung Einzahlungen'!$N$41,0)</f>
        <v>0</v>
      </c>
      <c r="J43" s="204">
        <f ca="1">IF(AND('2. Erfassung Einzahlungen'!$L$41&gt;= J3,'2. Erfassung Einzahlungen'!$L$41&lt;(J3+7)),'2. Erfassung Einzahlungen'!$N$41,0)</f>
        <v>0</v>
      </c>
      <c r="K43" s="204">
        <f ca="1">IF(AND('2. Erfassung Einzahlungen'!$L$41&gt;= K3,'2. Erfassung Einzahlungen'!$L$41&lt;(K3+7)),'2. Erfassung Einzahlungen'!$N$41,0)</f>
        <v>0</v>
      </c>
      <c r="L43" s="204">
        <f ca="1">IF(AND('2. Erfassung Einzahlungen'!$L$41&gt;= L3,'2. Erfassung Einzahlungen'!$L$41&lt;(L3+7)),'2. Erfassung Einzahlungen'!$N$41,0)</f>
        <v>0</v>
      </c>
      <c r="M43" s="204">
        <f ca="1">IF(AND('2. Erfassung Einzahlungen'!$L$41&gt;= M3,'2. Erfassung Einzahlungen'!$L$41&lt;(M3+7)),'2. Erfassung Einzahlungen'!$N$41,0)</f>
        <v>0</v>
      </c>
      <c r="N43" s="204">
        <f ca="1">IF(AND('2. Erfassung Einzahlungen'!$L$41&gt;= N3,'2. Erfassung Einzahlungen'!$L$41&lt;(N3+7)),'2. Erfassung Einzahlungen'!$N$41,0)</f>
        <v>0</v>
      </c>
      <c r="O43" s="204">
        <f ca="1">IF(AND('2. Erfassung Einzahlungen'!$L$41&gt;= O3,'2. Erfassung Einzahlungen'!$L$41&lt;(O3+7)),'2. Erfassung Einzahlungen'!$N$41,0)</f>
        <v>0</v>
      </c>
      <c r="P43" s="121"/>
    </row>
    <row r="44" spans="1:16" ht="15.75" customHeight="1" x14ac:dyDescent="0.25">
      <c r="A44" s="130">
        <f>'2. Erfassung Einzahlungen'!A42</f>
        <v>0</v>
      </c>
      <c r="B44" s="204">
        <f ca="1">IF(AND('2. Erfassung Einzahlungen'!$L$42&gt;= B3,'2. Erfassung Einzahlungen'!$L$42&lt;(B3+7)),'2. Erfassung Einzahlungen'!$N$42,0)</f>
        <v>0</v>
      </c>
      <c r="C44" s="204">
        <f ca="1">IF(AND('2. Erfassung Einzahlungen'!$L$42&gt;= C3,'2. Erfassung Einzahlungen'!$L$42&lt;(C3+7)),'2. Erfassung Einzahlungen'!$N$42,0)</f>
        <v>0</v>
      </c>
      <c r="D44" s="204">
        <f ca="1">IF(AND('2. Erfassung Einzahlungen'!$L$42&gt;= D3,'2. Erfassung Einzahlungen'!$L$42&lt;(D3+7)),'2. Erfassung Einzahlungen'!$N$42,0)</f>
        <v>0</v>
      </c>
      <c r="E44" s="204">
        <f ca="1">IF(AND('2. Erfassung Einzahlungen'!$L$42&gt;= E3,'2. Erfassung Einzahlungen'!$L$42&lt;(E3+7)),'2. Erfassung Einzahlungen'!$N$42,0)</f>
        <v>0</v>
      </c>
      <c r="F44" s="204">
        <f ca="1">IF(AND('2. Erfassung Einzahlungen'!$L$42&gt;= F3,'2. Erfassung Einzahlungen'!$L$42&lt;(F3+7)),'2. Erfassung Einzahlungen'!$N$42,0)</f>
        <v>0</v>
      </c>
      <c r="G44" s="204">
        <f ca="1">IF(AND('2. Erfassung Einzahlungen'!$L$42&gt;= G3,'2. Erfassung Einzahlungen'!$L$42&lt;(G3+7)),'2. Erfassung Einzahlungen'!$N$42,0)</f>
        <v>0</v>
      </c>
      <c r="H44" s="204">
        <f ca="1">IF(AND('2. Erfassung Einzahlungen'!$L$42&gt;= H3,'2. Erfassung Einzahlungen'!$L$42&lt;(H3+7)),'2. Erfassung Einzahlungen'!$N$42,0)</f>
        <v>0</v>
      </c>
      <c r="I44" s="204">
        <f ca="1">IF(AND('2. Erfassung Einzahlungen'!$L$42&gt;= I3,'2. Erfassung Einzahlungen'!$L$42&lt;(I3+7)),'2. Erfassung Einzahlungen'!$N$42,0)</f>
        <v>0</v>
      </c>
      <c r="J44" s="204">
        <f ca="1">IF(AND('2. Erfassung Einzahlungen'!$L$42&gt;= J3,'2. Erfassung Einzahlungen'!$L$42&lt;(J3+7)),'2. Erfassung Einzahlungen'!$N$42,0)</f>
        <v>0</v>
      </c>
      <c r="K44" s="204">
        <f ca="1">IF(AND('2. Erfassung Einzahlungen'!$L$42&gt;= K3,'2. Erfassung Einzahlungen'!$L$42&lt;(K3+7)),'2. Erfassung Einzahlungen'!$N$42,0)</f>
        <v>0</v>
      </c>
      <c r="L44" s="204">
        <f ca="1">IF(AND('2. Erfassung Einzahlungen'!$L$42&gt;= L3,'2. Erfassung Einzahlungen'!$L$42&lt;(L3+7)),'2. Erfassung Einzahlungen'!$N$42,0)</f>
        <v>0</v>
      </c>
      <c r="M44" s="204">
        <f ca="1">IF(AND('2. Erfassung Einzahlungen'!$L$42&gt;= M3,'2. Erfassung Einzahlungen'!$L$42&lt;(M3+7)),'2. Erfassung Einzahlungen'!$N$42,0)</f>
        <v>0</v>
      </c>
      <c r="N44" s="204">
        <f ca="1">IF(AND('2. Erfassung Einzahlungen'!$L$42&gt;= N3,'2. Erfassung Einzahlungen'!$L$42&lt;(N3+7)),'2. Erfassung Einzahlungen'!$N$42,0)</f>
        <v>0</v>
      </c>
      <c r="O44" s="204">
        <f ca="1">IF(AND('2. Erfassung Einzahlungen'!$L$42&gt;= O3,'2. Erfassung Einzahlungen'!$L$42&lt;(O3+7)),'2. Erfassung Einzahlungen'!$N$42,0)</f>
        <v>0</v>
      </c>
      <c r="P44" s="121"/>
    </row>
    <row r="45" spans="1:16" ht="15.75" customHeight="1" x14ac:dyDescent="0.25">
      <c r="A45" s="130">
        <f>'2. Erfassung Einzahlungen'!A43</f>
        <v>0</v>
      </c>
      <c r="B45" s="204">
        <f ca="1">IF(AND('2. Erfassung Einzahlungen'!$L$43&gt;= B3,'2. Erfassung Einzahlungen'!$L$43&lt;(B3+7)),'2. Erfassung Einzahlungen'!$N$43,0)</f>
        <v>0</v>
      </c>
      <c r="C45" s="204">
        <f ca="1">IF(AND('2. Erfassung Einzahlungen'!$L$43&gt;= C3,'2. Erfassung Einzahlungen'!$L$43&lt;(C3+7)),'2. Erfassung Einzahlungen'!$N$43,0)</f>
        <v>0</v>
      </c>
      <c r="D45" s="204">
        <f ca="1">IF(AND('2. Erfassung Einzahlungen'!$L$43&gt;= D3,'2. Erfassung Einzahlungen'!$L$43&lt;(D3+7)),'2. Erfassung Einzahlungen'!$N$43,0)</f>
        <v>0</v>
      </c>
      <c r="E45" s="204">
        <f ca="1">IF(AND('2. Erfassung Einzahlungen'!$L$43&gt;= E3,'2. Erfassung Einzahlungen'!$L$43&lt;(E3+7)),'2. Erfassung Einzahlungen'!$N$43,0)</f>
        <v>0</v>
      </c>
      <c r="F45" s="204">
        <f ca="1">IF(AND('2. Erfassung Einzahlungen'!$L$43&gt;= F3,'2. Erfassung Einzahlungen'!$L$43&lt;(F3+7)),'2. Erfassung Einzahlungen'!$N$43,0)</f>
        <v>0</v>
      </c>
      <c r="G45" s="204">
        <f ca="1">IF(AND('2. Erfassung Einzahlungen'!$L$43&gt;= G3,'2. Erfassung Einzahlungen'!$L$43&lt;(G3+7)),'2. Erfassung Einzahlungen'!$N$43,0)</f>
        <v>0</v>
      </c>
      <c r="H45" s="204">
        <f ca="1">IF(AND('2. Erfassung Einzahlungen'!$L$43&gt;= H3,'2. Erfassung Einzahlungen'!$L$43&lt;(H3+7)),'2. Erfassung Einzahlungen'!$N$43,0)</f>
        <v>0</v>
      </c>
      <c r="I45" s="204">
        <f ca="1">IF(AND('2. Erfassung Einzahlungen'!$L$43&gt;= I3,'2. Erfassung Einzahlungen'!$L$43&lt;(I3+7)),'2. Erfassung Einzahlungen'!$N$43,0)</f>
        <v>0</v>
      </c>
      <c r="J45" s="204">
        <f ca="1">IF(AND('2. Erfassung Einzahlungen'!$L$43&gt;= J3,'2. Erfassung Einzahlungen'!$L$43&lt;(J3+7)),'2. Erfassung Einzahlungen'!$N$43,0)</f>
        <v>0</v>
      </c>
      <c r="K45" s="204">
        <f ca="1">IF(AND('2. Erfassung Einzahlungen'!$L$43&gt;= K3,'2. Erfassung Einzahlungen'!$L$43&lt;(K3+7)),'2. Erfassung Einzahlungen'!$N$43,0)</f>
        <v>0</v>
      </c>
      <c r="L45" s="204">
        <f ca="1">IF(AND('2. Erfassung Einzahlungen'!$L$43&gt;= L3,'2. Erfassung Einzahlungen'!$L$43&lt;(L3+7)),'2. Erfassung Einzahlungen'!$N$43,0)</f>
        <v>0</v>
      </c>
      <c r="M45" s="204">
        <f ca="1">IF(AND('2. Erfassung Einzahlungen'!$L$43&gt;= M3,'2. Erfassung Einzahlungen'!$L$43&lt;(M3+7)),'2. Erfassung Einzahlungen'!$N$43,0)</f>
        <v>0</v>
      </c>
      <c r="N45" s="204">
        <f ca="1">IF(AND('2. Erfassung Einzahlungen'!$L$43&gt;= N3,'2. Erfassung Einzahlungen'!$L$43&lt;(N3+7)),'2. Erfassung Einzahlungen'!$N$43,0)</f>
        <v>0</v>
      </c>
      <c r="O45" s="204">
        <f ca="1">IF(AND('2. Erfassung Einzahlungen'!$L$43&gt;= O3,'2. Erfassung Einzahlungen'!$L$43&lt;(O3+7)),'2. Erfassung Einzahlungen'!$N$43,0)</f>
        <v>0</v>
      </c>
      <c r="P45" s="121"/>
    </row>
    <row r="46" spans="1:16" ht="15.75" customHeight="1" x14ac:dyDescent="0.25">
      <c r="A46" s="130">
        <f>'2. Erfassung Einzahlungen'!A44</f>
        <v>0</v>
      </c>
      <c r="B46" s="204">
        <f ca="1">IF(AND('2. Erfassung Einzahlungen'!$L$44&gt;= B3,'2. Erfassung Einzahlungen'!$L$44&lt;(B3+7)),'2. Erfassung Einzahlungen'!$N$44,0)</f>
        <v>0</v>
      </c>
      <c r="C46" s="204">
        <f ca="1">IF(AND('2. Erfassung Einzahlungen'!$L$44&gt;= C3,'2. Erfassung Einzahlungen'!$L$44&lt;(C3+7)),'2. Erfassung Einzahlungen'!$N$44,0)</f>
        <v>0</v>
      </c>
      <c r="D46" s="204">
        <f ca="1">IF(AND('2. Erfassung Einzahlungen'!$L$44&gt;= D3,'2. Erfassung Einzahlungen'!$L$44&lt;(D3+7)),'2. Erfassung Einzahlungen'!$N$44,0)</f>
        <v>0</v>
      </c>
      <c r="E46" s="204">
        <f ca="1">IF(AND('2. Erfassung Einzahlungen'!$L$44&gt;= E3,'2. Erfassung Einzahlungen'!$L$44&lt;(E3+7)),'2. Erfassung Einzahlungen'!$N$44,0)</f>
        <v>0</v>
      </c>
      <c r="F46" s="204">
        <f ca="1">IF(AND('2. Erfassung Einzahlungen'!$L$44&gt;= F3,'2. Erfassung Einzahlungen'!$L$44&lt;(F3+7)),'2. Erfassung Einzahlungen'!$N$44,0)</f>
        <v>0</v>
      </c>
      <c r="G46" s="204">
        <f ca="1">IF(AND('2. Erfassung Einzahlungen'!$L$44&gt;= G3,'2. Erfassung Einzahlungen'!$L$44&lt;(G3+7)),'2. Erfassung Einzahlungen'!$N$44,0)</f>
        <v>0</v>
      </c>
      <c r="H46" s="204">
        <f ca="1">IF(AND('2. Erfassung Einzahlungen'!$L$44&gt;= H3,'2. Erfassung Einzahlungen'!$L$44&lt;(H3+7)),'2. Erfassung Einzahlungen'!$N$44,0)</f>
        <v>0</v>
      </c>
      <c r="I46" s="204">
        <f ca="1">IF(AND('2. Erfassung Einzahlungen'!$L$44&gt;= I3,'2. Erfassung Einzahlungen'!$L$44&lt;(I3+7)),'2. Erfassung Einzahlungen'!$N$44,0)</f>
        <v>0</v>
      </c>
      <c r="J46" s="204">
        <f ca="1">IF(AND('2. Erfassung Einzahlungen'!$L$44&gt;= J3,'2. Erfassung Einzahlungen'!$L$44&lt;(J3+7)),'2. Erfassung Einzahlungen'!$N$44,0)</f>
        <v>0</v>
      </c>
      <c r="K46" s="204">
        <f ca="1">IF(AND('2. Erfassung Einzahlungen'!$L$44&gt;= K3,'2. Erfassung Einzahlungen'!$L$44&lt;(K3+7)),'2. Erfassung Einzahlungen'!$N$44,0)</f>
        <v>0</v>
      </c>
      <c r="L46" s="204">
        <f ca="1">IF(AND('2. Erfassung Einzahlungen'!$L$44&gt;= L3,'2. Erfassung Einzahlungen'!$L$44&lt;(L3+7)),'2. Erfassung Einzahlungen'!$N$44,0)</f>
        <v>0</v>
      </c>
      <c r="M46" s="204">
        <f ca="1">IF(AND('2. Erfassung Einzahlungen'!$L$44&gt;= M3,'2. Erfassung Einzahlungen'!$L$44&lt;(M3+7)),'2. Erfassung Einzahlungen'!$N$44,0)</f>
        <v>0</v>
      </c>
      <c r="N46" s="204">
        <f ca="1">IF(AND('2. Erfassung Einzahlungen'!$L$44&gt;= N3,'2. Erfassung Einzahlungen'!$L$44&lt;(N3+7)),'2. Erfassung Einzahlungen'!$N$44,0)</f>
        <v>0</v>
      </c>
      <c r="O46" s="204">
        <f ca="1">IF(AND('2. Erfassung Einzahlungen'!$L$44&gt;= O3,'2. Erfassung Einzahlungen'!$L$44&lt;(O3+7)),'2. Erfassung Einzahlungen'!$N$44,0)</f>
        <v>0</v>
      </c>
      <c r="P46" s="121"/>
    </row>
    <row r="47" spans="1:16" ht="15.75" customHeight="1" x14ac:dyDescent="0.25">
      <c r="A47" s="130">
        <f>'2. Erfassung Einzahlungen'!A45</f>
        <v>0</v>
      </c>
      <c r="B47" s="204">
        <f ca="1">IF(AND('2. Erfassung Einzahlungen'!$L$45&gt;= B3,'2. Erfassung Einzahlungen'!$L$45&lt;(B3+7)),'2. Erfassung Einzahlungen'!$N$45,0)</f>
        <v>0</v>
      </c>
      <c r="C47" s="204">
        <f ca="1">IF(AND('2. Erfassung Einzahlungen'!$L$45&gt;= C3,'2. Erfassung Einzahlungen'!$L$45&lt;(C3+7)),'2. Erfassung Einzahlungen'!$N$45,0)</f>
        <v>0</v>
      </c>
      <c r="D47" s="204">
        <f ca="1">IF(AND('2. Erfassung Einzahlungen'!$L$45&gt;= D3,'2. Erfassung Einzahlungen'!$L$45&lt;(D3+7)),'2. Erfassung Einzahlungen'!$N$45,0)</f>
        <v>0</v>
      </c>
      <c r="E47" s="204">
        <f ca="1">IF(AND('2. Erfassung Einzahlungen'!$L$45&gt;= E3,'2. Erfassung Einzahlungen'!$L$45&lt;(E3+7)),'2. Erfassung Einzahlungen'!$N$45,0)</f>
        <v>0</v>
      </c>
      <c r="F47" s="204">
        <f ca="1">IF(AND('2. Erfassung Einzahlungen'!$L$45&gt;= F3,'2. Erfassung Einzahlungen'!$L$45&lt;(F3+7)),'2. Erfassung Einzahlungen'!$N$45,0)</f>
        <v>0</v>
      </c>
      <c r="G47" s="204">
        <f ca="1">IF(AND('2. Erfassung Einzahlungen'!$L$45&gt;= G3,'2. Erfassung Einzahlungen'!$L$45&lt;(G3+7)),'2. Erfassung Einzahlungen'!$N$45,0)</f>
        <v>0</v>
      </c>
      <c r="H47" s="204">
        <f ca="1">IF(AND('2. Erfassung Einzahlungen'!$L$45&gt;= H3,'2. Erfassung Einzahlungen'!$L$45&lt;(H3+7)),'2. Erfassung Einzahlungen'!$N$45,0)</f>
        <v>0</v>
      </c>
      <c r="I47" s="204">
        <f ca="1">IF(AND('2. Erfassung Einzahlungen'!$L$45&gt;= I3,'2. Erfassung Einzahlungen'!$L$45&lt;(I3+7)),'2. Erfassung Einzahlungen'!$N$45,0)</f>
        <v>0</v>
      </c>
      <c r="J47" s="204">
        <f ca="1">IF(AND('2. Erfassung Einzahlungen'!$L$45&gt;= J3,'2. Erfassung Einzahlungen'!$L$45&lt;(J3+7)),'2. Erfassung Einzahlungen'!$N$45,0)</f>
        <v>0</v>
      </c>
      <c r="K47" s="204">
        <f ca="1">IF(AND('2. Erfassung Einzahlungen'!$L$45&gt;= K3,'2. Erfassung Einzahlungen'!$L$45&lt;(K3+7)),'2. Erfassung Einzahlungen'!$N$45,0)</f>
        <v>0</v>
      </c>
      <c r="L47" s="204">
        <f ca="1">IF(AND('2. Erfassung Einzahlungen'!$L$45&gt;= L3,'2. Erfassung Einzahlungen'!$L$45&lt;(L3+7)),'2. Erfassung Einzahlungen'!$N$45,0)</f>
        <v>0</v>
      </c>
      <c r="M47" s="204">
        <f ca="1">IF(AND('2. Erfassung Einzahlungen'!$L$45&gt;= M3,'2. Erfassung Einzahlungen'!$L$45&lt;(M3+7)),'2. Erfassung Einzahlungen'!$N$45,0)</f>
        <v>0</v>
      </c>
      <c r="N47" s="204">
        <f ca="1">IF(AND('2. Erfassung Einzahlungen'!$L$45&gt;= N3,'2. Erfassung Einzahlungen'!$L$45&lt;(N3+7)),'2. Erfassung Einzahlungen'!$N$45,0)</f>
        <v>0</v>
      </c>
      <c r="O47" s="204">
        <f ca="1">IF(AND('2. Erfassung Einzahlungen'!$L$45&gt;= O3,'2. Erfassung Einzahlungen'!$L$45&lt;(O3+7)),'2. Erfassung Einzahlungen'!$N$45,0)</f>
        <v>0</v>
      </c>
      <c r="P47" s="121"/>
    </row>
    <row r="48" spans="1:16" ht="15.75" customHeight="1" x14ac:dyDescent="0.25">
      <c r="A48" s="130">
        <f>'2. Erfassung Einzahlungen'!A46</f>
        <v>0</v>
      </c>
      <c r="B48" s="204">
        <f ca="1">IF(AND('2. Erfassung Einzahlungen'!$L$46&gt;= B3,'2. Erfassung Einzahlungen'!$L$46&lt;(B3+7)),'2. Erfassung Einzahlungen'!$N$46,0)</f>
        <v>0</v>
      </c>
      <c r="C48" s="204">
        <f ca="1">IF(AND('2. Erfassung Einzahlungen'!$L$46&gt;= C3,'2. Erfassung Einzahlungen'!$L$46&lt;(C3+7)),'2. Erfassung Einzahlungen'!$N$46,0)</f>
        <v>0</v>
      </c>
      <c r="D48" s="204">
        <f ca="1">IF(AND('2. Erfassung Einzahlungen'!$L$46&gt;= D3,'2. Erfassung Einzahlungen'!$L$46&lt;(D3+7)),'2. Erfassung Einzahlungen'!$N$46,0)</f>
        <v>0</v>
      </c>
      <c r="E48" s="204">
        <f ca="1">IF(AND('2. Erfassung Einzahlungen'!$L$46&gt;= E3,'2. Erfassung Einzahlungen'!$L$46&lt;(E3+7)),'2. Erfassung Einzahlungen'!$N$46,0)</f>
        <v>0</v>
      </c>
      <c r="F48" s="204">
        <f ca="1">IF(AND('2. Erfassung Einzahlungen'!$L$46&gt;= F3,'2. Erfassung Einzahlungen'!$L$46&lt;(F3+7)),'2. Erfassung Einzahlungen'!$N$46,0)</f>
        <v>0</v>
      </c>
      <c r="G48" s="204">
        <f ca="1">IF(AND('2. Erfassung Einzahlungen'!$L$46&gt;= G3,'2. Erfassung Einzahlungen'!$L$46&lt;(G3+7)),'2. Erfassung Einzahlungen'!$N$46,0)</f>
        <v>0</v>
      </c>
      <c r="H48" s="204">
        <f ca="1">IF(AND('2. Erfassung Einzahlungen'!$L$46&gt;= H3,'2. Erfassung Einzahlungen'!$L$46&lt;(H3+7)),'2. Erfassung Einzahlungen'!$N$46,0)</f>
        <v>0</v>
      </c>
      <c r="I48" s="204">
        <f ca="1">IF(AND('2. Erfassung Einzahlungen'!$L$46&gt;= I3,'2. Erfassung Einzahlungen'!$L$46&lt;(I3+7)),'2. Erfassung Einzahlungen'!$N$46,0)</f>
        <v>0</v>
      </c>
      <c r="J48" s="204">
        <f ca="1">IF(AND('2. Erfassung Einzahlungen'!$L$46&gt;= J3,'2. Erfassung Einzahlungen'!$L$46&lt;(J3+7)),'2. Erfassung Einzahlungen'!$N$46,0)</f>
        <v>0</v>
      </c>
      <c r="K48" s="204">
        <f ca="1">IF(AND('2. Erfassung Einzahlungen'!$L$46&gt;= K3,'2. Erfassung Einzahlungen'!$L$46&lt;(K3+7)),'2. Erfassung Einzahlungen'!$N$46,0)</f>
        <v>0</v>
      </c>
      <c r="L48" s="204">
        <f ca="1">IF(AND('2. Erfassung Einzahlungen'!$L$46&gt;= L3,'2. Erfassung Einzahlungen'!$L$46&lt;(L3+7)),'2. Erfassung Einzahlungen'!$N$46,0)</f>
        <v>0</v>
      </c>
      <c r="M48" s="204">
        <f ca="1">IF(AND('2. Erfassung Einzahlungen'!$L$46&gt;= M3,'2. Erfassung Einzahlungen'!$L$46&lt;(M3+7)),'2. Erfassung Einzahlungen'!$N$46,0)</f>
        <v>0</v>
      </c>
      <c r="N48" s="204">
        <f ca="1">IF(AND('2. Erfassung Einzahlungen'!$L$46&gt;= N3,'2. Erfassung Einzahlungen'!$L$46&lt;(N3+7)),'2. Erfassung Einzahlungen'!$N$46,0)</f>
        <v>0</v>
      </c>
      <c r="O48" s="204">
        <f ca="1">IF(AND('2. Erfassung Einzahlungen'!$L$46&gt;= O3,'2. Erfassung Einzahlungen'!$L$46&lt;(O3+7)),'2. Erfassung Einzahlungen'!$N$46,0)</f>
        <v>0</v>
      </c>
      <c r="P48" s="121"/>
    </row>
    <row r="49" spans="1:16" ht="15.75" customHeight="1" x14ac:dyDescent="0.25">
      <c r="A49" s="130">
        <f>'2. Erfassung Einzahlungen'!A47</f>
        <v>0</v>
      </c>
      <c r="B49" s="204">
        <f ca="1">IF(AND('2. Erfassung Einzahlungen'!$L$47&gt;= B3,'2. Erfassung Einzahlungen'!$L$47&lt;(B3+7)),'2. Erfassung Einzahlungen'!$N$47,0)</f>
        <v>0</v>
      </c>
      <c r="C49" s="204">
        <f ca="1">IF(AND('2. Erfassung Einzahlungen'!$L$47&gt;= C3,'2. Erfassung Einzahlungen'!$L$47&lt;(C3+7)),'2. Erfassung Einzahlungen'!$N$47,0)</f>
        <v>0</v>
      </c>
      <c r="D49" s="204">
        <f ca="1">IF(AND('2. Erfassung Einzahlungen'!$L$47&gt;= D3,'2. Erfassung Einzahlungen'!$L$47&lt;(D3+7)),'2. Erfassung Einzahlungen'!$N$47,0)</f>
        <v>0</v>
      </c>
      <c r="E49" s="204">
        <f ca="1">IF(AND('2. Erfassung Einzahlungen'!$L$47&gt;= E3,'2. Erfassung Einzahlungen'!$L$47&lt;(E3+7)),'2. Erfassung Einzahlungen'!$N$47,0)</f>
        <v>0</v>
      </c>
      <c r="F49" s="204">
        <f ca="1">IF(AND('2. Erfassung Einzahlungen'!$L$47&gt;= F3,'2. Erfassung Einzahlungen'!$L$47&lt;(F3+7)),'2. Erfassung Einzahlungen'!$N$47,0)</f>
        <v>0</v>
      </c>
      <c r="G49" s="204">
        <f ca="1">IF(AND('2. Erfassung Einzahlungen'!$L$47&gt;= G3,'2. Erfassung Einzahlungen'!$L$47&lt;(G3+7)),'2. Erfassung Einzahlungen'!$N$47,0)</f>
        <v>0</v>
      </c>
      <c r="H49" s="204">
        <f ca="1">IF(AND('2. Erfassung Einzahlungen'!$L$47&gt;= H3,'2. Erfassung Einzahlungen'!$L$47&lt;(H3+7)),'2. Erfassung Einzahlungen'!$N$47,0)</f>
        <v>0</v>
      </c>
      <c r="I49" s="204">
        <f ca="1">IF(AND('2. Erfassung Einzahlungen'!$L$47&gt;= I3,'2. Erfassung Einzahlungen'!$L$47&lt;(I3+7)),'2. Erfassung Einzahlungen'!$N$47,0)</f>
        <v>0</v>
      </c>
      <c r="J49" s="204">
        <f ca="1">IF(AND('2. Erfassung Einzahlungen'!$L$47&gt;= J3,'2. Erfassung Einzahlungen'!$L$47&lt;(J3+7)),'2. Erfassung Einzahlungen'!$N$47,0)</f>
        <v>0</v>
      </c>
      <c r="K49" s="204">
        <f ca="1">IF(AND('2. Erfassung Einzahlungen'!$L$47&gt;= K3,'2. Erfassung Einzahlungen'!$L$47&lt;(K3+7)),'2. Erfassung Einzahlungen'!$N$47,0)</f>
        <v>0</v>
      </c>
      <c r="L49" s="204">
        <f ca="1">IF(AND('2. Erfassung Einzahlungen'!$L$47&gt;= L3,'2. Erfassung Einzahlungen'!$L$47&lt;(L3+7)),'2. Erfassung Einzahlungen'!$N$47,0)</f>
        <v>0</v>
      </c>
      <c r="M49" s="204">
        <f ca="1">IF(AND('2. Erfassung Einzahlungen'!$L$47&gt;= M3,'2. Erfassung Einzahlungen'!$L$47&lt;(M3+7)),'2. Erfassung Einzahlungen'!$N$47,0)</f>
        <v>0</v>
      </c>
      <c r="N49" s="204">
        <f ca="1">IF(AND('2. Erfassung Einzahlungen'!$L$47&gt;= N3,'2. Erfassung Einzahlungen'!$L$47&lt;(N3+7)),'2. Erfassung Einzahlungen'!$N$47,0)</f>
        <v>0</v>
      </c>
      <c r="O49" s="204">
        <f ca="1">IF(AND('2. Erfassung Einzahlungen'!$L$47&gt;= O3,'2. Erfassung Einzahlungen'!$L$47&lt;(O3+7)),'2. Erfassung Einzahlungen'!$N$47,0)</f>
        <v>0</v>
      </c>
      <c r="P49" s="121"/>
    </row>
    <row r="50" spans="1:16" ht="15.75" customHeight="1" x14ac:dyDescent="0.25">
      <c r="A50" s="130">
        <f>'2. Erfassung Einzahlungen'!A48</f>
        <v>0</v>
      </c>
      <c r="B50" s="204">
        <f ca="1">IF(AND('2. Erfassung Einzahlungen'!$L$48&gt;= B3,'2. Erfassung Einzahlungen'!$L$48&lt;(B3+7)),'2. Erfassung Einzahlungen'!$N$48,0)</f>
        <v>0</v>
      </c>
      <c r="C50" s="204">
        <f ca="1">IF(AND('2. Erfassung Einzahlungen'!$L$48&gt;= C3,'2. Erfassung Einzahlungen'!$L$48&lt;(C3+7)),'2. Erfassung Einzahlungen'!$N$48,0)</f>
        <v>0</v>
      </c>
      <c r="D50" s="204">
        <f ca="1">IF(AND('2. Erfassung Einzahlungen'!$L$48&gt;= D3,'2. Erfassung Einzahlungen'!$L$48&lt;(D3+7)),'2. Erfassung Einzahlungen'!$N$48,0)</f>
        <v>0</v>
      </c>
      <c r="E50" s="204">
        <f ca="1">IF(AND('2. Erfassung Einzahlungen'!$L$48&gt;= E3,'2. Erfassung Einzahlungen'!$L$48&lt;(E3+7)),'2. Erfassung Einzahlungen'!$N$48,0)</f>
        <v>0</v>
      </c>
      <c r="F50" s="204">
        <f ca="1">IF(AND('2. Erfassung Einzahlungen'!$L$48&gt;= F3,'2. Erfassung Einzahlungen'!$L$48&lt;(F3+7)),'2. Erfassung Einzahlungen'!$N$48,0)</f>
        <v>0</v>
      </c>
      <c r="G50" s="204">
        <f ca="1">IF(AND('2. Erfassung Einzahlungen'!$L$48&gt;= G3,'2. Erfassung Einzahlungen'!$L$48&lt;(G3+7)),'2. Erfassung Einzahlungen'!$N$48,0)</f>
        <v>0</v>
      </c>
      <c r="H50" s="204">
        <f ca="1">IF(AND('2. Erfassung Einzahlungen'!$L$48&gt;= H3,'2. Erfassung Einzahlungen'!$L$48&lt;(H3+7)),'2. Erfassung Einzahlungen'!$N$48,0)</f>
        <v>0</v>
      </c>
      <c r="I50" s="204">
        <f ca="1">IF(AND('2. Erfassung Einzahlungen'!$L$48&gt;= I3,'2. Erfassung Einzahlungen'!$L$48&lt;(I3+7)),'2. Erfassung Einzahlungen'!$N$48,0)</f>
        <v>0</v>
      </c>
      <c r="J50" s="204">
        <f ca="1">IF(AND('2. Erfassung Einzahlungen'!$L$48&gt;= J3,'2. Erfassung Einzahlungen'!$L$48&lt;(J3+7)),'2. Erfassung Einzahlungen'!$N$48,0)</f>
        <v>0</v>
      </c>
      <c r="K50" s="204">
        <f ca="1">IF(AND('2. Erfassung Einzahlungen'!$L$48&gt;= K3,'2. Erfassung Einzahlungen'!$L$48&lt;(K3+7)),'2. Erfassung Einzahlungen'!$N$48,0)</f>
        <v>0</v>
      </c>
      <c r="L50" s="204">
        <f ca="1">IF(AND('2. Erfassung Einzahlungen'!$L$48&gt;= L3,'2. Erfassung Einzahlungen'!$L$48&lt;(L3+7)),'2. Erfassung Einzahlungen'!$N$48,0)</f>
        <v>0</v>
      </c>
      <c r="M50" s="204">
        <f ca="1">IF(AND('2. Erfassung Einzahlungen'!$L$48&gt;= M3,'2. Erfassung Einzahlungen'!$L$48&lt;(M3+7)),'2. Erfassung Einzahlungen'!$N$48,0)</f>
        <v>0</v>
      </c>
      <c r="N50" s="204">
        <f ca="1">IF(AND('2. Erfassung Einzahlungen'!$L$48&gt;= N3,'2. Erfassung Einzahlungen'!$L$48&lt;(N3+7)),'2. Erfassung Einzahlungen'!$N$48,0)</f>
        <v>0</v>
      </c>
      <c r="O50" s="204">
        <f ca="1">IF(AND('2. Erfassung Einzahlungen'!$L$48&gt;= O3,'2. Erfassung Einzahlungen'!$L$48&lt;(O3+7)),'2. Erfassung Einzahlungen'!$N$48,0)</f>
        <v>0</v>
      </c>
      <c r="P50" s="121"/>
    </row>
    <row r="51" spans="1:16" ht="18.75" x14ac:dyDescent="0.3">
      <c r="A51" s="126" t="str">
        <f>'2. Erfassung Einzahlungen'!A49</f>
        <v>Summe unregelmäßige Einzahlungen</v>
      </c>
      <c r="B51" s="105">
        <f ca="1">SUM(B27:B50)</f>
        <v>0</v>
      </c>
      <c r="C51" s="105">
        <f ca="1">SUM(C27:C50)</f>
        <v>0</v>
      </c>
      <c r="D51" s="105">
        <f t="shared" ref="D51:O51" ca="1" si="4">SUM(D27:D50)</f>
        <v>0</v>
      </c>
      <c r="E51" s="105">
        <f t="shared" ca="1" si="4"/>
        <v>0</v>
      </c>
      <c r="F51" s="105">
        <f t="shared" ca="1" si="4"/>
        <v>0</v>
      </c>
      <c r="G51" s="105">
        <f t="shared" ca="1" si="4"/>
        <v>0</v>
      </c>
      <c r="H51" s="105">
        <f ca="1">SUM(H27:H50)</f>
        <v>0</v>
      </c>
      <c r="I51" s="105">
        <f t="shared" ca="1" si="4"/>
        <v>0</v>
      </c>
      <c r="J51" s="105">
        <f t="shared" ca="1" si="4"/>
        <v>0</v>
      </c>
      <c r="K51" s="105">
        <f t="shared" ca="1" si="4"/>
        <v>0</v>
      </c>
      <c r="L51" s="105">
        <f t="shared" ca="1" si="4"/>
        <v>0</v>
      </c>
      <c r="M51" s="105">
        <f t="shared" ca="1" si="4"/>
        <v>0</v>
      </c>
      <c r="N51" s="105">
        <f t="shared" ca="1" si="4"/>
        <v>0</v>
      </c>
      <c r="O51" s="105">
        <f t="shared" ca="1" si="4"/>
        <v>0</v>
      </c>
      <c r="P51" s="121"/>
    </row>
    <row r="52" spans="1:16" s="12" customFormat="1" ht="20.25" x14ac:dyDescent="0.3">
      <c r="A52" s="115" t="str">
        <f>'2. Erfassung Einzahlungen'!A50</f>
        <v>Gesamtsumme Einzahlungen</v>
      </c>
      <c r="B52" s="132">
        <f ca="1">B51+B25</f>
        <v>1212.25</v>
      </c>
      <c r="C52" s="132">
        <f t="shared" ref="C52:O52" ca="1" si="5">C51+C25</f>
        <v>0</v>
      </c>
      <c r="D52" s="132">
        <f t="shared" ca="1" si="5"/>
        <v>0</v>
      </c>
      <c r="E52" s="132">
        <f t="shared" ca="1" si="5"/>
        <v>0</v>
      </c>
      <c r="F52" s="132">
        <f t="shared" ca="1" si="5"/>
        <v>1212.25</v>
      </c>
      <c r="G52" s="132">
        <f t="shared" ca="1" si="5"/>
        <v>0</v>
      </c>
      <c r="H52" s="132">
        <f t="shared" ca="1" si="5"/>
        <v>0</v>
      </c>
      <c r="I52" s="132">
        <f t="shared" ca="1" si="5"/>
        <v>0</v>
      </c>
      <c r="J52" s="132">
        <f t="shared" ca="1" si="5"/>
        <v>0</v>
      </c>
      <c r="K52" s="132">
        <f t="shared" ca="1" si="5"/>
        <v>1212.25</v>
      </c>
      <c r="L52" s="132">
        <f t="shared" ca="1" si="5"/>
        <v>0</v>
      </c>
      <c r="M52" s="132">
        <f t="shared" ca="1" si="5"/>
        <v>0</v>
      </c>
      <c r="N52" s="132">
        <f t="shared" ca="1" si="5"/>
        <v>0</v>
      </c>
      <c r="O52" s="132">
        <f t="shared" ca="1" si="5"/>
        <v>0</v>
      </c>
      <c r="P52" s="139"/>
    </row>
    <row r="53" spans="1:16" s="3" customFormat="1" ht="18.75" x14ac:dyDescent="0.25">
      <c r="A53" s="11" t="s">
        <v>158</v>
      </c>
      <c r="B53" s="248">
        <f ca="1">$B$4</f>
        <v>14</v>
      </c>
      <c r="C53" s="248">
        <f t="shared" ref="C53:O53" ca="1" si="6">C4</f>
        <v>15</v>
      </c>
      <c r="D53" s="248">
        <f t="shared" ca="1" si="6"/>
        <v>16</v>
      </c>
      <c r="E53" s="248">
        <f t="shared" ca="1" si="6"/>
        <v>17</v>
      </c>
      <c r="F53" s="248">
        <f t="shared" ca="1" si="6"/>
        <v>18</v>
      </c>
      <c r="G53" s="248">
        <f t="shared" ca="1" si="6"/>
        <v>19</v>
      </c>
      <c r="H53" s="248">
        <f t="shared" ca="1" si="6"/>
        <v>20</v>
      </c>
      <c r="I53" s="248">
        <f t="shared" ca="1" si="6"/>
        <v>21</v>
      </c>
      <c r="J53" s="248">
        <f t="shared" ca="1" si="6"/>
        <v>22</v>
      </c>
      <c r="K53" s="248">
        <f t="shared" ca="1" si="6"/>
        <v>23</v>
      </c>
      <c r="L53" s="248">
        <f t="shared" ca="1" si="6"/>
        <v>24</v>
      </c>
      <c r="M53" s="248">
        <f t="shared" ca="1" si="6"/>
        <v>25</v>
      </c>
      <c r="N53" s="248">
        <f t="shared" ca="1" si="6"/>
        <v>26</v>
      </c>
      <c r="O53" s="248">
        <f t="shared" ca="1" si="6"/>
        <v>27</v>
      </c>
      <c r="P53" s="140"/>
    </row>
    <row r="54" spans="1:16" ht="15.75" customHeight="1" x14ac:dyDescent="0.25">
      <c r="A54" s="17" t="str">
        <f>'3. Erfassung Auszahlungen'!A2</f>
        <v>Darlehensrate inkl. Zinsen DHH 
Am Sauerwinkel</v>
      </c>
      <c r="B54" s="204" t="str">
        <f ca="1">IF('3. Erfassung Auszahlungen'!$M$2&lt;&gt;"ja",IF('3. Erfassung Auszahlungen'!$J$2&lt;1,IF(OR(B$4=_xlfn.ISOWEEKNUM('3. Erfassung Auszahlungen'!$L$2),B$4=_xlfn.ISOWEEKNUM('3. Erfassung Auszahlungen'!$R$2),B$4=_xlfn.ISOWEEKNUM('3. Erfassung Auszahlungen'!$S$2)),'3. Erfassung Auszahlungen'!$N$2,""),(IF(AND(YEAR('3. Erfassung Auszahlungen'!$L$2)=YEAR($I$1),B$4=_xlfn.ISOWEEKNUM('3. Erfassung Auszahlungen'!$L$2)),'3. Erfassung Auszahlungen'!$N$2,""))),0)</f>
        <v/>
      </c>
      <c r="C54" s="204" t="str">
        <f ca="1">IF('3. Erfassung Auszahlungen'!$M$2&lt;&gt;"ja",IF('3. Erfassung Auszahlungen'!$J$2&lt;1,IF(OR(C$4=_xlfn.ISOWEEKNUM('3. Erfassung Auszahlungen'!$L$2),C$4=_xlfn.ISOWEEKNUM('3. Erfassung Auszahlungen'!$R$2),C$4=_xlfn.ISOWEEKNUM('3. Erfassung Auszahlungen'!$S$2)),'3. Erfassung Auszahlungen'!$N$2,""),(IF(AND(YEAR('3. Erfassung Auszahlungen'!$L$2)=YEAR($I$1),C$4=_xlfn.ISOWEEKNUM('3. Erfassung Auszahlungen'!$L$2)),'3. Erfassung Auszahlungen'!$N$2,""))),0)</f>
        <v/>
      </c>
      <c r="D54" s="204" t="str">
        <f ca="1">IF('3. Erfassung Auszahlungen'!$M$2&lt;&gt;"ja",IF('3. Erfassung Auszahlungen'!$J$2&lt;1,IF(OR(D$4=_xlfn.ISOWEEKNUM('3. Erfassung Auszahlungen'!$L$2),D$4=_xlfn.ISOWEEKNUM('3. Erfassung Auszahlungen'!$R$2),D$4=_xlfn.ISOWEEKNUM('3. Erfassung Auszahlungen'!$S$2)),'3. Erfassung Auszahlungen'!$N$2,""),(IF(AND(YEAR('3. Erfassung Auszahlungen'!$L$2)=YEAR($I$1),D$4=_xlfn.ISOWEEKNUM('3. Erfassung Auszahlungen'!$L$2)),'3. Erfassung Auszahlungen'!$N$2,""))),0)</f>
        <v/>
      </c>
      <c r="E54" s="204" t="str">
        <f ca="1">IF('3. Erfassung Auszahlungen'!$M$2&lt;&gt;"ja",IF('3. Erfassung Auszahlungen'!$J$2&lt;1,IF(OR(E$4=_xlfn.ISOWEEKNUM('3. Erfassung Auszahlungen'!$L$2),E$4=_xlfn.ISOWEEKNUM('3. Erfassung Auszahlungen'!$R$2),E$4=_xlfn.ISOWEEKNUM('3. Erfassung Auszahlungen'!$S$2)),'3. Erfassung Auszahlungen'!$N$2,""),(IF(AND(YEAR('3. Erfassung Auszahlungen'!$L$2)=YEAR($I$1),E$4=_xlfn.ISOWEEKNUM('3. Erfassung Auszahlungen'!$L$2)),'3. Erfassung Auszahlungen'!$N$2,""))),0)</f>
        <v/>
      </c>
      <c r="F54" s="204">
        <f ca="1">IF('3. Erfassung Auszahlungen'!$M$2&lt;&gt;"ja",IF('3. Erfassung Auszahlungen'!$J$2&lt;1,IF(OR(F$4=_xlfn.ISOWEEKNUM('3. Erfassung Auszahlungen'!$L$2),F$4=_xlfn.ISOWEEKNUM('3. Erfassung Auszahlungen'!$R$2),F$4=_xlfn.ISOWEEKNUM('3. Erfassung Auszahlungen'!$S$2)),'3. Erfassung Auszahlungen'!$N$2,""),(IF(AND(YEAR('3. Erfassung Auszahlungen'!$L$2)=YEAR($I$1),F$4=_xlfn.ISOWEEKNUM('3. Erfassung Auszahlungen'!$L$2)),'3. Erfassung Auszahlungen'!$N$2,""))),0)</f>
        <v>858.17</v>
      </c>
      <c r="G54" s="204" t="str">
        <f ca="1">IF('3. Erfassung Auszahlungen'!$M$2&lt;&gt;"ja",IF('3. Erfassung Auszahlungen'!$J$2&lt;1,IF(OR(G$4=_xlfn.ISOWEEKNUM('3. Erfassung Auszahlungen'!$L$2),G$4=_xlfn.ISOWEEKNUM('3. Erfassung Auszahlungen'!$R$2),G$4=_xlfn.ISOWEEKNUM('3. Erfassung Auszahlungen'!$S$2)),'3. Erfassung Auszahlungen'!$N$2,""),(IF(AND(YEAR('3. Erfassung Auszahlungen'!$L$2)=YEAR($I$1),G$4=_xlfn.ISOWEEKNUM('3. Erfassung Auszahlungen'!$L$2)),'3. Erfassung Auszahlungen'!$N$2,""))),0)</f>
        <v/>
      </c>
      <c r="H54" s="204" t="str">
        <f ca="1">IF('3. Erfassung Auszahlungen'!$M$2&lt;&gt;"ja",IF('3. Erfassung Auszahlungen'!$J$2&lt;1,IF(OR(H$4=_xlfn.ISOWEEKNUM('3. Erfassung Auszahlungen'!$L$2),H$4=_xlfn.ISOWEEKNUM('3. Erfassung Auszahlungen'!$R$2),H$4=_xlfn.ISOWEEKNUM('3. Erfassung Auszahlungen'!$S$2)),'3. Erfassung Auszahlungen'!$N$2,""),(IF(AND(YEAR('3. Erfassung Auszahlungen'!$L$2)=YEAR($I$1),H$4=_xlfn.ISOWEEKNUM('3. Erfassung Auszahlungen'!$L$2)),'3. Erfassung Auszahlungen'!$N$2,""))),0)</f>
        <v/>
      </c>
      <c r="I54" s="204" t="str">
        <f ca="1">IF('3. Erfassung Auszahlungen'!$M$2&lt;&gt;"ja",IF('3. Erfassung Auszahlungen'!$J$2&lt;1,IF(OR(I$4=_xlfn.ISOWEEKNUM('3. Erfassung Auszahlungen'!$L$2),I$4=_xlfn.ISOWEEKNUM('3. Erfassung Auszahlungen'!$R$2),I$4=_xlfn.ISOWEEKNUM('3. Erfassung Auszahlungen'!$S$2)),'3. Erfassung Auszahlungen'!$N$2,""),(IF(AND(YEAR('3. Erfassung Auszahlungen'!$L$2)=YEAR($I$1),I$4=_xlfn.ISOWEEKNUM('3. Erfassung Auszahlungen'!$L$2)),'3. Erfassung Auszahlungen'!$N$2,""))),0)</f>
        <v/>
      </c>
      <c r="J54" s="204">
        <f ca="1">IF('3. Erfassung Auszahlungen'!$M$2&lt;&gt;"ja",IF('3. Erfassung Auszahlungen'!$J$2&lt;1,IF(OR(J$4=_xlfn.ISOWEEKNUM('3. Erfassung Auszahlungen'!$L$2),J$4=_xlfn.ISOWEEKNUM('3. Erfassung Auszahlungen'!$R$2),J$4=_xlfn.ISOWEEKNUM('3. Erfassung Auszahlungen'!$S$2)),'3. Erfassung Auszahlungen'!$N$2,""),(IF(AND(YEAR('3. Erfassung Auszahlungen'!$L$2)=YEAR($I$1),J$4=_xlfn.ISOWEEKNUM('3. Erfassung Auszahlungen'!$L$2)),'3. Erfassung Auszahlungen'!$N$2,""))),0)</f>
        <v>858.17</v>
      </c>
      <c r="K54" s="204" t="str">
        <f ca="1">IF('3. Erfassung Auszahlungen'!$M$2&lt;&gt;"ja",IF('3. Erfassung Auszahlungen'!$J$2&lt;1,IF(OR(K$4=_xlfn.ISOWEEKNUM('3. Erfassung Auszahlungen'!$L$2),K$4=_xlfn.ISOWEEKNUM('3. Erfassung Auszahlungen'!$R$2),K$4=_xlfn.ISOWEEKNUM('3. Erfassung Auszahlungen'!$S$2)),'3. Erfassung Auszahlungen'!$N$2,""),(IF(AND(YEAR('3. Erfassung Auszahlungen'!$L$2)=YEAR($I$1),K$4=_xlfn.ISOWEEKNUM('3. Erfassung Auszahlungen'!$L$2)),'3. Erfassung Auszahlungen'!$N$2,""))),0)</f>
        <v/>
      </c>
      <c r="L54" s="204" t="str">
        <f ca="1">IF('3. Erfassung Auszahlungen'!$M$2&lt;&gt;"ja",IF('3. Erfassung Auszahlungen'!$J$2&lt;1,IF(OR(L$4=_xlfn.ISOWEEKNUM('3. Erfassung Auszahlungen'!$L$2),L$4=_xlfn.ISOWEEKNUM('3. Erfassung Auszahlungen'!$R$2),L$4=_xlfn.ISOWEEKNUM('3. Erfassung Auszahlungen'!$S$2)),'3. Erfassung Auszahlungen'!$N$2,""),(IF(AND(YEAR('3. Erfassung Auszahlungen'!$L$2)=YEAR($I$1),L$4=_xlfn.ISOWEEKNUM('3. Erfassung Auszahlungen'!$L$2)),'3. Erfassung Auszahlungen'!$N$2,""))),0)</f>
        <v/>
      </c>
      <c r="M54" s="204" t="str">
        <f ca="1">IF('3. Erfassung Auszahlungen'!$M$2&lt;&gt;"ja",IF('3. Erfassung Auszahlungen'!$J$2&lt;1,IF(OR(M$4=_xlfn.ISOWEEKNUM('3. Erfassung Auszahlungen'!$L$2),M$4=_xlfn.ISOWEEKNUM('3. Erfassung Auszahlungen'!$R$2),M$4=_xlfn.ISOWEEKNUM('3. Erfassung Auszahlungen'!$S$2)),'3. Erfassung Auszahlungen'!$N$2,""),(IF(AND(YEAR('3. Erfassung Auszahlungen'!$L$2)=YEAR($I$1),M$4=_xlfn.ISOWEEKNUM('3. Erfassung Auszahlungen'!$L$2)),'3. Erfassung Auszahlungen'!$N$2,""))),0)</f>
        <v/>
      </c>
      <c r="N54" s="204">
        <f ca="1">IF('3. Erfassung Auszahlungen'!$M$2&lt;&gt;"ja",IF('3. Erfassung Auszahlungen'!$J$2&lt;1,IF(OR(N$4=_xlfn.ISOWEEKNUM('3. Erfassung Auszahlungen'!$L$2),N$4=_xlfn.ISOWEEKNUM('3. Erfassung Auszahlungen'!$R$2),N$4=_xlfn.ISOWEEKNUM('3. Erfassung Auszahlungen'!$S$2)),'3. Erfassung Auszahlungen'!$N$2,""),(IF(AND(YEAR('3. Erfassung Auszahlungen'!$L$2)=YEAR($I$1),N$4=_xlfn.ISOWEEKNUM('3. Erfassung Auszahlungen'!$L$2)),'3. Erfassung Auszahlungen'!$N$2,""))),0)</f>
        <v>858.17</v>
      </c>
      <c r="O54" s="204" t="str">
        <f ca="1">IF('3. Erfassung Auszahlungen'!$M$2&lt;&gt;"ja",IF('3. Erfassung Auszahlungen'!$J$2&lt;1,IF(OR(O$4=_xlfn.ISOWEEKNUM('3. Erfassung Auszahlungen'!$L$2),O$4=_xlfn.ISOWEEKNUM('3. Erfassung Auszahlungen'!$R$2),O$4=_xlfn.ISOWEEKNUM('3. Erfassung Auszahlungen'!$S$2)),'3. Erfassung Auszahlungen'!$N$2,""),(IF(AND(YEAR('3. Erfassung Auszahlungen'!$L$2)=YEAR($I$1),O$4=_xlfn.ISOWEEKNUM('3. Erfassung Auszahlungen'!$L$2)),'3. Erfassung Auszahlungen'!$N$2,""))),0)</f>
        <v/>
      </c>
      <c r="P54" s="124"/>
    </row>
    <row r="55" spans="1:16" ht="15.75" customHeight="1" x14ac:dyDescent="0.25">
      <c r="A55" s="18" t="str">
        <f>'3. Erfassung Auszahlungen'!A3</f>
        <v>Grundsteuer + NK DHH Am Sauerwinkel</v>
      </c>
      <c r="B55" s="204">
        <f ca="1">IF('3. Erfassung Auszahlungen'!$M$3&lt;&gt;"ja",IF('3. Erfassung Auszahlungen'!$J$3&lt;1,IF(OR(B$4=_xlfn.ISOWEEKNUM('3. Erfassung Auszahlungen'!$L$3),B$4=_xlfn.ISOWEEKNUM('3. Erfassung Auszahlungen'!$R$3),B$4=_xlfn.ISOWEEKNUM('3. Erfassung Auszahlungen'!$S$3)),'3. Erfassung Auszahlungen'!$N$3,""),(IF(AND(YEAR('3. Erfassung Auszahlungen'!$L$3)=YEAR($I$1),B$4=_xlfn.ISOWEEKNUM('3. Erfassung Auszahlungen'!$L$3)),'3. Erfassung Auszahlungen'!$N$3,""))),0)</f>
        <v>267</v>
      </c>
      <c r="C55" s="204" t="str">
        <f ca="1">IF('3. Erfassung Auszahlungen'!$M$3&lt;&gt;"ja",IF('3. Erfassung Auszahlungen'!$J$3&lt;1,IF(OR(C$4=_xlfn.ISOWEEKNUM('3. Erfassung Auszahlungen'!$L$3),C$4=_xlfn.ISOWEEKNUM('3. Erfassung Auszahlungen'!$R$3),C$4=_xlfn.ISOWEEKNUM('3. Erfassung Auszahlungen'!$S$3)),'3. Erfassung Auszahlungen'!$N$3,""),(IF(AND(YEAR('3. Erfassung Auszahlungen'!$L$3)=YEAR($I$1),C$4=_xlfn.ISOWEEKNUM('3. Erfassung Auszahlungen'!$L$3)),'3. Erfassung Auszahlungen'!$N$3,""))),0)</f>
        <v/>
      </c>
      <c r="D55" s="204" t="str">
        <f ca="1">IF('3. Erfassung Auszahlungen'!$M$3&lt;&gt;"ja",IF('3. Erfassung Auszahlungen'!$J$3&lt;1,IF(OR(D$4=_xlfn.ISOWEEKNUM('3. Erfassung Auszahlungen'!$L$3),D$4=_xlfn.ISOWEEKNUM('3. Erfassung Auszahlungen'!$R$3),D$4=_xlfn.ISOWEEKNUM('3. Erfassung Auszahlungen'!$S$3)),'3. Erfassung Auszahlungen'!$N$3,""),(IF(AND(YEAR('3. Erfassung Auszahlungen'!$L$3)=YEAR($I$1),D$4=_xlfn.ISOWEEKNUM('3. Erfassung Auszahlungen'!$L$3)),'3. Erfassung Auszahlungen'!$N$3,""))),0)</f>
        <v/>
      </c>
      <c r="E55" s="204" t="str">
        <f ca="1">IF('3. Erfassung Auszahlungen'!$M$3&lt;&gt;"ja",IF('3. Erfassung Auszahlungen'!$J$3&lt;1,IF(OR(E$4=_xlfn.ISOWEEKNUM('3. Erfassung Auszahlungen'!$L$3),E$4=_xlfn.ISOWEEKNUM('3. Erfassung Auszahlungen'!$R$3),E$4=_xlfn.ISOWEEKNUM('3. Erfassung Auszahlungen'!$S$3)),'3. Erfassung Auszahlungen'!$N$3,""),(IF(AND(YEAR('3. Erfassung Auszahlungen'!$L$3)=YEAR($I$1),E$4=_xlfn.ISOWEEKNUM('3. Erfassung Auszahlungen'!$L$3)),'3. Erfassung Auszahlungen'!$N$3,""))),0)</f>
        <v/>
      </c>
      <c r="F55" s="204">
        <f ca="1">IF('3. Erfassung Auszahlungen'!$M$3&lt;&gt;"ja",IF('3. Erfassung Auszahlungen'!$J$3&lt;1,IF(OR(F$4=_xlfn.ISOWEEKNUM('3. Erfassung Auszahlungen'!$L$3),F$4=_xlfn.ISOWEEKNUM('3. Erfassung Auszahlungen'!$R$3),F$4=_xlfn.ISOWEEKNUM('3. Erfassung Auszahlungen'!$S$3)),'3. Erfassung Auszahlungen'!$N$3,""),(IF(AND(YEAR('3. Erfassung Auszahlungen'!$L$3)=YEAR($I$1),F$4=_xlfn.ISOWEEKNUM('3. Erfassung Auszahlungen'!$L$3)),'3. Erfassung Auszahlungen'!$N$3,""))),0)</f>
        <v>267</v>
      </c>
      <c r="G55" s="204" t="str">
        <f ca="1">IF('3. Erfassung Auszahlungen'!$M$3&lt;&gt;"ja",IF('3. Erfassung Auszahlungen'!$J$3&lt;1,IF(OR(G$4=_xlfn.ISOWEEKNUM('3. Erfassung Auszahlungen'!$L$3),G$4=_xlfn.ISOWEEKNUM('3. Erfassung Auszahlungen'!$R$3),G$4=_xlfn.ISOWEEKNUM('3. Erfassung Auszahlungen'!$S$3)),'3. Erfassung Auszahlungen'!$N$3,""),(IF(AND(YEAR('3. Erfassung Auszahlungen'!$L$3)=YEAR($I$1),G$4=_xlfn.ISOWEEKNUM('3. Erfassung Auszahlungen'!$L$3)),'3. Erfassung Auszahlungen'!$N$3,""))),0)</f>
        <v/>
      </c>
      <c r="H55" s="204" t="str">
        <f ca="1">IF('3. Erfassung Auszahlungen'!$M$3&lt;&gt;"ja",IF('3. Erfassung Auszahlungen'!$J$3&lt;1,IF(OR(H$4=_xlfn.ISOWEEKNUM('3. Erfassung Auszahlungen'!$L$3),H$4=_xlfn.ISOWEEKNUM('3. Erfassung Auszahlungen'!$R$3),H$4=_xlfn.ISOWEEKNUM('3. Erfassung Auszahlungen'!$S$3)),'3. Erfassung Auszahlungen'!$N$3,""),(IF(AND(YEAR('3. Erfassung Auszahlungen'!$L$3)=YEAR($I$1),H$4=_xlfn.ISOWEEKNUM('3. Erfassung Auszahlungen'!$L$3)),'3. Erfassung Auszahlungen'!$N$3,""))),0)</f>
        <v/>
      </c>
      <c r="I55" s="204" t="str">
        <f ca="1">IF('3. Erfassung Auszahlungen'!$M$3&lt;&gt;"ja",IF('3. Erfassung Auszahlungen'!$J$3&lt;1,IF(OR(I$4=_xlfn.ISOWEEKNUM('3. Erfassung Auszahlungen'!$L$3),I$4=_xlfn.ISOWEEKNUM('3. Erfassung Auszahlungen'!$R$3),I$4=_xlfn.ISOWEEKNUM('3. Erfassung Auszahlungen'!$S$3)),'3. Erfassung Auszahlungen'!$N$3,""),(IF(AND(YEAR('3. Erfassung Auszahlungen'!$L$3)=YEAR($I$1),I$4=_xlfn.ISOWEEKNUM('3. Erfassung Auszahlungen'!$L$3)),'3. Erfassung Auszahlungen'!$N$3,""))),0)</f>
        <v/>
      </c>
      <c r="J55" s="204" t="str">
        <f ca="1">IF('3. Erfassung Auszahlungen'!$M$3&lt;&gt;"ja",IF('3. Erfassung Auszahlungen'!$J$3&lt;1,IF(OR(J$4=_xlfn.ISOWEEKNUM('3. Erfassung Auszahlungen'!$L$3),J$4=_xlfn.ISOWEEKNUM('3. Erfassung Auszahlungen'!$R$3),J$4=_xlfn.ISOWEEKNUM('3. Erfassung Auszahlungen'!$S$3)),'3. Erfassung Auszahlungen'!$N$3,""),(IF(AND(YEAR('3. Erfassung Auszahlungen'!$L$3)=YEAR($I$1),J$4=_xlfn.ISOWEEKNUM('3. Erfassung Auszahlungen'!$L$3)),'3. Erfassung Auszahlungen'!$N$3,""))),0)</f>
        <v/>
      </c>
      <c r="K55" s="204">
        <f ca="1">IF('3. Erfassung Auszahlungen'!$M$3&lt;&gt;"ja",IF('3. Erfassung Auszahlungen'!$J$3&lt;1,IF(OR(K$4=_xlfn.ISOWEEKNUM('3. Erfassung Auszahlungen'!$L$3),K$4=_xlfn.ISOWEEKNUM('3. Erfassung Auszahlungen'!$R$3),K$4=_xlfn.ISOWEEKNUM('3. Erfassung Auszahlungen'!$S$3)),'3. Erfassung Auszahlungen'!$N$3,""),(IF(AND(YEAR('3. Erfassung Auszahlungen'!$L$3)=YEAR($I$1),K$4=_xlfn.ISOWEEKNUM('3. Erfassung Auszahlungen'!$L$3)),'3. Erfassung Auszahlungen'!$N$3,""))),0)</f>
        <v>267</v>
      </c>
      <c r="L55" s="204" t="str">
        <f ca="1">IF('3. Erfassung Auszahlungen'!$M$3&lt;&gt;"ja",IF('3. Erfassung Auszahlungen'!$J$3&lt;1,IF(OR(L$4=_xlfn.ISOWEEKNUM('3. Erfassung Auszahlungen'!$L$3),L$4=_xlfn.ISOWEEKNUM('3. Erfassung Auszahlungen'!$R$3),L$4=_xlfn.ISOWEEKNUM('3. Erfassung Auszahlungen'!$S$3)),'3. Erfassung Auszahlungen'!$N$3,""),(IF(AND(YEAR('3. Erfassung Auszahlungen'!$L$3)=YEAR($I$1),L$4=_xlfn.ISOWEEKNUM('3. Erfassung Auszahlungen'!$L$3)),'3. Erfassung Auszahlungen'!$N$3,""))),0)</f>
        <v/>
      </c>
      <c r="M55" s="204" t="str">
        <f ca="1">IF('3. Erfassung Auszahlungen'!$M$3&lt;&gt;"ja",IF('3. Erfassung Auszahlungen'!$J$3&lt;1,IF(OR(M$4=_xlfn.ISOWEEKNUM('3. Erfassung Auszahlungen'!$L$3),M$4=_xlfn.ISOWEEKNUM('3. Erfassung Auszahlungen'!$R$3),M$4=_xlfn.ISOWEEKNUM('3. Erfassung Auszahlungen'!$S$3)),'3. Erfassung Auszahlungen'!$N$3,""),(IF(AND(YEAR('3. Erfassung Auszahlungen'!$L$3)=YEAR($I$1),M$4=_xlfn.ISOWEEKNUM('3. Erfassung Auszahlungen'!$L$3)),'3. Erfassung Auszahlungen'!$N$3,""))),0)</f>
        <v/>
      </c>
      <c r="N55" s="204" t="str">
        <f ca="1">IF('3. Erfassung Auszahlungen'!$M$3&lt;&gt;"ja",IF('3. Erfassung Auszahlungen'!$J$3&lt;1,IF(OR(N$4=_xlfn.ISOWEEKNUM('3. Erfassung Auszahlungen'!$L$3),N$4=_xlfn.ISOWEEKNUM('3. Erfassung Auszahlungen'!$R$3),N$4=_xlfn.ISOWEEKNUM('3. Erfassung Auszahlungen'!$S$3)),'3. Erfassung Auszahlungen'!$N$3,""),(IF(AND(YEAR('3. Erfassung Auszahlungen'!$L$3)=YEAR($I$1),N$4=_xlfn.ISOWEEKNUM('3. Erfassung Auszahlungen'!$L$3)),'3. Erfassung Auszahlungen'!$N$3,""))),0)</f>
        <v/>
      </c>
      <c r="O55" s="204" t="str">
        <f ca="1">IF('3. Erfassung Auszahlungen'!$M$3&lt;&gt;"ja",IF('3. Erfassung Auszahlungen'!$J$3&lt;1,IF(OR(O$4=_xlfn.ISOWEEKNUM('3. Erfassung Auszahlungen'!$L$3),O$4=_xlfn.ISOWEEKNUM('3. Erfassung Auszahlungen'!$R$3),O$4=_xlfn.ISOWEEKNUM('3. Erfassung Auszahlungen'!$S$3)),'3. Erfassung Auszahlungen'!$N$3,""),(IF(AND(YEAR('3. Erfassung Auszahlungen'!$L$3)=YEAR($I$1),O$4=_xlfn.ISOWEEKNUM('3. Erfassung Auszahlungen'!$L$3)),'3. Erfassung Auszahlungen'!$N$3,""))),0)</f>
        <v/>
      </c>
      <c r="P55" s="124"/>
    </row>
    <row r="56" spans="1:16" ht="15.75" customHeight="1" x14ac:dyDescent="0.25">
      <c r="A56" s="18">
        <f>'3. Erfassung Auszahlungen'!A4</f>
        <v>0</v>
      </c>
      <c r="B56" s="204">
        <f ca="1">IF('3. Erfassung Auszahlungen'!$M$4&lt;&gt;"ja",IF('3. Erfassung Auszahlungen'!$J$4&lt;1,IF(OR(B$4=_xlfn.ISOWEEKNUM('3. Erfassung Auszahlungen'!$L$4),B$4=_xlfn.ISOWEEKNUM('3. Erfassung Auszahlungen'!$R$4),B$4=_xlfn.ISOWEEKNUM('3. Erfassung Auszahlungen'!$S$4)),'3. Erfassung Auszahlungen'!$N$4,""),(IF(AND(YEAR('3. Erfassung Auszahlungen'!$L$4)=YEAR($I$1),B$4=_xlfn.ISOWEEKNUM('3. Erfassung Auszahlungen'!$L$4)),'3. Erfassung Auszahlungen'!$N$4,""))),0)</f>
        <v>0</v>
      </c>
      <c r="C56" s="204">
        <f ca="1">IF('3. Erfassung Auszahlungen'!$M$4&lt;&gt;"ja",IF('3. Erfassung Auszahlungen'!$J$4&lt;1,IF(OR(C$4=_xlfn.ISOWEEKNUM('3. Erfassung Auszahlungen'!$L$4),C$4=_xlfn.ISOWEEKNUM('3. Erfassung Auszahlungen'!$R$4),C$4=_xlfn.ISOWEEKNUM('3. Erfassung Auszahlungen'!$S$4)),'3. Erfassung Auszahlungen'!$N$4,""),(IF(AND(YEAR('3. Erfassung Auszahlungen'!$L$4)=YEAR($I$1),C$4=_xlfn.ISOWEEKNUM('3. Erfassung Auszahlungen'!$L$4)),'3. Erfassung Auszahlungen'!$N$4,""))),0)</f>
        <v>0</v>
      </c>
      <c r="D56" s="204">
        <f ca="1">IF('3. Erfassung Auszahlungen'!$M$4&lt;&gt;"ja",IF('3. Erfassung Auszahlungen'!$J$4&lt;1,IF(OR(D$4=_xlfn.ISOWEEKNUM('3. Erfassung Auszahlungen'!$L$4),D$4=_xlfn.ISOWEEKNUM('3. Erfassung Auszahlungen'!$R$4),D$4=_xlfn.ISOWEEKNUM('3. Erfassung Auszahlungen'!$S$4)),'3. Erfassung Auszahlungen'!$N$4,""),(IF(AND(YEAR('3. Erfassung Auszahlungen'!$L$4)=YEAR($I$1),D$4=_xlfn.ISOWEEKNUM('3. Erfassung Auszahlungen'!$L$4)),'3. Erfassung Auszahlungen'!$N$4,""))),0)</f>
        <v>0</v>
      </c>
      <c r="E56" s="204">
        <f ca="1">IF('3. Erfassung Auszahlungen'!$M$4&lt;&gt;"ja",IF('3. Erfassung Auszahlungen'!$J$4&lt;1,IF(OR(E$4=_xlfn.ISOWEEKNUM('3. Erfassung Auszahlungen'!$L$4),E$4=_xlfn.ISOWEEKNUM('3. Erfassung Auszahlungen'!$R$4),E$4=_xlfn.ISOWEEKNUM('3. Erfassung Auszahlungen'!$S$4)),'3. Erfassung Auszahlungen'!$N$4,""),(IF(AND(YEAR('3. Erfassung Auszahlungen'!$L$4)=YEAR($I$1),E$4=_xlfn.ISOWEEKNUM('3. Erfassung Auszahlungen'!$L$4)),'3. Erfassung Auszahlungen'!$N$4,""))),0)</f>
        <v>0</v>
      </c>
      <c r="F56" s="204">
        <f ca="1">IF('3. Erfassung Auszahlungen'!$M$4&lt;&gt;"ja",IF('3. Erfassung Auszahlungen'!$J$4&lt;1,IF(OR(F$4=_xlfn.ISOWEEKNUM('3. Erfassung Auszahlungen'!$L$4),F$4=_xlfn.ISOWEEKNUM('3. Erfassung Auszahlungen'!$R$4),F$4=_xlfn.ISOWEEKNUM('3. Erfassung Auszahlungen'!$S$4)),'3. Erfassung Auszahlungen'!$N$4,""),(IF(AND(YEAR('3. Erfassung Auszahlungen'!$L$4)=YEAR($I$1),F$4=_xlfn.ISOWEEKNUM('3. Erfassung Auszahlungen'!$L$4)),'3. Erfassung Auszahlungen'!$N$4,""))),0)</f>
        <v>0</v>
      </c>
      <c r="G56" s="204">
        <f ca="1">IF('3. Erfassung Auszahlungen'!$M$4&lt;&gt;"ja",IF('3. Erfassung Auszahlungen'!$J$4&lt;1,IF(OR(G$4=_xlfn.ISOWEEKNUM('3. Erfassung Auszahlungen'!$L$4),G$4=_xlfn.ISOWEEKNUM('3. Erfassung Auszahlungen'!$R$4),G$4=_xlfn.ISOWEEKNUM('3. Erfassung Auszahlungen'!$S$4)),'3. Erfassung Auszahlungen'!$N$4,""),(IF(AND(YEAR('3. Erfassung Auszahlungen'!$L$4)=YEAR($I$1),G$4=_xlfn.ISOWEEKNUM('3. Erfassung Auszahlungen'!$L$4)),'3. Erfassung Auszahlungen'!$N$4,""))),0)</f>
        <v>0</v>
      </c>
      <c r="H56" s="204">
        <f ca="1">IF('3. Erfassung Auszahlungen'!$M$4&lt;&gt;"ja",IF('3. Erfassung Auszahlungen'!$J$4&lt;1,IF(OR(H$4=_xlfn.ISOWEEKNUM('3. Erfassung Auszahlungen'!$L$4),H$4=_xlfn.ISOWEEKNUM('3. Erfassung Auszahlungen'!$R$4),H$4=_xlfn.ISOWEEKNUM('3. Erfassung Auszahlungen'!$S$4)),'3. Erfassung Auszahlungen'!$N$4,""),(IF(AND(YEAR('3. Erfassung Auszahlungen'!$L$4)=YEAR($I$1),H$4=_xlfn.ISOWEEKNUM('3. Erfassung Auszahlungen'!$L$4)),'3. Erfassung Auszahlungen'!$N$4,""))),0)</f>
        <v>0</v>
      </c>
      <c r="I56" s="204">
        <f ca="1">IF('3. Erfassung Auszahlungen'!$M$4&lt;&gt;"ja",IF('3. Erfassung Auszahlungen'!$J$4&lt;1,IF(OR(I$4=_xlfn.ISOWEEKNUM('3. Erfassung Auszahlungen'!$L$4),I$4=_xlfn.ISOWEEKNUM('3. Erfassung Auszahlungen'!$R$4),I$4=_xlfn.ISOWEEKNUM('3. Erfassung Auszahlungen'!$S$4)),'3. Erfassung Auszahlungen'!$N$4,""),(IF(AND(YEAR('3. Erfassung Auszahlungen'!$L$4)=YEAR($I$1),I$4=_xlfn.ISOWEEKNUM('3. Erfassung Auszahlungen'!$L$4)),'3. Erfassung Auszahlungen'!$N$4,""))),0)</f>
        <v>0</v>
      </c>
      <c r="J56" s="204">
        <f ca="1">IF('3. Erfassung Auszahlungen'!$M$4&lt;&gt;"ja",IF('3. Erfassung Auszahlungen'!$J$4&lt;1,IF(OR(J$4=_xlfn.ISOWEEKNUM('3. Erfassung Auszahlungen'!$L$4),J$4=_xlfn.ISOWEEKNUM('3. Erfassung Auszahlungen'!$R$4),J$4=_xlfn.ISOWEEKNUM('3. Erfassung Auszahlungen'!$S$4)),'3. Erfassung Auszahlungen'!$N$4,""),(IF(AND(YEAR('3. Erfassung Auszahlungen'!$L$4)=YEAR($I$1),J$4=_xlfn.ISOWEEKNUM('3. Erfassung Auszahlungen'!$L$4)),'3. Erfassung Auszahlungen'!$N$4,""))),0)</f>
        <v>0</v>
      </c>
      <c r="K56" s="204">
        <f ca="1">IF('3. Erfassung Auszahlungen'!$M$4&lt;&gt;"ja",IF('3. Erfassung Auszahlungen'!$J$4&lt;1,IF(OR(K$4=_xlfn.ISOWEEKNUM('3. Erfassung Auszahlungen'!$L$4),K$4=_xlfn.ISOWEEKNUM('3. Erfassung Auszahlungen'!$R$4),K$4=_xlfn.ISOWEEKNUM('3. Erfassung Auszahlungen'!$S$4)),'3. Erfassung Auszahlungen'!$N$4,""),(IF(AND(YEAR('3. Erfassung Auszahlungen'!$L$4)=YEAR($I$1),K$4=_xlfn.ISOWEEKNUM('3. Erfassung Auszahlungen'!$L$4)),'3. Erfassung Auszahlungen'!$N$4,""))),0)</f>
        <v>0</v>
      </c>
      <c r="L56" s="204">
        <f ca="1">IF('3. Erfassung Auszahlungen'!$M$4&lt;&gt;"ja",IF('3. Erfassung Auszahlungen'!$J$4&lt;1,IF(OR(L$4=_xlfn.ISOWEEKNUM('3. Erfassung Auszahlungen'!$L$4),L$4=_xlfn.ISOWEEKNUM('3. Erfassung Auszahlungen'!$R$4),L$4=_xlfn.ISOWEEKNUM('3. Erfassung Auszahlungen'!$S$4)),'3. Erfassung Auszahlungen'!$N$4,""),(IF(AND(YEAR('3. Erfassung Auszahlungen'!$L$4)=YEAR($I$1),L$4=_xlfn.ISOWEEKNUM('3. Erfassung Auszahlungen'!$L$4)),'3. Erfassung Auszahlungen'!$N$4,""))),0)</f>
        <v>0</v>
      </c>
      <c r="M56" s="204">
        <f ca="1">IF('3. Erfassung Auszahlungen'!$M$4&lt;&gt;"ja",IF('3. Erfassung Auszahlungen'!$J$4&lt;1,IF(OR(M$4=_xlfn.ISOWEEKNUM('3. Erfassung Auszahlungen'!$L$4),M$4=_xlfn.ISOWEEKNUM('3. Erfassung Auszahlungen'!$R$4),M$4=_xlfn.ISOWEEKNUM('3. Erfassung Auszahlungen'!$S$4)),'3. Erfassung Auszahlungen'!$N$4,""),(IF(AND(YEAR('3. Erfassung Auszahlungen'!$L$4)=YEAR($I$1),M$4=_xlfn.ISOWEEKNUM('3. Erfassung Auszahlungen'!$L$4)),'3. Erfassung Auszahlungen'!$N$4,""))),0)</f>
        <v>0</v>
      </c>
      <c r="N56" s="204">
        <f ca="1">IF('3. Erfassung Auszahlungen'!$M$4&lt;&gt;"ja",IF('3. Erfassung Auszahlungen'!$J$4&lt;1,IF(OR(N$4=_xlfn.ISOWEEKNUM('3. Erfassung Auszahlungen'!$L$4),N$4=_xlfn.ISOWEEKNUM('3. Erfassung Auszahlungen'!$R$4),N$4=_xlfn.ISOWEEKNUM('3. Erfassung Auszahlungen'!$S$4)),'3. Erfassung Auszahlungen'!$N$4,""),(IF(AND(YEAR('3. Erfassung Auszahlungen'!$L$4)=YEAR($I$1),N$4=_xlfn.ISOWEEKNUM('3. Erfassung Auszahlungen'!$L$4)),'3. Erfassung Auszahlungen'!$N$4,""))),0)</f>
        <v>0</v>
      </c>
      <c r="O56" s="204">
        <f ca="1">IF('3. Erfassung Auszahlungen'!$M$4&lt;&gt;"ja",IF('3. Erfassung Auszahlungen'!$J$4&lt;1,IF(OR(O$4=_xlfn.ISOWEEKNUM('3. Erfassung Auszahlungen'!$L$4),O$4=_xlfn.ISOWEEKNUM('3. Erfassung Auszahlungen'!$R$4),O$4=_xlfn.ISOWEEKNUM('3. Erfassung Auszahlungen'!$S$4)),'3. Erfassung Auszahlungen'!$N$4,""),(IF(AND(YEAR('3. Erfassung Auszahlungen'!$L$4)=YEAR($I$1),O$4=_xlfn.ISOWEEKNUM('3. Erfassung Auszahlungen'!$L$4)),'3. Erfassung Auszahlungen'!$N$4,""))),0)</f>
        <v>0</v>
      </c>
      <c r="P56" s="124"/>
    </row>
    <row r="57" spans="1:16" ht="15.75" customHeight="1" x14ac:dyDescent="0.25">
      <c r="A57" s="18">
        <f>'3. Erfassung Auszahlungen'!A5</f>
        <v>0</v>
      </c>
      <c r="B57" s="204">
        <f ca="1">IF('3. Erfassung Auszahlungen'!$M$5&lt;&gt;"ja",IF('3. Erfassung Auszahlungen'!$J$5&lt;1,IF(OR(B$4=_xlfn.ISOWEEKNUM('3. Erfassung Auszahlungen'!$L$5),B$4=_xlfn.ISOWEEKNUM('3. Erfassung Auszahlungen'!$R$5),B$4=_xlfn.ISOWEEKNUM('3. Erfassung Auszahlungen'!$S$5)),'3. Erfassung Auszahlungen'!$N$5,""),(IF(AND(YEAR('3. Erfassung Auszahlungen'!$L$5)=YEAR($I$1),B$4=_xlfn.ISOWEEKNUM('3. Erfassung Auszahlungen'!$L$5)),'3. Erfassung Auszahlungen'!$N$5,""))),0)</f>
        <v>0</v>
      </c>
      <c r="C57" s="204">
        <f ca="1">IF('3. Erfassung Auszahlungen'!$M$5&lt;&gt;"ja",IF('3. Erfassung Auszahlungen'!$J$5&lt;1,IF(OR(C$4=_xlfn.ISOWEEKNUM('3. Erfassung Auszahlungen'!$L$5),C$4=_xlfn.ISOWEEKNUM('3. Erfassung Auszahlungen'!$R$5),C$4=_xlfn.ISOWEEKNUM('3. Erfassung Auszahlungen'!$S$5)),'3. Erfassung Auszahlungen'!$N$5,""),(IF(AND(YEAR('3. Erfassung Auszahlungen'!$L$5)=YEAR($I$1),C$4=_xlfn.ISOWEEKNUM('3. Erfassung Auszahlungen'!$L$5)),'3. Erfassung Auszahlungen'!$N$5,""))),0)</f>
        <v>0</v>
      </c>
      <c r="D57" s="204">
        <f ca="1">IF('3. Erfassung Auszahlungen'!$M$5&lt;&gt;"ja",IF('3. Erfassung Auszahlungen'!$J$5&lt;1,IF(OR(D$4=_xlfn.ISOWEEKNUM('3. Erfassung Auszahlungen'!$L$5),D$4=_xlfn.ISOWEEKNUM('3. Erfassung Auszahlungen'!$R$5),D$4=_xlfn.ISOWEEKNUM('3. Erfassung Auszahlungen'!$S$5)),'3. Erfassung Auszahlungen'!$N$5,""),(IF(AND(YEAR('3. Erfassung Auszahlungen'!$L$5)=YEAR($I$1),D$4=_xlfn.ISOWEEKNUM('3. Erfassung Auszahlungen'!$L$5)),'3. Erfassung Auszahlungen'!$N$5,""))),0)</f>
        <v>0</v>
      </c>
      <c r="E57" s="204">
        <f ca="1">IF('3. Erfassung Auszahlungen'!$M$5&lt;&gt;"ja",IF('3. Erfassung Auszahlungen'!$J$5&lt;1,IF(OR(E$4=_xlfn.ISOWEEKNUM('3. Erfassung Auszahlungen'!$L$5),E$4=_xlfn.ISOWEEKNUM('3. Erfassung Auszahlungen'!$R$5),E$4=_xlfn.ISOWEEKNUM('3. Erfassung Auszahlungen'!$S$5)),'3. Erfassung Auszahlungen'!$N$5,""),(IF(AND(YEAR('3. Erfassung Auszahlungen'!$L$5)=YEAR($I$1),E$4=_xlfn.ISOWEEKNUM('3. Erfassung Auszahlungen'!$L$5)),'3. Erfassung Auszahlungen'!$N$5,""))),0)</f>
        <v>0</v>
      </c>
      <c r="F57" s="204">
        <f ca="1">IF('3. Erfassung Auszahlungen'!$M$5&lt;&gt;"ja",IF('3. Erfassung Auszahlungen'!$J$5&lt;1,IF(OR(F$4=_xlfn.ISOWEEKNUM('3. Erfassung Auszahlungen'!$L$5),F$4=_xlfn.ISOWEEKNUM('3. Erfassung Auszahlungen'!$R$5),F$4=_xlfn.ISOWEEKNUM('3. Erfassung Auszahlungen'!$S$5)),'3. Erfassung Auszahlungen'!$N$5,""),(IF(AND(YEAR('3. Erfassung Auszahlungen'!$L$5)=YEAR($I$1),F$4=_xlfn.ISOWEEKNUM('3. Erfassung Auszahlungen'!$L$5)),'3. Erfassung Auszahlungen'!$N$5,""))),0)</f>
        <v>0</v>
      </c>
      <c r="G57" s="204">
        <f ca="1">IF('3. Erfassung Auszahlungen'!$M$5&lt;&gt;"ja",IF('3. Erfassung Auszahlungen'!$J$5&lt;1,IF(OR(G$4=_xlfn.ISOWEEKNUM('3. Erfassung Auszahlungen'!$L$5),G$4=_xlfn.ISOWEEKNUM('3. Erfassung Auszahlungen'!$R$5),G$4=_xlfn.ISOWEEKNUM('3. Erfassung Auszahlungen'!$S$5)),'3. Erfassung Auszahlungen'!$N$5,""),(IF(AND(YEAR('3. Erfassung Auszahlungen'!$L$5)=YEAR($I$1),G$4=_xlfn.ISOWEEKNUM('3. Erfassung Auszahlungen'!$L$5)),'3. Erfassung Auszahlungen'!$N$5,""))),0)</f>
        <v>0</v>
      </c>
      <c r="H57" s="204">
        <f ca="1">IF('3. Erfassung Auszahlungen'!$M$5&lt;&gt;"ja",IF('3. Erfassung Auszahlungen'!$J$5&lt;1,IF(OR(H$4=_xlfn.ISOWEEKNUM('3. Erfassung Auszahlungen'!$L$5),H$4=_xlfn.ISOWEEKNUM('3. Erfassung Auszahlungen'!$R$5),H$4=_xlfn.ISOWEEKNUM('3. Erfassung Auszahlungen'!$S$5)),'3. Erfassung Auszahlungen'!$N$5,""),(IF(AND(YEAR('3. Erfassung Auszahlungen'!$L$5)=YEAR($I$1),H$4=_xlfn.ISOWEEKNUM('3. Erfassung Auszahlungen'!$L$5)),'3. Erfassung Auszahlungen'!$N$5,""))),0)</f>
        <v>0</v>
      </c>
      <c r="I57" s="204">
        <f ca="1">IF('3. Erfassung Auszahlungen'!$M$5&lt;&gt;"ja",IF('3. Erfassung Auszahlungen'!$J$5&lt;1,IF(OR(I$4=_xlfn.ISOWEEKNUM('3. Erfassung Auszahlungen'!$L$5),I$4=_xlfn.ISOWEEKNUM('3. Erfassung Auszahlungen'!$R$5),I$4=_xlfn.ISOWEEKNUM('3. Erfassung Auszahlungen'!$S$5)),'3. Erfassung Auszahlungen'!$N$5,""),(IF(AND(YEAR('3. Erfassung Auszahlungen'!$L$5)=YEAR($I$1),I$4=_xlfn.ISOWEEKNUM('3. Erfassung Auszahlungen'!$L$5)),'3. Erfassung Auszahlungen'!$N$5,""))),0)</f>
        <v>0</v>
      </c>
      <c r="J57" s="204">
        <f ca="1">IF('3. Erfassung Auszahlungen'!$M$5&lt;&gt;"ja",IF('3. Erfassung Auszahlungen'!$J$5&lt;1,IF(OR(J$4=_xlfn.ISOWEEKNUM('3. Erfassung Auszahlungen'!$L$5),J$4=_xlfn.ISOWEEKNUM('3. Erfassung Auszahlungen'!$R$5),J$4=_xlfn.ISOWEEKNUM('3. Erfassung Auszahlungen'!$S$5)),'3. Erfassung Auszahlungen'!$N$5,""),(IF(AND(YEAR('3. Erfassung Auszahlungen'!$L$5)=YEAR($I$1),J$4=_xlfn.ISOWEEKNUM('3. Erfassung Auszahlungen'!$L$5)),'3. Erfassung Auszahlungen'!$N$5,""))),0)</f>
        <v>0</v>
      </c>
      <c r="K57" s="204">
        <f ca="1">IF('3. Erfassung Auszahlungen'!$M$5&lt;&gt;"ja",IF('3. Erfassung Auszahlungen'!$J$5&lt;1,IF(OR(K$4=_xlfn.ISOWEEKNUM('3. Erfassung Auszahlungen'!$L$5),K$4=_xlfn.ISOWEEKNUM('3. Erfassung Auszahlungen'!$R$5),K$4=_xlfn.ISOWEEKNUM('3. Erfassung Auszahlungen'!$S$5)),'3. Erfassung Auszahlungen'!$N$5,""),(IF(AND(YEAR('3. Erfassung Auszahlungen'!$L$5)=YEAR($I$1),K$4=_xlfn.ISOWEEKNUM('3. Erfassung Auszahlungen'!$L$5)),'3. Erfassung Auszahlungen'!$N$5,""))),0)</f>
        <v>0</v>
      </c>
      <c r="L57" s="204">
        <f ca="1">IF('3. Erfassung Auszahlungen'!$M$5&lt;&gt;"ja",IF('3. Erfassung Auszahlungen'!$J$5&lt;1,IF(OR(L$4=_xlfn.ISOWEEKNUM('3. Erfassung Auszahlungen'!$L$5),L$4=_xlfn.ISOWEEKNUM('3. Erfassung Auszahlungen'!$R$5),L$4=_xlfn.ISOWEEKNUM('3. Erfassung Auszahlungen'!$S$5)),'3. Erfassung Auszahlungen'!$N$5,""),(IF(AND(YEAR('3. Erfassung Auszahlungen'!$L$5)=YEAR($I$1),L$4=_xlfn.ISOWEEKNUM('3. Erfassung Auszahlungen'!$L$5)),'3. Erfassung Auszahlungen'!$N$5,""))),0)</f>
        <v>0</v>
      </c>
      <c r="M57" s="204">
        <f ca="1">IF('3. Erfassung Auszahlungen'!$M$5&lt;&gt;"ja",IF('3. Erfassung Auszahlungen'!$J$5&lt;1,IF(OR(M$4=_xlfn.ISOWEEKNUM('3. Erfassung Auszahlungen'!$L$5),M$4=_xlfn.ISOWEEKNUM('3. Erfassung Auszahlungen'!$R$5),M$4=_xlfn.ISOWEEKNUM('3. Erfassung Auszahlungen'!$S$5)),'3. Erfassung Auszahlungen'!$N$5,""),(IF(AND(YEAR('3. Erfassung Auszahlungen'!$L$5)=YEAR($I$1),M$4=_xlfn.ISOWEEKNUM('3. Erfassung Auszahlungen'!$L$5)),'3. Erfassung Auszahlungen'!$N$5,""))),0)</f>
        <v>0</v>
      </c>
      <c r="N57" s="204">
        <f ca="1">IF('3. Erfassung Auszahlungen'!$M$5&lt;&gt;"ja",IF('3. Erfassung Auszahlungen'!$J$5&lt;1,IF(OR(N$4=_xlfn.ISOWEEKNUM('3. Erfassung Auszahlungen'!$L$5),N$4=_xlfn.ISOWEEKNUM('3. Erfassung Auszahlungen'!$R$5),N$4=_xlfn.ISOWEEKNUM('3. Erfassung Auszahlungen'!$S$5)),'3. Erfassung Auszahlungen'!$N$5,""),(IF(AND(YEAR('3. Erfassung Auszahlungen'!$L$5)=YEAR($I$1),N$4=_xlfn.ISOWEEKNUM('3. Erfassung Auszahlungen'!$L$5)),'3. Erfassung Auszahlungen'!$N$5,""))),0)</f>
        <v>0</v>
      </c>
      <c r="O57" s="204">
        <f ca="1">IF('3. Erfassung Auszahlungen'!$M$5&lt;&gt;"ja",IF('3. Erfassung Auszahlungen'!$J$5&lt;1,IF(OR(O$4=_xlfn.ISOWEEKNUM('3. Erfassung Auszahlungen'!$L$5),O$4=_xlfn.ISOWEEKNUM('3. Erfassung Auszahlungen'!$R$5),O$4=_xlfn.ISOWEEKNUM('3. Erfassung Auszahlungen'!$S$5)),'3. Erfassung Auszahlungen'!$N$5,""),(IF(AND(YEAR('3. Erfassung Auszahlungen'!$L$5)=YEAR($I$1),O$4=_xlfn.ISOWEEKNUM('3. Erfassung Auszahlungen'!$L$5)),'3. Erfassung Auszahlungen'!$N$5,""))),0)</f>
        <v>0</v>
      </c>
      <c r="P57" s="124"/>
    </row>
    <row r="58" spans="1:16" ht="15.75" customHeight="1" x14ac:dyDescent="0.25">
      <c r="A58" s="18">
        <f>'3. Erfassung Auszahlungen'!A6</f>
        <v>0</v>
      </c>
      <c r="B58" s="204">
        <f ca="1">IF('3. Erfassung Auszahlungen'!$M$6&lt;&gt;"ja",IF('3. Erfassung Auszahlungen'!$J$6&lt;1,IF(OR(B$4=_xlfn.ISOWEEKNUM('3. Erfassung Auszahlungen'!$L$6),B$4=_xlfn.ISOWEEKNUM('3. Erfassung Auszahlungen'!$R$6),B$4=_xlfn.ISOWEEKNUM('3. Erfassung Auszahlungen'!$S$6)),'3. Erfassung Auszahlungen'!$N$6,""),(IF(AND(YEAR('3. Erfassung Auszahlungen'!$L$6)=YEAR($I$1),B$4=_xlfn.ISOWEEKNUM('3. Erfassung Auszahlungen'!$L$6)),'3. Erfassung Auszahlungen'!$N$6,""))),0)</f>
        <v>0</v>
      </c>
      <c r="C58" s="204">
        <f ca="1">IF('3. Erfassung Auszahlungen'!$M$6&lt;&gt;"ja",IF('3. Erfassung Auszahlungen'!$J$6&lt;1,IF(OR(C$4=_xlfn.ISOWEEKNUM('3. Erfassung Auszahlungen'!$L$6),C$4=_xlfn.ISOWEEKNUM('3. Erfassung Auszahlungen'!$R$6),C$4=_xlfn.ISOWEEKNUM('3. Erfassung Auszahlungen'!$S$6)),'3. Erfassung Auszahlungen'!$N$6,""),(IF(AND(YEAR('3. Erfassung Auszahlungen'!$L$6)=YEAR($I$1),C$4=_xlfn.ISOWEEKNUM('3. Erfassung Auszahlungen'!$L$6)),'3. Erfassung Auszahlungen'!$N$6,""))),0)</f>
        <v>0</v>
      </c>
      <c r="D58" s="204">
        <f ca="1">IF('3. Erfassung Auszahlungen'!$M$6&lt;&gt;"ja",IF('3. Erfassung Auszahlungen'!$J$6&lt;1,IF(OR(D$4=_xlfn.ISOWEEKNUM('3. Erfassung Auszahlungen'!$L$6),D$4=_xlfn.ISOWEEKNUM('3. Erfassung Auszahlungen'!$R$6),D$4=_xlfn.ISOWEEKNUM('3. Erfassung Auszahlungen'!$S$6)),'3. Erfassung Auszahlungen'!$N$6,""),(IF(AND(YEAR('3. Erfassung Auszahlungen'!$L$6)=YEAR($I$1),D$4=_xlfn.ISOWEEKNUM('3. Erfassung Auszahlungen'!$L$6)),'3. Erfassung Auszahlungen'!$N$6,""))),0)</f>
        <v>0</v>
      </c>
      <c r="E58" s="204">
        <f ca="1">IF('3. Erfassung Auszahlungen'!$M$6&lt;&gt;"ja",IF('3. Erfassung Auszahlungen'!$J$6&lt;1,IF(OR(E$4=_xlfn.ISOWEEKNUM('3. Erfassung Auszahlungen'!$L$6),E$4=_xlfn.ISOWEEKNUM('3. Erfassung Auszahlungen'!$R$6),E$4=_xlfn.ISOWEEKNUM('3. Erfassung Auszahlungen'!$S$6)),'3. Erfassung Auszahlungen'!$N$6,""),(IF(AND(YEAR('3. Erfassung Auszahlungen'!$L$6)=YEAR($I$1),E$4=_xlfn.ISOWEEKNUM('3. Erfassung Auszahlungen'!$L$6)),'3. Erfassung Auszahlungen'!$N$6,""))),0)</f>
        <v>0</v>
      </c>
      <c r="F58" s="204">
        <f ca="1">IF('3. Erfassung Auszahlungen'!$M$6&lt;&gt;"ja",IF('3. Erfassung Auszahlungen'!$J$6&lt;1,IF(OR(F$4=_xlfn.ISOWEEKNUM('3. Erfassung Auszahlungen'!$L$6),F$4=_xlfn.ISOWEEKNUM('3. Erfassung Auszahlungen'!$R$6),F$4=_xlfn.ISOWEEKNUM('3. Erfassung Auszahlungen'!$S$6)),'3. Erfassung Auszahlungen'!$N$6,""),(IF(AND(YEAR('3. Erfassung Auszahlungen'!$L$6)=YEAR($I$1),F$4=_xlfn.ISOWEEKNUM('3. Erfassung Auszahlungen'!$L$6)),'3. Erfassung Auszahlungen'!$N$6,""))),0)</f>
        <v>0</v>
      </c>
      <c r="G58" s="204">
        <f ca="1">IF('3. Erfassung Auszahlungen'!$M$6&lt;&gt;"ja",IF('3. Erfassung Auszahlungen'!$J$6&lt;1,IF(OR(G$4=_xlfn.ISOWEEKNUM('3. Erfassung Auszahlungen'!$L$6),G$4=_xlfn.ISOWEEKNUM('3. Erfassung Auszahlungen'!$R$6),G$4=_xlfn.ISOWEEKNUM('3. Erfassung Auszahlungen'!$S$6)),'3. Erfassung Auszahlungen'!$N$6,""),(IF(AND(YEAR('3. Erfassung Auszahlungen'!$L$6)=YEAR($I$1),G$4=_xlfn.ISOWEEKNUM('3. Erfassung Auszahlungen'!$L$6)),'3. Erfassung Auszahlungen'!$N$6,""))),0)</f>
        <v>0</v>
      </c>
      <c r="H58" s="204">
        <f ca="1">IF('3. Erfassung Auszahlungen'!$M$6&lt;&gt;"ja",IF('3. Erfassung Auszahlungen'!$J$6&lt;1,IF(OR(H$4=_xlfn.ISOWEEKNUM('3. Erfassung Auszahlungen'!$L$6),H$4=_xlfn.ISOWEEKNUM('3. Erfassung Auszahlungen'!$R$6),H$4=_xlfn.ISOWEEKNUM('3. Erfassung Auszahlungen'!$S$6)),'3. Erfassung Auszahlungen'!$N$6,""),(IF(AND(YEAR('3. Erfassung Auszahlungen'!$L$6)=YEAR($I$1),H$4=_xlfn.ISOWEEKNUM('3. Erfassung Auszahlungen'!$L$6)),'3. Erfassung Auszahlungen'!$N$6,""))),0)</f>
        <v>0</v>
      </c>
      <c r="I58" s="204">
        <f ca="1">IF('3. Erfassung Auszahlungen'!$M$6&lt;&gt;"ja",IF('3. Erfassung Auszahlungen'!$J$6&lt;1,IF(OR(I$4=_xlfn.ISOWEEKNUM('3. Erfassung Auszahlungen'!$L$6),I$4=_xlfn.ISOWEEKNUM('3. Erfassung Auszahlungen'!$R$6),I$4=_xlfn.ISOWEEKNUM('3. Erfassung Auszahlungen'!$S$6)),'3. Erfassung Auszahlungen'!$N$6,""),(IF(AND(YEAR('3. Erfassung Auszahlungen'!$L$6)=YEAR($I$1),I$4=_xlfn.ISOWEEKNUM('3. Erfassung Auszahlungen'!$L$6)),'3. Erfassung Auszahlungen'!$N$6,""))),0)</f>
        <v>0</v>
      </c>
      <c r="J58" s="204">
        <f ca="1">IF('3. Erfassung Auszahlungen'!$M$6&lt;&gt;"ja",IF('3. Erfassung Auszahlungen'!$J$6&lt;1,IF(OR(J$4=_xlfn.ISOWEEKNUM('3. Erfassung Auszahlungen'!$L$6),J$4=_xlfn.ISOWEEKNUM('3. Erfassung Auszahlungen'!$R$6),J$4=_xlfn.ISOWEEKNUM('3. Erfassung Auszahlungen'!$S$6)),'3. Erfassung Auszahlungen'!$N$6,""),(IF(AND(YEAR('3. Erfassung Auszahlungen'!$L$6)=YEAR($I$1),J$4=_xlfn.ISOWEEKNUM('3. Erfassung Auszahlungen'!$L$6)),'3. Erfassung Auszahlungen'!$N$6,""))),0)</f>
        <v>0</v>
      </c>
      <c r="K58" s="204">
        <f ca="1">IF('3. Erfassung Auszahlungen'!$M$6&lt;&gt;"ja",IF('3. Erfassung Auszahlungen'!$J$6&lt;1,IF(OR(K$4=_xlfn.ISOWEEKNUM('3. Erfassung Auszahlungen'!$L$6),K$4=_xlfn.ISOWEEKNUM('3. Erfassung Auszahlungen'!$R$6),K$4=_xlfn.ISOWEEKNUM('3. Erfassung Auszahlungen'!$S$6)),'3. Erfassung Auszahlungen'!$N$6,""),(IF(AND(YEAR('3. Erfassung Auszahlungen'!$L$6)=YEAR($I$1),K$4=_xlfn.ISOWEEKNUM('3. Erfassung Auszahlungen'!$L$6)),'3. Erfassung Auszahlungen'!$N$6,""))),0)</f>
        <v>0</v>
      </c>
      <c r="L58" s="204">
        <f ca="1">IF('3. Erfassung Auszahlungen'!$M$6&lt;&gt;"ja",IF('3. Erfassung Auszahlungen'!$J$6&lt;1,IF(OR(L$4=_xlfn.ISOWEEKNUM('3. Erfassung Auszahlungen'!$L$6),L$4=_xlfn.ISOWEEKNUM('3. Erfassung Auszahlungen'!$R$6),L$4=_xlfn.ISOWEEKNUM('3. Erfassung Auszahlungen'!$S$6)),'3. Erfassung Auszahlungen'!$N$6,""),(IF(AND(YEAR('3. Erfassung Auszahlungen'!$L$6)=YEAR($I$1),L$4=_xlfn.ISOWEEKNUM('3. Erfassung Auszahlungen'!$L$6)),'3. Erfassung Auszahlungen'!$N$6,""))),0)</f>
        <v>0</v>
      </c>
      <c r="M58" s="204">
        <f ca="1">IF('3. Erfassung Auszahlungen'!$M$6&lt;&gt;"ja",IF('3. Erfassung Auszahlungen'!$J$6&lt;1,IF(OR(M$4=_xlfn.ISOWEEKNUM('3. Erfassung Auszahlungen'!$L$6),M$4=_xlfn.ISOWEEKNUM('3. Erfassung Auszahlungen'!$R$6),M$4=_xlfn.ISOWEEKNUM('3. Erfassung Auszahlungen'!$S$6)),'3. Erfassung Auszahlungen'!$N$6,""),(IF(AND(YEAR('3. Erfassung Auszahlungen'!$L$6)=YEAR($I$1),M$4=_xlfn.ISOWEEKNUM('3. Erfassung Auszahlungen'!$L$6)),'3. Erfassung Auszahlungen'!$N$6,""))),0)</f>
        <v>0</v>
      </c>
      <c r="N58" s="204">
        <f ca="1">IF('3. Erfassung Auszahlungen'!$M$6&lt;&gt;"ja",IF('3. Erfassung Auszahlungen'!$J$6&lt;1,IF(OR(N$4=_xlfn.ISOWEEKNUM('3. Erfassung Auszahlungen'!$L$6),N$4=_xlfn.ISOWEEKNUM('3. Erfassung Auszahlungen'!$R$6),N$4=_xlfn.ISOWEEKNUM('3. Erfassung Auszahlungen'!$S$6)),'3. Erfassung Auszahlungen'!$N$6,""),(IF(AND(YEAR('3. Erfassung Auszahlungen'!$L$6)=YEAR($I$1),N$4=_xlfn.ISOWEEKNUM('3. Erfassung Auszahlungen'!$L$6)),'3. Erfassung Auszahlungen'!$N$6,""))),0)</f>
        <v>0</v>
      </c>
      <c r="O58" s="204">
        <f ca="1">IF('3. Erfassung Auszahlungen'!$M$6&lt;&gt;"ja",IF('3. Erfassung Auszahlungen'!$J$6&lt;1,IF(OR(O$4=_xlfn.ISOWEEKNUM('3. Erfassung Auszahlungen'!$L$6),O$4=_xlfn.ISOWEEKNUM('3. Erfassung Auszahlungen'!$R$6),O$4=_xlfn.ISOWEEKNUM('3. Erfassung Auszahlungen'!$S$6)),'3. Erfassung Auszahlungen'!$N$6,""),(IF(AND(YEAR('3. Erfassung Auszahlungen'!$L$6)=YEAR($I$1),O$4=_xlfn.ISOWEEKNUM('3. Erfassung Auszahlungen'!$L$6)),'3. Erfassung Auszahlungen'!$N$6,""))),0)</f>
        <v>0</v>
      </c>
      <c r="P58" s="124"/>
    </row>
    <row r="59" spans="1:16" ht="15.75" customHeight="1" x14ac:dyDescent="0.25">
      <c r="A59" s="18">
        <f>'3. Erfassung Auszahlungen'!A7</f>
        <v>0</v>
      </c>
      <c r="B59" s="204">
        <f ca="1">IF('3. Erfassung Auszahlungen'!$M$7&lt;&gt;"ja",IF('3. Erfassung Auszahlungen'!$J$7&lt;1,IF(OR(B$4=_xlfn.ISOWEEKNUM('3. Erfassung Auszahlungen'!$L$7),B$4=_xlfn.ISOWEEKNUM('3. Erfassung Auszahlungen'!$R$7),B$4=_xlfn.ISOWEEKNUM('3. Erfassung Auszahlungen'!$S$7)),'3. Erfassung Auszahlungen'!$N$7,""),(IF(AND(YEAR('3. Erfassung Auszahlungen'!$L$7)=YEAR($I$1),B$4=_xlfn.ISOWEEKNUM('3. Erfassung Auszahlungen'!$L$7)),'3. Erfassung Auszahlungen'!$N$7,""))),0)</f>
        <v>0</v>
      </c>
      <c r="C59" s="204">
        <f ca="1">IF('3. Erfassung Auszahlungen'!$M$7&lt;&gt;"ja",IF('3. Erfassung Auszahlungen'!$J$7&lt;1,IF(OR(C$4=_xlfn.ISOWEEKNUM('3. Erfassung Auszahlungen'!$L$7),C$4=_xlfn.ISOWEEKNUM('3. Erfassung Auszahlungen'!$R$7),C$4=_xlfn.ISOWEEKNUM('3. Erfassung Auszahlungen'!$S$7)),'3. Erfassung Auszahlungen'!$N$7,""),(IF(AND(YEAR('3. Erfassung Auszahlungen'!$L$7)=YEAR($I$1),C$4=_xlfn.ISOWEEKNUM('3. Erfassung Auszahlungen'!$L$7)),'3. Erfassung Auszahlungen'!$N$7,""))),0)</f>
        <v>0</v>
      </c>
      <c r="D59" s="204">
        <f ca="1">IF('3. Erfassung Auszahlungen'!$M$7&lt;&gt;"ja",IF('3. Erfassung Auszahlungen'!$J$7&lt;1,IF(OR(D$4=_xlfn.ISOWEEKNUM('3. Erfassung Auszahlungen'!$L$7),D$4=_xlfn.ISOWEEKNUM('3. Erfassung Auszahlungen'!$R$7),D$4=_xlfn.ISOWEEKNUM('3. Erfassung Auszahlungen'!$S$7)),'3. Erfassung Auszahlungen'!$N$7,""),(IF(AND(YEAR('3. Erfassung Auszahlungen'!$L$7)=YEAR($I$1),D$4=_xlfn.ISOWEEKNUM('3. Erfassung Auszahlungen'!$L$7)),'3. Erfassung Auszahlungen'!$N$7,""))),0)</f>
        <v>0</v>
      </c>
      <c r="E59" s="204">
        <f ca="1">IF('3. Erfassung Auszahlungen'!$M$7&lt;&gt;"ja",IF('3. Erfassung Auszahlungen'!$J$7&lt;1,IF(OR(E$4=_xlfn.ISOWEEKNUM('3. Erfassung Auszahlungen'!$L$7),E$4=_xlfn.ISOWEEKNUM('3. Erfassung Auszahlungen'!$R$7),E$4=_xlfn.ISOWEEKNUM('3. Erfassung Auszahlungen'!$S$7)),'3. Erfassung Auszahlungen'!$N$7,""),(IF(AND(YEAR('3. Erfassung Auszahlungen'!$L$7)=YEAR($I$1),E$4=_xlfn.ISOWEEKNUM('3. Erfassung Auszahlungen'!$L$7)),'3. Erfassung Auszahlungen'!$N$7,""))),0)</f>
        <v>0</v>
      </c>
      <c r="F59" s="204">
        <f ca="1">IF('3. Erfassung Auszahlungen'!$M$7&lt;&gt;"ja",IF('3. Erfassung Auszahlungen'!$J$7&lt;1,IF(OR(F$4=_xlfn.ISOWEEKNUM('3. Erfassung Auszahlungen'!$L$7),F$4=_xlfn.ISOWEEKNUM('3. Erfassung Auszahlungen'!$R$7),F$4=_xlfn.ISOWEEKNUM('3. Erfassung Auszahlungen'!$S$7)),'3. Erfassung Auszahlungen'!$N$7,""),(IF(AND(YEAR('3. Erfassung Auszahlungen'!$L$7)=YEAR($I$1),F$4=_xlfn.ISOWEEKNUM('3. Erfassung Auszahlungen'!$L$7)),'3. Erfassung Auszahlungen'!$N$7,""))),0)</f>
        <v>0</v>
      </c>
      <c r="G59" s="204">
        <f ca="1">IF('3. Erfassung Auszahlungen'!$M$7&lt;&gt;"ja",IF('3. Erfassung Auszahlungen'!$J$7&lt;1,IF(OR(G$4=_xlfn.ISOWEEKNUM('3. Erfassung Auszahlungen'!$L$7),G$4=_xlfn.ISOWEEKNUM('3. Erfassung Auszahlungen'!$R$7),G$4=_xlfn.ISOWEEKNUM('3. Erfassung Auszahlungen'!$S$7)),'3. Erfassung Auszahlungen'!$N$7,""),(IF(AND(YEAR('3. Erfassung Auszahlungen'!$L$7)=YEAR($I$1),G$4=_xlfn.ISOWEEKNUM('3. Erfassung Auszahlungen'!$L$7)),'3. Erfassung Auszahlungen'!$N$7,""))),0)</f>
        <v>0</v>
      </c>
      <c r="H59" s="204">
        <f ca="1">IF('3. Erfassung Auszahlungen'!$M$7&lt;&gt;"ja",IF('3. Erfassung Auszahlungen'!$J$7&lt;1,IF(OR(H$4=_xlfn.ISOWEEKNUM('3. Erfassung Auszahlungen'!$L$7),H$4=_xlfn.ISOWEEKNUM('3. Erfassung Auszahlungen'!$R$7),H$4=_xlfn.ISOWEEKNUM('3. Erfassung Auszahlungen'!$S$7)),'3. Erfassung Auszahlungen'!$N$7,""),(IF(AND(YEAR('3. Erfassung Auszahlungen'!$L$7)=YEAR($I$1),H$4=_xlfn.ISOWEEKNUM('3. Erfassung Auszahlungen'!$L$7)),'3. Erfassung Auszahlungen'!$N$7,""))),0)</f>
        <v>0</v>
      </c>
      <c r="I59" s="204">
        <f ca="1">IF('3. Erfassung Auszahlungen'!$M$7&lt;&gt;"ja",IF('3. Erfassung Auszahlungen'!$J$7&lt;1,IF(OR(I$4=_xlfn.ISOWEEKNUM('3. Erfassung Auszahlungen'!$L$7),I$4=_xlfn.ISOWEEKNUM('3. Erfassung Auszahlungen'!$R$7),I$4=_xlfn.ISOWEEKNUM('3. Erfassung Auszahlungen'!$S$7)),'3. Erfassung Auszahlungen'!$N$7,""),(IF(AND(YEAR('3. Erfassung Auszahlungen'!$L$7)=YEAR($I$1),I$4=_xlfn.ISOWEEKNUM('3. Erfassung Auszahlungen'!$L$7)),'3. Erfassung Auszahlungen'!$N$7,""))),0)</f>
        <v>0</v>
      </c>
      <c r="J59" s="204">
        <f ca="1">IF('3. Erfassung Auszahlungen'!$M$7&lt;&gt;"ja",IF('3. Erfassung Auszahlungen'!$J$7&lt;1,IF(OR(J$4=_xlfn.ISOWEEKNUM('3. Erfassung Auszahlungen'!$L$7),J$4=_xlfn.ISOWEEKNUM('3. Erfassung Auszahlungen'!$R$7),J$4=_xlfn.ISOWEEKNUM('3. Erfassung Auszahlungen'!$S$7)),'3. Erfassung Auszahlungen'!$N$7,""),(IF(AND(YEAR('3. Erfassung Auszahlungen'!$L$7)=YEAR($I$1),J$4=_xlfn.ISOWEEKNUM('3. Erfassung Auszahlungen'!$L$7)),'3. Erfassung Auszahlungen'!$N$7,""))),0)</f>
        <v>0</v>
      </c>
      <c r="K59" s="204">
        <f ca="1">IF('3. Erfassung Auszahlungen'!$M$7&lt;&gt;"ja",IF('3. Erfassung Auszahlungen'!$J$7&lt;1,IF(OR(K$4=_xlfn.ISOWEEKNUM('3. Erfassung Auszahlungen'!$L$7),K$4=_xlfn.ISOWEEKNUM('3. Erfassung Auszahlungen'!$R$7),K$4=_xlfn.ISOWEEKNUM('3. Erfassung Auszahlungen'!$S$7)),'3. Erfassung Auszahlungen'!$N$7,""),(IF(AND(YEAR('3. Erfassung Auszahlungen'!$L$7)=YEAR($I$1),K$4=_xlfn.ISOWEEKNUM('3. Erfassung Auszahlungen'!$L$7)),'3. Erfassung Auszahlungen'!$N$7,""))),0)</f>
        <v>0</v>
      </c>
      <c r="L59" s="204">
        <f ca="1">IF('3. Erfassung Auszahlungen'!$M$7&lt;&gt;"ja",IF('3. Erfassung Auszahlungen'!$J$7&lt;1,IF(OR(L$4=_xlfn.ISOWEEKNUM('3. Erfassung Auszahlungen'!$L$7),L$4=_xlfn.ISOWEEKNUM('3. Erfassung Auszahlungen'!$R$7),L$4=_xlfn.ISOWEEKNUM('3. Erfassung Auszahlungen'!$S$7)),'3. Erfassung Auszahlungen'!$N$7,""),(IF(AND(YEAR('3. Erfassung Auszahlungen'!$L$7)=YEAR($I$1),L$4=_xlfn.ISOWEEKNUM('3. Erfassung Auszahlungen'!$L$7)),'3. Erfassung Auszahlungen'!$N$7,""))),0)</f>
        <v>0</v>
      </c>
      <c r="M59" s="204">
        <f ca="1">IF('3. Erfassung Auszahlungen'!$M$7&lt;&gt;"ja",IF('3. Erfassung Auszahlungen'!$J$7&lt;1,IF(OR(M$4=_xlfn.ISOWEEKNUM('3. Erfassung Auszahlungen'!$L$7),M$4=_xlfn.ISOWEEKNUM('3. Erfassung Auszahlungen'!$R$7),M$4=_xlfn.ISOWEEKNUM('3. Erfassung Auszahlungen'!$S$7)),'3. Erfassung Auszahlungen'!$N$7,""),(IF(AND(YEAR('3. Erfassung Auszahlungen'!$L$7)=YEAR($I$1),M$4=_xlfn.ISOWEEKNUM('3. Erfassung Auszahlungen'!$L$7)),'3. Erfassung Auszahlungen'!$N$7,""))),0)</f>
        <v>0</v>
      </c>
      <c r="N59" s="204">
        <f ca="1">IF('3. Erfassung Auszahlungen'!$M$7&lt;&gt;"ja",IF('3. Erfassung Auszahlungen'!$J$7&lt;1,IF(OR(N$4=_xlfn.ISOWEEKNUM('3. Erfassung Auszahlungen'!$L$7),N$4=_xlfn.ISOWEEKNUM('3. Erfassung Auszahlungen'!$R$7),N$4=_xlfn.ISOWEEKNUM('3. Erfassung Auszahlungen'!$S$7)),'3. Erfassung Auszahlungen'!$N$7,""),(IF(AND(YEAR('3. Erfassung Auszahlungen'!$L$7)=YEAR($I$1),N$4=_xlfn.ISOWEEKNUM('3. Erfassung Auszahlungen'!$L$7)),'3. Erfassung Auszahlungen'!$N$7,""))),0)</f>
        <v>0</v>
      </c>
      <c r="O59" s="204">
        <f ca="1">IF('3. Erfassung Auszahlungen'!$M$7&lt;&gt;"ja",IF('3. Erfassung Auszahlungen'!$J$7&lt;1,IF(OR(O$4=_xlfn.ISOWEEKNUM('3. Erfassung Auszahlungen'!$L$7),O$4=_xlfn.ISOWEEKNUM('3. Erfassung Auszahlungen'!$R$7),O$4=_xlfn.ISOWEEKNUM('3. Erfassung Auszahlungen'!$S$7)),'3. Erfassung Auszahlungen'!$N$7,""),(IF(AND(YEAR('3. Erfassung Auszahlungen'!$L$7)=YEAR($I$1),O$4=_xlfn.ISOWEEKNUM('3. Erfassung Auszahlungen'!$L$7)),'3. Erfassung Auszahlungen'!$N$7,""))),0)</f>
        <v>0</v>
      </c>
      <c r="P59" s="124"/>
    </row>
    <row r="60" spans="1:16" ht="15.75" customHeight="1" x14ac:dyDescent="0.25">
      <c r="A60" s="18">
        <f>'3. Erfassung Auszahlungen'!A8</f>
        <v>0</v>
      </c>
      <c r="B60" s="204">
        <f ca="1">IF('3. Erfassung Auszahlungen'!$M$8&lt;&gt;"ja",IF('3. Erfassung Auszahlungen'!$J$8&lt;1,IF(OR(B$4=_xlfn.ISOWEEKNUM('3. Erfassung Auszahlungen'!$L$8),B$4=_xlfn.ISOWEEKNUM('3. Erfassung Auszahlungen'!$R$8),B$4=_xlfn.ISOWEEKNUM('3. Erfassung Auszahlungen'!$S$8)),'3. Erfassung Auszahlungen'!$N$8,""),(IF(AND(YEAR('3. Erfassung Auszahlungen'!$L$8)=YEAR($I$1),B$4=_xlfn.ISOWEEKNUM('3. Erfassung Auszahlungen'!$L$8)),'3. Erfassung Auszahlungen'!$N$8,""))),0)</f>
        <v>0</v>
      </c>
      <c r="C60" s="204">
        <f ca="1">IF('3. Erfassung Auszahlungen'!$M$8&lt;&gt;"ja",IF('3. Erfassung Auszahlungen'!$J$8&lt;1,IF(OR(C$4=_xlfn.ISOWEEKNUM('3. Erfassung Auszahlungen'!$L$8),C$4=_xlfn.ISOWEEKNUM('3. Erfassung Auszahlungen'!$R$8),C$4=_xlfn.ISOWEEKNUM('3. Erfassung Auszahlungen'!$S$8)),'3. Erfassung Auszahlungen'!$N$8,""),(IF(AND(YEAR('3. Erfassung Auszahlungen'!$L$8)=YEAR($I$1),C$4=_xlfn.ISOWEEKNUM('3. Erfassung Auszahlungen'!$L$8)),'3. Erfassung Auszahlungen'!$N$8,""))),0)</f>
        <v>0</v>
      </c>
      <c r="D60" s="204">
        <f ca="1">IF('3. Erfassung Auszahlungen'!$M$8&lt;&gt;"ja",IF('3. Erfassung Auszahlungen'!$J$8&lt;1,IF(OR(D$4=_xlfn.ISOWEEKNUM('3. Erfassung Auszahlungen'!$L$8),D$4=_xlfn.ISOWEEKNUM('3. Erfassung Auszahlungen'!$R$8),D$4=_xlfn.ISOWEEKNUM('3. Erfassung Auszahlungen'!$S$8)),'3. Erfassung Auszahlungen'!$N$8,""),(IF(AND(YEAR('3. Erfassung Auszahlungen'!$L$8)=YEAR($I$1),D$4=_xlfn.ISOWEEKNUM('3. Erfassung Auszahlungen'!$L$8)),'3. Erfassung Auszahlungen'!$N$8,""))),0)</f>
        <v>0</v>
      </c>
      <c r="E60" s="204">
        <f ca="1">IF('3. Erfassung Auszahlungen'!$M$8&lt;&gt;"ja",IF('3. Erfassung Auszahlungen'!$J$8&lt;1,IF(OR(E$4=_xlfn.ISOWEEKNUM('3. Erfassung Auszahlungen'!$L$8),E$4=_xlfn.ISOWEEKNUM('3. Erfassung Auszahlungen'!$R$8),E$4=_xlfn.ISOWEEKNUM('3. Erfassung Auszahlungen'!$S$8)),'3. Erfassung Auszahlungen'!$N$8,""),(IF(AND(YEAR('3. Erfassung Auszahlungen'!$L$8)=YEAR($I$1),E$4=_xlfn.ISOWEEKNUM('3. Erfassung Auszahlungen'!$L$8)),'3. Erfassung Auszahlungen'!$N$8,""))),0)</f>
        <v>0</v>
      </c>
      <c r="F60" s="204">
        <f ca="1">IF('3. Erfassung Auszahlungen'!$M$8&lt;&gt;"ja",IF('3. Erfassung Auszahlungen'!$J$8&lt;1,IF(OR(F$4=_xlfn.ISOWEEKNUM('3. Erfassung Auszahlungen'!$L$8),F$4=_xlfn.ISOWEEKNUM('3. Erfassung Auszahlungen'!$R$8),F$4=_xlfn.ISOWEEKNUM('3. Erfassung Auszahlungen'!$S$8)),'3. Erfassung Auszahlungen'!$N$8,""),(IF(AND(YEAR('3. Erfassung Auszahlungen'!$L$8)=YEAR($I$1),F$4=_xlfn.ISOWEEKNUM('3. Erfassung Auszahlungen'!$L$8)),'3. Erfassung Auszahlungen'!$N$8,""))),0)</f>
        <v>0</v>
      </c>
      <c r="G60" s="204">
        <f ca="1">IF('3. Erfassung Auszahlungen'!$M$8&lt;&gt;"ja",IF('3. Erfassung Auszahlungen'!$J$8&lt;1,IF(OR(G$4=_xlfn.ISOWEEKNUM('3. Erfassung Auszahlungen'!$L$8),G$4=_xlfn.ISOWEEKNUM('3. Erfassung Auszahlungen'!$R$8),G$4=_xlfn.ISOWEEKNUM('3. Erfassung Auszahlungen'!$S$8)),'3. Erfassung Auszahlungen'!$N$8,""),(IF(AND(YEAR('3. Erfassung Auszahlungen'!$L$8)=YEAR($I$1),G$4=_xlfn.ISOWEEKNUM('3. Erfassung Auszahlungen'!$L$8)),'3. Erfassung Auszahlungen'!$N$8,""))),0)</f>
        <v>0</v>
      </c>
      <c r="H60" s="204">
        <f ca="1">IF('3. Erfassung Auszahlungen'!$M$8&lt;&gt;"ja",IF('3. Erfassung Auszahlungen'!$J$8&lt;1,IF(OR(H$4=_xlfn.ISOWEEKNUM('3. Erfassung Auszahlungen'!$L$8),H$4=_xlfn.ISOWEEKNUM('3. Erfassung Auszahlungen'!$R$8),H$4=_xlfn.ISOWEEKNUM('3. Erfassung Auszahlungen'!$S$8)),'3. Erfassung Auszahlungen'!$N$8,""),(IF(AND(YEAR('3. Erfassung Auszahlungen'!$L$8)=YEAR($I$1),H$4=_xlfn.ISOWEEKNUM('3. Erfassung Auszahlungen'!$L$8)),'3. Erfassung Auszahlungen'!$N$8,""))),0)</f>
        <v>0</v>
      </c>
      <c r="I60" s="204">
        <f ca="1">IF('3. Erfassung Auszahlungen'!$M$8&lt;&gt;"ja",IF('3. Erfassung Auszahlungen'!$J$8&lt;1,IF(OR(I$4=_xlfn.ISOWEEKNUM('3. Erfassung Auszahlungen'!$L$8),I$4=_xlfn.ISOWEEKNUM('3. Erfassung Auszahlungen'!$R$8),I$4=_xlfn.ISOWEEKNUM('3. Erfassung Auszahlungen'!$S$8)),'3. Erfassung Auszahlungen'!$N$8,""),(IF(AND(YEAR('3. Erfassung Auszahlungen'!$L$8)=YEAR($I$1),I$4=_xlfn.ISOWEEKNUM('3. Erfassung Auszahlungen'!$L$8)),'3. Erfassung Auszahlungen'!$N$8,""))),0)</f>
        <v>0</v>
      </c>
      <c r="J60" s="204">
        <f ca="1">IF('3. Erfassung Auszahlungen'!$M$8&lt;&gt;"ja",IF('3. Erfassung Auszahlungen'!$J$8&lt;1,IF(OR(J$4=_xlfn.ISOWEEKNUM('3. Erfassung Auszahlungen'!$L$8),J$4=_xlfn.ISOWEEKNUM('3. Erfassung Auszahlungen'!$R$8),J$4=_xlfn.ISOWEEKNUM('3. Erfassung Auszahlungen'!$S$8)),'3. Erfassung Auszahlungen'!$N$8,""),(IF(AND(YEAR('3. Erfassung Auszahlungen'!$L$8)=YEAR($I$1),J$4=_xlfn.ISOWEEKNUM('3. Erfassung Auszahlungen'!$L$8)),'3. Erfassung Auszahlungen'!$N$8,""))),0)</f>
        <v>0</v>
      </c>
      <c r="K60" s="204">
        <f ca="1">IF('3. Erfassung Auszahlungen'!$M$8&lt;&gt;"ja",IF('3. Erfassung Auszahlungen'!$J$8&lt;1,IF(OR(K$4=_xlfn.ISOWEEKNUM('3. Erfassung Auszahlungen'!$L$8),K$4=_xlfn.ISOWEEKNUM('3. Erfassung Auszahlungen'!$R$8),K$4=_xlfn.ISOWEEKNUM('3. Erfassung Auszahlungen'!$S$8)),'3. Erfassung Auszahlungen'!$N$8,""),(IF(AND(YEAR('3. Erfassung Auszahlungen'!$L$8)=YEAR($I$1),K$4=_xlfn.ISOWEEKNUM('3. Erfassung Auszahlungen'!$L$8)),'3. Erfassung Auszahlungen'!$N$8,""))),0)</f>
        <v>0</v>
      </c>
      <c r="L60" s="204">
        <f ca="1">IF('3. Erfassung Auszahlungen'!$M$8&lt;&gt;"ja",IF('3. Erfassung Auszahlungen'!$J$8&lt;1,IF(OR(L$4=_xlfn.ISOWEEKNUM('3. Erfassung Auszahlungen'!$L$8),L$4=_xlfn.ISOWEEKNUM('3. Erfassung Auszahlungen'!$R$8),L$4=_xlfn.ISOWEEKNUM('3. Erfassung Auszahlungen'!$S$8)),'3. Erfassung Auszahlungen'!$N$8,""),(IF(AND(YEAR('3. Erfassung Auszahlungen'!$L$8)=YEAR($I$1),L$4=_xlfn.ISOWEEKNUM('3. Erfassung Auszahlungen'!$L$8)),'3. Erfassung Auszahlungen'!$N$8,""))),0)</f>
        <v>0</v>
      </c>
      <c r="M60" s="204">
        <f ca="1">IF('3. Erfassung Auszahlungen'!$M$8&lt;&gt;"ja",IF('3. Erfassung Auszahlungen'!$J$8&lt;1,IF(OR(M$4=_xlfn.ISOWEEKNUM('3. Erfassung Auszahlungen'!$L$8),M$4=_xlfn.ISOWEEKNUM('3. Erfassung Auszahlungen'!$R$8),M$4=_xlfn.ISOWEEKNUM('3. Erfassung Auszahlungen'!$S$8)),'3. Erfassung Auszahlungen'!$N$8,""),(IF(AND(YEAR('3. Erfassung Auszahlungen'!$L$8)=YEAR($I$1),M$4=_xlfn.ISOWEEKNUM('3. Erfassung Auszahlungen'!$L$8)),'3. Erfassung Auszahlungen'!$N$8,""))),0)</f>
        <v>0</v>
      </c>
      <c r="N60" s="204">
        <f ca="1">IF('3. Erfassung Auszahlungen'!$M$8&lt;&gt;"ja",IF('3. Erfassung Auszahlungen'!$J$8&lt;1,IF(OR(N$4=_xlfn.ISOWEEKNUM('3. Erfassung Auszahlungen'!$L$8),N$4=_xlfn.ISOWEEKNUM('3. Erfassung Auszahlungen'!$R$8),N$4=_xlfn.ISOWEEKNUM('3. Erfassung Auszahlungen'!$S$8)),'3. Erfassung Auszahlungen'!$N$8,""),(IF(AND(YEAR('3. Erfassung Auszahlungen'!$L$8)=YEAR($I$1),N$4=_xlfn.ISOWEEKNUM('3. Erfassung Auszahlungen'!$L$8)),'3. Erfassung Auszahlungen'!$N$8,""))),0)</f>
        <v>0</v>
      </c>
      <c r="O60" s="204">
        <f ca="1">IF('3. Erfassung Auszahlungen'!$M$8&lt;&gt;"ja",IF('3. Erfassung Auszahlungen'!$J$8&lt;1,IF(OR(O$4=_xlfn.ISOWEEKNUM('3. Erfassung Auszahlungen'!$L$8),O$4=_xlfn.ISOWEEKNUM('3. Erfassung Auszahlungen'!$R$8),O$4=_xlfn.ISOWEEKNUM('3. Erfassung Auszahlungen'!$S$8)),'3. Erfassung Auszahlungen'!$N$8,""),(IF(AND(YEAR('3. Erfassung Auszahlungen'!$L$8)=YEAR($I$1),O$4=_xlfn.ISOWEEKNUM('3. Erfassung Auszahlungen'!$L$8)),'3. Erfassung Auszahlungen'!$N$8,""))),0)</f>
        <v>0</v>
      </c>
      <c r="P60" s="124"/>
    </row>
    <row r="61" spans="1:16" ht="15.75" customHeight="1" x14ac:dyDescent="0.25">
      <c r="A61" s="18">
        <f>'3. Erfassung Auszahlungen'!A9</f>
        <v>0</v>
      </c>
      <c r="B61" s="204">
        <f ca="1">IF('3. Erfassung Auszahlungen'!$M$9&lt;&gt;"ja",IF('3. Erfassung Auszahlungen'!$J$9&lt;1,IF(OR(B$4=_xlfn.ISOWEEKNUM('3. Erfassung Auszahlungen'!$L$9),B$4=_xlfn.ISOWEEKNUM('3. Erfassung Auszahlungen'!$R$9),B$4=_xlfn.ISOWEEKNUM('3. Erfassung Auszahlungen'!$S$9)),'3. Erfassung Auszahlungen'!$N$9,""),(IF(AND(YEAR('3. Erfassung Auszahlungen'!$L$9)=YEAR($I$1),B$4=_xlfn.ISOWEEKNUM('3. Erfassung Auszahlungen'!$L$9)),'3. Erfassung Auszahlungen'!$N$9,""))),0)</f>
        <v>0</v>
      </c>
      <c r="C61" s="204">
        <f ca="1">IF('3. Erfassung Auszahlungen'!$M$9&lt;&gt;"ja",IF('3. Erfassung Auszahlungen'!$J$9&lt;1,IF(OR(C$4=_xlfn.ISOWEEKNUM('3. Erfassung Auszahlungen'!$L$9),C$4=_xlfn.ISOWEEKNUM('3. Erfassung Auszahlungen'!$R$9),C$4=_xlfn.ISOWEEKNUM('3. Erfassung Auszahlungen'!$S$9)),'3. Erfassung Auszahlungen'!$N$9,""),(IF(AND(YEAR('3. Erfassung Auszahlungen'!$L$9)=YEAR($I$1),C$4=_xlfn.ISOWEEKNUM('3. Erfassung Auszahlungen'!$L$9)),'3. Erfassung Auszahlungen'!$N$9,""))),0)</f>
        <v>0</v>
      </c>
      <c r="D61" s="204">
        <f ca="1">IF('3. Erfassung Auszahlungen'!$M$9&lt;&gt;"ja",IF('3. Erfassung Auszahlungen'!$J$9&lt;1,IF(OR(D$4=_xlfn.ISOWEEKNUM('3. Erfassung Auszahlungen'!$L$9),D$4=_xlfn.ISOWEEKNUM('3. Erfassung Auszahlungen'!$R$9),D$4=_xlfn.ISOWEEKNUM('3. Erfassung Auszahlungen'!$S$9)),'3. Erfassung Auszahlungen'!$N$9,""),(IF(AND(YEAR('3. Erfassung Auszahlungen'!$L$9)=YEAR($I$1),D$4=_xlfn.ISOWEEKNUM('3. Erfassung Auszahlungen'!$L$9)),'3. Erfassung Auszahlungen'!$N$9,""))),0)</f>
        <v>0</v>
      </c>
      <c r="E61" s="204">
        <f ca="1">IF('3. Erfassung Auszahlungen'!$M$9&lt;&gt;"ja",IF('3. Erfassung Auszahlungen'!$J$9&lt;1,IF(OR(E$4=_xlfn.ISOWEEKNUM('3. Erfassung Auszahlungen'!$L$9),E$4=_xlfn.ISOWEEKNUM('3. Erfassung Auszahlungen'!$R$9),E$4=_xlfn.ISOWEEKNUM('3. Erfassung Auszahlungen'!$S$9)),'3. Erfassung Auszahlungen'!$N$9,""),(IF(AND(YEAR('3. Erfassung Auszahlungen'!$L$9)=YEAR($I$1),E$4=_xlfn.ISOWEEKNUM('3. Erfassung Auszahlungen'!$L$9)),'3. Erfassung Auszahlungen'!$N$9,""))),0)</f>
        <v>0</v>
      </c>
      <c r="F61" s="204">
        <f ca="1">IF('3. Erfassung Auszahlungen'!$M$9&lt;&gt;"ja",IF('3. Erfassung Auszahlungen'!$J$9&lt;1,IF(OR(F$4=_xlfn.ISOWEEKNUM('3. Erfassung Auszahlungen'!$L$9),F$4=_xlfn.ISOWEEKNUM('3. Erfassung Auszahlungen'!$R$9),F$4=_xlfn.ISOWEEKNUM('3. Erfassung Auszahlungen'!$S$9)),'3. Erfassung Auszahlungen'!$N$9,""),(IF(AND(YEAR('3. Erfassung Auszahlungen'!$L$9)=YEAR($I$1),F$4=_xlfn.ISOWEEKNUM('3. Erfassung Auszahlungen'!$L$9)),'3. Erfassung Auszahlungen'!$N$9,""))),0)</f>
        <v>0</v>
      </c>
      <c r="G61" s="204">
        <f ca="1">IF('3. Erfassung Auszahlungen'!$M$9&lt;&gt;"ja",IF('3. Erfassung Auszahlungen'!$J$9&lt;1,IF(OR(G$4=_xlfn.ISOWEEKNUM('3. Erfassung Auszahlungen'!$L$9),G$4=_xlfn.ISOWEEKNUM('3. Erfassung Auszahlungen'!$R$9),G$4=_xlfn.ISOWEEKNUM('3. Erfassung Auszahlungen'!$S$9)),'3. Erfassung Auszahlungen'!$N$9,""),(IF(AND(YEAR('3. Erfassung Auszahlungen'!$L$9)=YEAR($I$1),G$4=_xlfn.ISOWEEKNUM('3. Erfassung Auszahlungen'!$L$9)),'3. Erfassung Auszahlungen'!$N$9,""))),0)</f>
        <v>0</v>
      </c>
      <c r="H61" s="204">
        <f ca="1">IF('3. Erfassung Auszahlungen'!$M$9&lt;&gt;"ja",IF('3. Erfassung Auszahlungen'!$J$9&lt;1,IF(OR(H$4=_xlfn.ISOWEEKNUM('3. Erfassung Auszahlungen'!$L$9),H$4=_xlfn.ISOWEEKNUM('3. Erfassung Auszahlungen'!$R$9),H$4=_xlfn.ISOWEEKNUM('3. Erfassung Auszahlungen'!$S$9)),'3. Erfassung Auszahlungen'!$N$9,""),(IF(AND(YEAR('3. Erfassung Auszahlungen'!$L$9)=YEAR($I$1),H$4=_xlfn.ISOWEEKNUM('3. Erfassung Auszahlungen'!$L$9)),'3. Erfassung Auszahlungen'!$N$9,""))),0)</f>
        <v>0</v>
      </c>
      <c r="I61" s="204">
        <f ca="1">IF('3. Erfassung Auszahlungen'!$M$9&lt;&gt;"ja",IF('3. Erfassung Auszahlungen'!$J$9&lt;1,IF(OR(I$4=_xlfn.ISOWEEKNUM('3. Erfassung Auszahlungen'!$L$9),I$4=_xlfn.ISOWEEKNUM('3. Erfassung Auszahlungen'!$R$9),I$4=_xlfn.ISOWEEKNUM('3. Erfassung Auszahlungen'!$S$9)),'3. Erfassung Auszahlungen'!$N$9,""),(IF(AND(YEAR('3. Erfassung Auszahlungen'!$L$9)=YEAR($I$1),I$4=_xlfn.ISOWEEKNUM('3. Erfassung Auszahlungen'!$L$9)),'3. Erfassung Auszahlungen'!$N$9,""))),0)</f>
        <v>0</v>
      </c>
      <c r="J61" s="204">
        <f ca="1">IF('3. Erfassung Auszahlungen'!$M$9&lt;&gt;"ja",IF('3. Erfassung Auszahlungen'!$J$9&lt;1,IF(OR(J$4=_xlfn.ISOWEEKNUM('3. Erfassung Auszahlungen'!$L$9),J$4=_xlfn.ISOWEEKNUM('3. Erfassung Auszahlungen'!$R$9),J$4=_xlfn.ISOWEEKNUM('3. Erfassung Auszahlungen'!$S$9)),'3. Erfassung Auszahlungen'!$N$9,""),(IF(AND(YEAR('3. Erfassung Auszahlungen'!$L$9)=YEAR($I$1),J$4=_xlfn.ISOWEEKNUM('3. Erfassung Auszahlungen'!$L$9)),'3. Erfassung Auszahlungen'!$N$9,""))),0)</f>
        <v>0</v>
      </c>
      <c r="K61" s="204">
        <f ca="1">IF('3. Erfassung Auszahlungen'!$M$9&lt;&gt;"ja",IF('3. Erfassung Auszahlungen'!$J$9&lt;1,IF(OR(K$4=_xlfn.ISOWEEKNUM('3. Erfassung Auszahlungen'!$L$9),K$4=_xlfn.ISOWEEKNUM('3. Erfassung Auszahlungen'!$R$9),K$4=_xlfn.ISOWEEKNUM('3. Erfassung Auszahlungen'!$S$9)),'3. Erfassung Auszahlungen'!$N$9,""),(IF(AND(YEAR('3. Erfassung Auszahlungen'!$L$9)=YEAR($I$1),K$4=_xlfn.ISOWEEKNUM('3. Erfassung Auszahlungen'!$L$9)),'3. Erfassung Auszahlungen'!$N$9,""))),0)</f>
        <v>0</v>
      </c>
      <c r="L61" s="204">
        <f ca="1">IF('3. Erfassung Auszahlungen'!$M$9&lt;&gt;"ja",IF('3. Erfassung Auszahlungen'!$J$9&lt;1,IF(OR(L$4=_xlfn.ISOWEEKNUM('3. Erfassung Auszahlungen'!$L$9),L$4=_xlfn.ISOWEEKNUM('3. Erfassung Auszahlungen'!$R$9),L$4=_xlfn.ISOWEEKNUM('3. Erfassung Auszahlungen'!$S$9)),'3. Erfassung Auszahlungen'!$N$9,""),(IF(AND(YEAR('3. Erfassung Auszahlungen'!$L$9)=YEAR($I$1),L$4=_xlfn.ISOWEEKNUM('3. Erfassung Auszahlungen'!$L$9)),'3. Erfassung Auszahlungen'!$N$9,""))),0)</f>
        <v>0</v>
      </c>
      <c r="M61" s="204">
        <f ca="1">IF('3. Erfassung Auszahlungen'!$M$9&lt;&gt;"ja",IF('3. Erfassung Auszahlungen'!$J$9&lt;1,IF(OR(M$4=_xlfn.ISOWEEKNUM('3. Erfassung Auszahlungen'!$L$9),M$4=_xlfn.ISOWEEKNUM('3. Erfassung Auszahlungen'!$R$9),M$4=_xlfn.ISOWEEKNUM('3. Erfassung Auszahlungen'!$S$9)),'3. Erfassung Auszahlungen'!$N$9,""),(IF(AND(YEAR('3. Erfassung Auszahlungen'!$L$9)=YEAR($I$1),M$4=_xlfn.ISOWEEKNUM('3. Erfassung Auszahlungen'!$L$9)),'3. Erfassung Auszahlungen'!$N$9,""))),0)</f>
        <v>0</v>
      </c>
      <c r="N61" s="204">
        <f ca="1">IF('3. Erfassung Auszahlungen'!$M$9&lt;&gt;"ja",IF('3. Erfassung Auszahlungen'!$J$9&lt;1,IF(OR(N$4=_xlfn.ISOWEEKNUM('3. Erfassung Auszahlungen'!$L$9),N$4=_xlfn.ISOWEEKNUM('3. Erfassung Auszahlungen'!$R$9),N$4=_xlfn.ISOWEEKNUM('3. Erfassung Auszahlungen'!$S$9)),'3. Erfassung Auszahlungen'!$N$9,""),(IF(AND(YEAR('3. Erfassung Auszahlungen'!$L$9)=YEAR($I$1),N$4=_xlfn.ISOWEEKNUM('3. Erfassung Auszahlungen'!$L$9)),'3. Erfassung Auszahlungen'!$N$9,""))),0)</f>
        <v>0</v>
      </c>
      <c r="O61" s="204">
        <f ca="1">IF('3. Erfassung Auszahlungen'!$M$9&lt;&gt;"ja",IF('3. Erfassung Auszahlungen'!$J$9&lt;1,IF(OR(O$4=_xlfn.ISOWEEKNUM('3. Erfassung Auszahlungen'!$L$9),O$4=_xlfn.ISOWEEKNUM('3. Erfassung Auszahlungen'!$R$9),O$4=_xlfn.ISOWEEKNUM('3. Erfassung Auszahlungen'!$S$9)),'3. Erfassung Auszahlungen'!$N$9,""),(IF(AND(YEAR('3. Erfassung Auszahlungen'!$L$9)=YEAR($I$1),O$4=_xlfn.ISOWEEKNUM('3. Erfassung Auszahlungen'!$L$9)),'3. Erfassung Auszahlungen'!$N$9,""))),0)</f>
        <v>0</v>
      </c>
      <c r="P61" s="124"/>
    </row>
    <row r="62" spans="1:16" ht="15.75" customHeight="1" x14ac:dyDescent="0.25">
      <c r="A62" s="18">
        <f>'3. Erfassung Auszahlungen'!A10</f>
        <v>0</v>
      </c>
      <c r="B62" s="204">
        <f ca="1">IF('3. Erfassung Auszahlungen'!$M$10&lt;&gt;"ja",IF('3. Erfassung Auszahlungen'!$J$10&lt;1,IF(OR(B$4=_xlfn.ISOWEEKNUM('3. Erfassung Auszahlungen'!$L$10),B$4=_xlfn.ISOWEEKNUM('3. Erfassung Auszahlungen'!$R$10),B$4=_xlfn.ISOWEEKNUM('3. Erfassung Auszahlungen'!$S$10)),'3. Erfassung Auszahlungen'!$N$10,""),(IF(AND(YEAR('3. Erfassung Auszahlungen'!$L$10)=YEAR($I$1),B$4=_xlfn.ISOWEEKNUM('3. Erfassung Auszahlungen'!$L$10)),'3. Erfassung Auszahlungen'!$N$10,""))),0)</f>
        <v>0</v>
      </c>
      <c r="C62" s="204">
        <f ca="1">IF('3. Erfassung Auszahlungen'!$M$10&lt;&gt;"ja",IF('3. Erfassung Auszahlungen'!$J$10&lt;1,IF(OR(C$4=_xlfn.ISOWEEKNUM('3. Erfassung Auszahlungen'!$L$10),C$4=_xlfn.ISOWEEKNUM('3. Erfassung Auszahlungen'!$R$10),C$4=_xlfn.ISOWEEKNUM('3. Erfassung Auszahlungen'!$S$10)),'3. Erfassung Auszahlungen'!$N$10,""),(IF(AND(YEAR('3. Erfassung Auszahlungen'!$L$10)=YEAR($I$1),C$4=_xlfn.ISOWEEKNUM('3. Erfassung Auszahlungen'!$L$10)),'3. Erfassung Auszahlungen'!$N$10,""))),0)</f>
        <v>0</v>
      </c>
      <c r="D62" s="204">
        <f ca="1">IF('3. Erfassung Auszahlungen'!$M$10&lt;&gt;"ja",IF('3. Erfassung Auszahlungen'!$J$10&lt;1,IF(OR(D$4=_xlfn.ISOWEEKNUM('3. Erfassung Auszahlungen'!$L$10),D$4=_xlfn.ISOWEEKNUM('3. Erfassung Auszahlungen'!$R$10),D$4=_xlfn.ISOWEEKNUM('3. Erfassung Auszahlungen'!$S$10)),'3. Erfassung Auszahlungen'!$N$10,""),(IF(AND(YEAR('3. Erfassung Auszahlungen'!$L$10)=YEAR($I$1),D$4=_xlfn.ISOWEEKNUM('3. Erfassung Auszahlungen'!$L$10)),'3. Erfassung Auszahlungen'!$N$10,""))),0)</f>
        <v>0</v>
      </c>
      <c r="E62" s="204">
        <f ca="1">IF('3. Erfassung Auszahlungen'!$M$10&lt;&gt;"ja",IF('3. Erfassung Auszahlungen'!$J$10&lt;1,IF(OR(E$4=_xlfn.ISOWEEKNUM('3. Erfassung Auszahlungen'!$L$10),E$4=_xlfn.ISOWEEKNUM('3. Erfassung Auszahlungen'!$R$10),E$4=_xlfn.ISOWEEKNUM('3. Erfassung Auszahlungen'!$S$10)),'3. Erfassung Auszahlungen'!$N$10,""),(IF(AND(YEAR('3. Erfassung Auszahlungen'!$L$10)=YEAR($I$1),E$4=_xlfn.ISOWEEKNUM('3. Erfassung Auszahlungen'!$L$10)),'3. Erfassung Auszahlungen'!$N$10,""))),0)</f>
        <v>0</v>
      </c>
      <c r="F62" s="204">
        <f ca="1">IF('3. Erfassung Auszahlungen'!$M$10&lt;&gt;"ja",IF('3. Erfassung Auszahlungen'!$J$10&lt;1,IF(OR(F$4=_xlfn.ISOWEEKNUM('3. Erfassung Auszahlungen'!$L$10),F$4=_xlfn.ISOWEEKNUM('3. Erfassung Auszahlungen'!$R$10),F$4=_xlfn.ISOWEEKNUM('3. Erfassung Auszahlungen'!$S$10)),'3. Erfassung Auszahlungen'!$N$10,""),(IF(AND(YEAR('3. Erfassung Auszahlungen'!$L$10)=YEAR($I$1),F$4=_xlfn.ISOWEEKNUM('3. Erfassung Auszahlungen'!$L$10)),'3. Erfassung Auszahlungen'!$N$10,""))),0)</f>
        <v>0</v>
      </c>
      <c r="G62" s="204">
        <f ca="1">IF('3. Erfassung Auszahlungen'!$M$10&lt;&gt;"ja",IF('3. Erfassung Auszahlungen'!$J$10&lt;1,IF(OR(G$4=_xlfn.ISOWEEKNUM('3. Erfassung Auszahlungen'!$L$10),G$4=_xlfn.ISOWEEKNUM('3. Erfassung Auszahlungen'!$R$10),G$4=_xlfn.ISOWEEKNUM('3. Erfassung Auszahlungen'!$S$10)),'3. Erfassung Auszahlungen'!$N$10,""),(IF(AND(YEAR('3. Erfassung Auszahlungen'!$L$10)=YEAR($I$1),G$4=_xlfn.ISOWEEKNUM('3. Erfassung Auszahlungen'!$L$10)),'3. Erfassung Auszahlungen'!$N$10,""))),0)</f>
        <v>0</v>
      </c>
      <c r="H62" s="204">
        <f ca="1">IF('3. Erfassung Auszahlungen'!$M$10&lt;&gt;"ja",IF('3. Erfassung Auszahlungen'!$J$10&lt;1,IF(OR(H$4=_xlfn.ISOWEEKNUM('3. Erfassung Auszahlungen'!$L$10),H$4=_xlfn.ISOWEEKNUM('3. Erfassung Auszahlungen'!$R$10),H$4=_xlfn.ISOWEEKNUM('3. Erfassung Auszahlungen'!$S$10)),'3. Erfassung Auszahlungen'!$N$10,""),(IF(AND(YEAR('3. Erfassung Auszahlungen'!$L$10)=YEAR($I$1),H$4=_xlfn.ISOWEEKNUM('3. Erfassung Auszahlungen'!$L$10)),'3. Erfassung Auszahlungen'!$N$10,""))),0)</f>
        <v>0</v>
      </c>
      <c r="I62" s="204">
        <f ca="1">IF('3. Erfassung Auszahlungen'!$M$10&lt;&gt;"ja",IF('3. Erfassung Auszahlungen'!$J$10&lt;1,IF(OR(I$4=_xlfn.ISOWEEKNUM('3. Erfassung Auszahlungen'!$L$10),I$4=_xlfn.ISOWEEKNUM('3. Erfassung Auszahlungen'!$R$10),I$4=_xlfn.ISOWEEKNUM('3. Erfassung Auszahlungen'!$S$10)),'3. Erfassung Auszahlungen'!$N$10,""),(IF(AND(YEAR('3. Erfassung Auszahlungen'!$L$10)=YEAR($I$1),I$4=_xlfn.ISOWEEKNUM('3. Erfassung Auszahlungen'!$L$10)),'3. Erfassung Auszahlungen'!$N$10,""))),0)</f>
        <v>0</v>
      </c>
      <c r="J62" s="204">
        <f ca="1">IF('3. Erfassung Auszahlungen'!$M$10&lt;&gt;"ja",IF('3. Erfassung Auszahlungen'!$J$10&lt;1,IF(OR(J$4=_xlfn.ISOWEEKNUM('3. Erfassung Auszahlungen'!$L$10),J$4=_xlfn.ISOWEEKNUM('3. Erfassung Auszahlungen'!$R$10),J$4=_xlfn.ISOWEEKNUM('3. Erfassung Auszahlungen'!$S$10)),'3. Erfassung Auszahlungen'!$N$10,""),(IF(AND(YEAR('3. Erfassung Auszahlungen'!$L$10)=YEAR($I$1),J$4=_xlfn.ISOWEEKNUM('3. Erfassung Auszahlungen'!$L$10)),'3. Erfassung Auszahlungen'!$N$10,""))),0)</f>
        <v>0</v>
      </c>
      <c r="K62" s="204">
        <f ca="1">IF('3. Erfassung Auszahlungen'!$M$10&lt;&gt;"ja",IF('3. Erfassung Auszahlungen'!$J$10&lt;1,IF(OR(K$4=_xlfn.ISOWEEKNUM('3. Erfassung Auszahlungen'!$L$10),K$4=_xlfn.ISOWEEKNUM('3. Erfassung Auszahlungen'!$R$10),K$4=_xlfn.ISOWEEKNUM('3. Erfassung Auszahlungen'!$S$10)),'3. Erfassung Auszahlungen'!$N$10,""),(IF(AND(YEAR('3. Erfassung Auszahlungen'!$L$10)=YEAR($I$1),K$4=_xlfn.ISOWEEKNUM('3. Erfassung Auszahlungen'!$L$10)),'3. Erfassung Auszahlungen'!$N$10,""))),0)</f>
        <v>0</v>
      </c>
      <c r="L62" s="204">
        <f ca="1">IF('3. Erfassung Auszahlungen'!$M$10&lt;&gt;"ja",IF('3. Erfassung Auszahlungen'!$J$10&lt;1,IF(OR(L$4=_xlfn.ISOWEEKNUM('3. Erfassung Auszahlungen'!$L$10),L$4=_xlfn.ISOWEEKNUM('3. Erfassung Auszahlungen'!$R$10),L$4=_xlfn.ISOWEEKNUM('3. Erfassung Auszahlungen'!$S$10)),'3. Erfassung Auszahlungen'!$N$10,""),(IF(AND(YEAR('3. Erfassung Auszahlungen'!$L$10)=YEAR($I$1),L$4=_xlfn.ISOWEEKNUM('3. Erfassung Auszahlungen'!$L$10)),'3. Erfassung Auszahlungen'!$N$10,""))),0)</f>
        <v>0</v>
      </c>
      <c r="M62" s="204">
        <f ca="1">IF('3. Erfassung Auszahlungen'!$M$10&lt;&gt;"ja",IF('3. Erfassung Auszahlungen'!$J$10&lt;1,IF(OR(M$4=_xlfn.ISOWEEKNUM('3. Erfassung Auszahlungen'!$L$10),M$4=_xlfn.ISOWEEKNUM('3. Erfassung Auszahlungen'!$R$10),M$4=_xlfn.ISOWEEKNUM('3. Erfassung Auszahlungen'!$S$10)),'3. Erfassung Auszahlungen'!$N$10,""),(IF(AND(YEAR('3. Erfassung Auszahlungen'!$L$10)=YEAR($I$1),M$4=_xlfn.ISOWEEKNUM('3. Erfassung Auszahlungen'!$L$10)),'3. Erfassung Auszahlungen'!$N$10,""))),0)</f>
        <v>0</v>
      </c>
      <c r="N62" s="204">
        <f ca="1">IF('3. Erfassung Auszahlungen'!$M$10&lt;&gt;"ja",IF('3. Erfassung Auszahlungen'!$J$10&lt;1,IF(OR(N$4=_xlfn.ISOWEEKNUM('3. Erfassung Auszahlungen'!$L$10),N$4=_xlfn.ISOWEEKNUM('3. Erfassung Auszahlungen'!$R$10),N$4=_xlfn.ISOWEEKNUM('3. Erfassung Auszahlungen'!$S$10)),'3. Erfassung Auszahlungen'!$N$10,""),(IF(AND(YEAR('3. Erfassung Auszahlungen'!$L$10)=YEAR($I$1),N$4=_xlfn.ISOWEEKNUM('3. Erfassung Auszahlungen'!$L$10)),'3. Erfassung Auszahlungen'!$N$10,""))),0)</f>
        <v>0</v>
      </c>
      <c r="O62" s="204">
        <f ca="1">IF('3. Erfassung Auszahlungen'!$M$10&lt;&gt;"ja",IF('3. Erfassung Auszahlungen'!$J$10&lt;1,IF(OR(O$4=_xlfn.ISOWEEKNUM('3. Erfassung Auszahlungen'!$L$10),O$4=_xlfn.ISOWEEKNUM('3. Erfassung Auszahlungen'!$R$10),O$4=_xlfn.ISOWEEKNUM('3. Erfassung Auszahlungen'!$S$10)),'3. Erfassung Auszahlungen'!$N$10,""),(IF(AND(YEAR('3. Erfassung Auszahlungen'!$L$10)=YEAR($I$1),O$4=_xlfn.ISOWEEKNUM('3. Erfassung Auszahlungen'!$L$10)),'3. Erfassung Auszahlungen'!$N$10,""))),0)</f>
        <v>0</v>
      </c>
      <c r="P62" s="124"/>
    </row>
    <row r="63" spans="1:16" ht="15.75" customHeight="1" x14ac:dyDescent="0.25">
      <c r="A63" s="18">
        <f>'3. Erfassung Auszahlungen'!A11</f>
        <v>0</v>
      </c>
      <c r="B63" s="204">
        <f ca="1">IF('3. Erfassung Auszahlungen'!$M$11&lt;&gt;"ja",IF('3. Erfassung Auszahlungen'!$J$11&lt;1,IF(OR(B$4=_xlfn.ISOWEEKNUM('3. Erfassung Auszahlungen'!$L$11),B$4=_xlfn.ISOWEEKNUM('3. Erfassung Auszahlungen'!$R$11),B$4=_xlfn.ISOWEEKNUM('3. Erfassung Auszahlungen'!$S$11)),'3. Erfassung Auszahlungen'!$N$11,""),(IF(AND(YEAR('3. Erfassung Auszahlungen'!$L$11)=YEAR($I$1),B$4=_xlfn.ISOWEEKNUM('3. Erfassung Auszahlungen'!$L$11)),'3. Erfassung Auszahlungen'!$N$11,""))),0)</f>
        <v>0</v>
      </c>
      <c r="C63" s="204">
        <f ca="1">IF('3. Erfassung Auszahlungen'!$M$11&lt;&gt;"ja",IF('3. Erfassung Auszahlungen'!$J$11&lt;1,IF(OR(C$4=_xlfn.ISOWEEKNUM('3. Erfassung Auszahlungen'!$L$11),C$4=_xlfn.ISOWEEKNUM('3. Erfassung Auszahlungen'!$R$11),C$4=_xlfn.ISOWEEKNUM('3. Erfassung Auszahlungen'!$S$11)),'3. Erfassung Auszahlungen'!$N$11,""),(IF(AND(YEAR('3. Erfassung Auszahlungen'!$L$11)=YEAR($I$1),C$4=_xlfn.ISOWEEKNUM('3. Erfassung Auszahlungen'!$L$11)),'3. Erfassung Auszahlungen'!$N$11,""))),0)</f>
        <v>0</v>
      </c>
      <c r="D63" s="204">
        <f ca="1">IF('3. Erfassung Auszahlungen'!$M$11&lt;&gt;"ja",IF('3. Erfassung Auszahlungen'!$J$11&lt;1,IF(OR(D$4=_xlfn.ISOWEEKNUM('3. Erfassung Auszahlungen'!$L$11),D$4=_xlfn.ISOWEEKNUM('3. Erfassung Auszahlungen'!$R$11),D$4=_xlfn.ISOWEEKNUM('3. Erfassung Auszahlungen'!$S$11)),'3. Erfassung Auszahlungen'!$N$11,""),(IF(AND(YEAR('3. Erfassung Auszahlungen'!$L$11)=YEAR($I$1),D$4=_xlfn.ISOWEEKNUM('3. Erfassung Auszahlungen'!$L$11)),'3. Erfassung Auszahlungen'!$N$11,""))),0)</f>
        <v>0</v>
      </c>
      <c r="E63" s="204">
        <f ca="1">IF('3. Erfassung Auszahlungen'!$M$11&lt;&gt;"ja",IF('3. Erfassung Auszahlungen'!$J$11&lt;1,IF(OR(E$4=_xlfn.ISOWEEKNUM('3. Erfassung Auszahlungen'!$L$11),E$4=_xlfn.ISOWEEKNUM('3. Erfassung Auszahlungen'!$R$11),E$4=_xlfn.ISOWEEKNUM('3. Erfassung Auszahlungen'!$S$11)),'3. Erfassung Auszahlungen'!$N$11,""),(IF(AND(YEAR('3. Erfassung Auszahlungen'!$L$11)=YEAR($I$1),E$4=_xlfn.ISOWEEKNUM('3. Erfassung Auszahlungen'!$L$11)),'3. Erfassung Auszahlungen'!$N$11,""))),0)</f>
        <v>0</v>
      </c>
      <c r="F63" s="204">
        <f ca="1">IF('3. Erfassung Auszahlungen'!$M$11&lt;&gt;"ja",IF('3. Erfassung Auszahlungen'!$J$11&lt;1,IF(OR(F$4=_xlfn.ISOWEEKNUM('3. Erfassung Auszahlungen'!$L$11),F$4=_xlfn.ISOWEEKNUM('3. Erfassung Auszahlungen'!$R$11),F$4=_xlfn.ISOWEEKNUM('3. Erfassung Auszahlungen'!$S$11)),'3. Erfassung Auszahlungen'!$N$11,""),(IF(AND(YEAR('3. Erfassung Auszahlungen'!$L$11)=YEAR($I$1),F$4=_xlfn.ISOWEEKNUM('3. Erfassung Auszahlungen'!$L$11)),'3. Erfassung Auszahlungen'!$N$11,""))),0)</f>
        <v>0</v>
      </c>
      <c r="G63" s="204">
        <f ca="1">IF('3. Erfassung Auszahlungen'!$M$11&lt;&gt;"ja",IF('3. Erfassung Auszahlungen'!$J$11&lt;1,IF(OR(G$4=_xlfn.ISOWEEKNUM('3. Erfassung Auszahlungen'!$L$11),G$4=_xlfn.ISOWEEKNUM('3. Erfassung Auszahlungen'!$R$11),G$4=_xlfn.ISOWEEKNUM('3. Erfassung Auszahlungen'!$S$11)),'3. Erfassung Auszahlungen'!$N$11,""),(IF(AND(YEAR('3. Erfassung Auszahlungen'!$L$11)=YEAR($I$1),G$4=_xlfn.ISOWEEKNUM('3. Erfassung Auszahlungen'!$L$11)),'3. Erfassung Auszahlungen'!$N$11,""))),0)</f>
        <v>0</v>
      </c>
      <c r="H63" s="204">
        <f ca="1">IF('3. Erfassung Auszahlungen'!$M$11&lt;&gt;"ja",IF('3. Erfassung Auszahlungen'!$J$11&lt;1,IF(OR(H$4=_xlfn.ISOWEEKNUM('3. Erfassung Auszahlungen'!$L$11),H$4=_xlfn.ISOWEEKNUM('3. Erfassung Auszahlungen'!$R$11),H$4=_xlfn.ISOWEEKNUM('3. Erfassung Auszahlungen'!$S$11)),'3. Erfassung Auszahlungen'!$N$11,""),(IF(AND(YEAR('3. Erfassung Auszahlungen'!$L$11)=YEAR($I$1),H$4=_xlfn.ISOWEEKNUM('3. Erfassung Auszahlungen'!$L$11)),'3. Erfassung Auszahlungen'!$N$11,""))),0)</f>
        <v>0</v>
      </c>
      <c r="I63" s="204">
        <f ca="1">IF('3. Erfassung Auszahlungen'!$M$11&lt;&gt;"ja",IF('3. Erfassung Auszahlungen'!$J$11&lt;1,IF(OR(I$4=_xlfn.ISOWEEKNUM('3. Erfassung Auszahlungen'!$L$11),I$4=_xlfn.ISOWEEKNUM('3. Erfassung Auszahlungen'!$R$11),I$4=_xlfn.ISOWEEKNUM('3. Erfassung Auszahlungen'!$S$11)),'3. Erfassung Auszahlungen'!$N$11,""),(IF(AND(YEAR('3. Erfassung Auszahlungen'!$L$11)=YEAR($I$1),I$4=_xlfn.ISOWEEKNUM('3. Erfassung Auszahlungen'!$L$11)),'3. Erfassung Auszahlungen'!$N$11,""))),0)</f>
        <v>0</v>
      </c>
      <c r="J63" s="204">
        <f ca="1">IF('3. Erfassung Auszahlungen'!$M$11&lt;&gt;"ja",IF('3. Erfassung Auszahlungen'!$J$11&lt;1,IF(OR(J$4=_xlfn.ISOWEEKNUM('3. Erfassung Auszahlungen'!$L$11),J$4=_xlfn.ISOWEEKNUM('3. Erfassung Auszahlungen'!$R$11),J$4=_xlfn.ISOWEEKNUM('3. Erfassung Auszahlungen'!$S$11)),'3. Erfassung Auszahlungen'!$N$11,""),(IF(AND(YEAR('3. Erfassung Auszahlungen'!$L$11)=YEAR($I$1),J$4=_xlfn.ISOWEEKNUM('3. Erfassung Auszahlungen'!$L$11)),'3. Erfassung Auszahlungen'!$N$11,""))),0)</f>
        <v>0</v>
      </c>
      <c r="K63" s="204">
        <f ca="1">IF('3. Erfassung Auszahlungen'!$M$11&lt;&gt;"ja",IF('3. Erfassung Auszahlungen'!$J$11&lt;1,IF(OR(K$4=_xlfn.ISOWEEKNUM('3. Erfassung Auszahlungen'!$L$11),K$4=_xlfn.ISOWEEKNUM('3. Erfassung Auszahlungen'!$R$11),K$4=_xlfn.ISOWEEKNUM('3. Erfassung Auszahlungen'!$S$11)),'3. Erfassung Auszahlungen'!$N$11,""),(IF(AND(YEAR('3. Erfassung Auszahlungen'!$L$11)=YEAR($I$1),K$4=_xlfn.ISOWEEKNUM('3. Erfassung Auszahlungen'!$L$11)),'3. Erfassung Auszahlungen'!$N$11,""))),0)</f>
        <v>0</v>
      </c>
      <c r="L63" s="204">
        <f ca="1">IF('3. Erfassung Auszahlungen'!$M$11&lt;&gt;"ja",IF('3. Erfassung Auszahlungen'!$J$11&lt;1,IF(OR(L$4=_xlfn.ISOWEEKNUM('3. Erfassung Auszahlungen'!$L$11),L$4=_xlfn.ISOWEEKNUM('3. Erfassung Auszahlungen'!$R$11),L$4=_xlfn.ISOWEEKNUM('3. Erfassung Auszahlungen'!$S$11)),'3. Erfassung Auszahlungen'!$N$11,""),(IF(AND(YEAR('3. Erfassung Auszahlungen'!$L$11)=YEAR($I$1),L$4=_xlfn.ISOWEEKNUM('3. Erfassung Auszahlungen'!$L$11)),'3. Erfassung Auszahlungen'!$N$11,""))),0)</f>
        <v>0</v>
      </c>
      <c r="M63" s="204">
        <f ca="1">IF('3. Erfassung Auszahlungen'!$M$11&lt;&gt;"ja",IF('3. Erfassung Auszahlungen'!$J$11&lt;1,IF(OR(M$4=_xlfn.ISOWEEKNUM('3. Erfassung Auszahlungen'!$L$11),M$4=_xlfn.ISOWEEKNUM('3. Erfassung Auszahlungen'!$R$11),M$4=_xlfn.ISOWEEKNUM('3. Erfassung Auszahlungen'!$S$11)),'3. Erfassung Auszahlungen'!$N$11,""),(IF(AND(YEAR('3. Erfassung Auszahlungen'!$L$11)=YEAR($I$1),M$4=_xlfn.ISOWEEKNUM('3. Erfassung Auszahlungen'!$L$11)),'3. Erfassung Auszahlungen'!$N$11,""))),0)</f>
        <v>0</v>
      </c>
      <c r="N63" s="204">
        <f ca="1">IF('3. Erfassung Auszahlungen'!$M$11&lt;&gt;"ja",IF('3. Erfassung Auszahlungen'!$J$11&lt;1,IF(OR(N$4=_xlfn.ISOWEEKNUM('3. Erfassung Auszahlungen'!$L$11),N$4=_xlfn.ISOWEEKNUM('3. Erfassung Auszahlungen'!$R$11),N$4=_xlfn.ISOWEEKNUM('3. Erfassung Auszahlungen'!$S$11)),'3. Erfassung Auszahlungen'!$N$11,""),(IF(AND(YEAR('3. Erfassung Auszahlungen'!$L$11)=YEAR($I$1),N$4=_xlfn.ISOWEEKNUM('3. Erfassung Auszahlungen'!$L$11)),'3. Erfassung Auszahlungen'!$N$11,""))),0)</f>
        <v>0</v>
      </c>
      <c r="O63" s="204">
        <f ca="1">IF('3. Erfassung Auszahlungen'!$M$11&lt;&gt;"ja",IF('3. Erfassung Auszahlungen'!$J$11&lt;1,IF(OR(O$4=_xlfn.ISOWEEKNUM('3. Erfassung Auszahlungen'!$L$11),O$4=_xlfn.ISOWEEKNUM('3. Erfassung Auszahlungen'!$R$11),O$4=_xlfn.ISOWEEKNUM('3. Erfassung Auszahlungen'!$S$11)),'3. Erfassung Auszahlungen'!$N$11,""),(IF(AND(YEAR('3. Erfassung Auszahlungen'!$L$11)=YEAR($I$1),O$4=_xlfn.ISOWEEKNUM('3. Erfassung Auszahlungen'!$L$11)),'3. Erfassung Auszahlungen'!$N$11,""))),0)</f>
        <v>0</v>
      </c>
      <c r="P63" s="124"/>
    </row>
    <row r="64" spans="1:16" ht="15.75" customHeight="1" x14ac:dyDescent="0.25">
      <c r="A64" s="18">
        <f>'3. Erfassung Auszahlungen'!A12</f>
        <v>0</v>
      </c>
      <c r="B64" s="204">
        <f ca="1">IF('3. Erfassung Auszahlungen'!$M$12&lt;&gt;"ja",IF('3. Erfassung Auszahlungen'!$J$12&lt;1,IF(OR(B$4=_xlfn.ISOWEEKNUM('3. Erfassung Auszahlungen'!$L$12),B$4=_xlfn.ISOWEEKNUM('3. Erfassung Auszahlungen'!$R$12),B$4=_xlfn.ISOWEEKNUM('3. Erfassung Auszahlungen'!$S$12)),'3. Erfassung Auszahlungen'!$N$12,""),(IF(AND(YEAR('3. Erfassung Auszahlungen'!$L$12)=YEAR($I$1),B$4=_xlfn.ISOWEEKNUM('3. Erfassung Auszahlungen'!$L$12)),'3. Erfassung Auszahlungen'!$N$12,""))),0)</f>
        <v>0</v>
      </c>
      <c r="C64" s="204">
        <f ca="1">IF('3. Erfassung Auszahlungen'!$M$12&lt;&gt;"ja",IF('3. Erfassung Auszahlungen'!$J$12&lt;1,IF(OR(C$4=_xlfn.ISOWEEKNUM('3. Erfassung Auszahlungen'!$L$12),C$4=_xlfn.ISOWEEKNUM('3. Erfassung Auszahlungen'!$R$12),C$4=_xlfn.ISOWEEKNUM('3. Erfassung Auszahlungen'!$S$12)),'3. Erfassung Auszahlungen'!$N$12,""),(IF(AND(YEAR('3. Erfassung Auszahlungen'!$L$12)=YEAR($I$1),C$4=_xlfn.ISOWEEKNUM('3. Erfassung Auszahlungen'!$L$12)),'3. Erfassung Auszahlungen'!$N$12,""))),0)</f>
        <v>0</v>
      </c>
      <c r="D64" s="204">
        <f ca="1">IF('3. Erfassung Auszahlungen'!$M$12&lt;&gt;"ja",IF('3. Erfassung Auszahlungen'!$J$12&lt;1,IF(OR(D$4=_xlfn.ISOWEEKNUM('3. Erfassung Auszahlungen'!$L$12),D$4=_xlfn.ISOWEEKNUM('3. Erfassung Auszahlungen'!$R$12),D$4=_xlfn.ISOWEEKNUM('3. Erfassung Auszahlungen'!$S$12)),'3. Erfassung Auszahlungen'!$N$12,""),(IF(AND(YEAR('3. Erfassung Auszahlungen'!$L$12)=YEAR($I$1),D$4=_xlfn.ISOWEEKNUM('3. Erfassung Auszahlungen'!$L$12)),'3. Erfassung Auszahlungen'!$N$12,""))),0)</f>
        <v>0</v>
      </c>
      <c r="E64" s="204">
        <f ca="1">IF('3. Erfassung Auszahlungen'!$M$12&lt;&gt;"ja",IF('3. Erfassung Auszahlungen'!$J$12&lt;1,IF(OR(E$4=_xlfn.ISOWEEKNUM('3. Erfassung Auszahlungen'!$L$12),E$4=_xlfn.ISOWEEKNUM('3. Erfassung Auszahlungen'!$R$12),E$4=_xlfn.ISOWEEKNUM('3. Erfassung Auszahlungen'!$S$12)),'3. Erfassung Auszahlungen'!$N$12,""),(IF(AND(YEAR('3. Erfassung Auszahlungen'!$L$12)=YEAR($I$1),E$4=_xlfn.ISOWEEKNUM('3. Erfassung Auszahlungen'!$L$12)),'3. Erfassung Auszahlungen'!$N$12,""))),0)</f>
        <v>0</v>
      </c>
      <c r="F64" s="204">
        <f ca="1">IF('3. Erfassung Auszahlungen'!$M$12&lt;&gt;"ja",IF('3. Erfassung Auszahlungen'!$J$12&lt;1,IF(OR(F$4=_xlfn.ISOWEEKNUM('3. Erfassung Auszahlungen'!$L$12),F$4=_xlfn.ISOWEEKNUM('3. Erfassung Auszahlungen'!$R$12),F$4=_xlfn.ISOWEEKNUM('3. Erfassung Auszahlungen'!$S$12)),'3. Erfassung Auszahlungen'!$N$12,""),(IF(AND(YEAR('3. Erfassung Auszahlungen'!$L$12)=YEAR($I$1),F$4=_xlfn.ISOWEEKNUM('3. Erfassung Auszahlungen'!$L$12)),'3. Erfassung Auszahlungen'!$N$12,""))),0)</f>
        <v>0</v>
      </c>
      <c r="G64" s="204">
        <f ca="1">IF('3. Erfassung Auszahlungen'!$M$12&lt;&gt;"ja",IF('3. Erfassung Auszahlungen'!$J$12&lt;1,IF(OR(G$4=_xlfn.ISOWEEKNUM('3. Erfassung Auszahlungen'!$L$12),G$4=_xlfn.ISOWEEKNUM('3. Erfassung Auszahlungen'!$R$12),G$4=_xlfn.ISOWEEKNUM('3. Erfassung Auszahlungen'!$S$12)),'3. Erfassung Auszahlungen'!$N$12,""),(IF(AND(YEAR('3. Erfassung Auszahlungen'!$L$12)=YEAR($I$1),G$4=_xlfn.ISOWEEKNUM('3. Erfassung Auszahlungen'!$L$12)),'3. Erfassung Auszahlungen'!$N$12,""))),0)</f>
        <v>0</v>
      </c>
      <c r="H64" s="204">
        <f ca="1">IF('3. Erfassung Auszahlungen'!$M$12&lt;&gt;"ja",IF('3. Erfassung Auszahlungen'!$J$12&lt;1,IF(OR(H$4=_xlfn.ISOWEEKNUM('3. Erfassung Auszahlungen'!$L$12),H$4=_xlfn.ISOWEEKNUM('3. Erfassung Auszahlungen'!$R$12),H$4=_xlfn.ISOWEEKNUM('3. Erfassung Auszahlungen'!$S$12)),'3. Erfassung Auszahlungen'!$N$12,""),(IF(AND(YEAR('3. Erfassung Auszahlungen'!$L$12)=YEAR($I$1),H$4=_xlfn.ISOWEEKNUM('3. Erfassung Auszahlungen'!$L$12)),'3. Erfassung Auszahlungen'!$N$12,""))),0)</f>
        <v>0</v>
      </c>
      <c r="I64" s="204">
        <f ca="1">IF('3. Erfassung Auszahlungen'!$M$12&lt;&gt;"ja",IF('3. Erfassung Auszahlungen'!$J$12&lt;1,IF(OR(I$4=_xlfn.ISOWEEKNUM('3. Erfassung Auszahlungen'!$L$12),I$4=_xlfn.ISOWEEKNUM('3. Erfassung Auszahlungen'!$R$12),I$4=_xlfn.ISOWEEKNUM('3. Erfassung Auszahlungen'!$S$12)),'3. Erfassung Auszahlungen'!$N$12,""),(IF(AND(YEAR('3. Erfassung Auszahlungen'!$L$12)=YEAR($I$1),I$4=_xlfn.ISOWEEKNUM('3. Erfassung Auszahlungen'!$L$12)),'3. Erfassung Auszahlungen'!$N$12,""))),0)</f>
        <v>0</v>
      </c>
      <c r="J64" s="204">
        <f ca="1">IF('3. Erfassung Auszahlungen'!$M$12&lt;&gt;"ja",IF('3. Erfassung Auszahlungen'!$J$12&lt;1,IF(OR(J$4=_xlfn.ISOWEEKNUM('3. Erfassung Auszahlungen'!$L$12),J$4=_xlfn.ISOWEEKNUM('3. Erfassung Auszahlungen'!$R$12),J$4=_xlfn.ISOWEEKNUM('3. Erfassung Auszahlungen'!$S$12)),'3. Erfassung Auszahlungen'!$N$12,""),(IF(AND(YEAR('3. Erfassung Auszahlungen'!$L$12)=YEAR($I$1),J$4=_xlfn.ISOWEEKNUM('3. Erfassung Auszahlungen'!$L$12)),'3. Erfassung Auszahlungen'!$N$12,""))),0)</f>
        <v>0</v>
      </c>
      <c r="K64" s="204">
        <f ca="1">IF('3. Erfassung Auszahlungen'!$M$12&lt;&gt;"ja",IF('3. Erfassung Auszahlungen'!$J$12&lt;1,IF(OR(K$4=_xlfn.ISOWEEKNUM('3. Erfassung Auszahlungen'!$L$12),K$4=_xlfn.ISOWEEKNUM('3. Erfassung Auszahlungen'!$R$12),K$4=_xlfn.ISOWEEKNUM('3. Erfassung Auszahlungen'!$S$12)),'3. Erfassung Auszahlungen'!$N$12,""),(IF(AND(YEAR('3. Erfassung Auszahlungen'!$L$12)=YEAR($I$1),K$4=_xlfn.ISOWEEKNUM('3. Erfassung Auszahlungen'!$L$12)),'3. Erfassung Auszahlungen'!$N$12,""))),0)</f>
        <v>0</v>
      </c>
      <c r="L64" s="204">
        <f ca="1">IF('3. Erfassung Auszahlungen'!$M$12&lt;&gt;"ja",IF('3. Erfassung Auszahlungen'!$J$12&lt;1,IF(OR(L$4=_xlfn.ISOWEEKNUM('3. Erfassung Auszahlungen'!$L$12),L$4=_xlfn.ISOWEEKNUM('3. Erfassung Auszahlungen'!$R$12),L$4=_xlfn.ISOWEEKNUM('3. Erfassung Auszahlungen'!$S$12)),'3. Erfassung Auszahlungen'!$N$12,""),(IF(AND(YEAR('3. Erfassung Auszahlungen'!$L$12)=YEAR($I$1),L$4=_xlfn.ISOWEEKNUM('3. Erfassung Auszahlungen'!$L$12)),'3. Erfassung Auszahlungen'!$N$12,""))),0)</f>
        <v>0</v>
      </c>
      <c r="M64" s="204">
        <f ca="1">IF('3. Erfassung Auszahlungen'!$M$12&lt;&gt;"ja",IF('3. Erfassung Auszahlungen'!$J$12&lt;1,IF(OR(M$4=_xlfn.ISOWEEKNUM('3. Erfassung Auszahlungen'!$L$12),M$4=_xlfn.ISOWEEKNUM('3. Erfassung Auszahlungen'!$R$12),M$4=_xlfn.ISOWEEKNUM('3. Erfassung Auszahlungen'!$S$12)),'3. Erfassung Auszahlungen'!$N$12,""),(IF(AND(YEAR('3. Erfassung Auszahlungen'!$L$12)=YEAR($I$1),M$4=_xlfn.ISOWEEKNUM('3. Erfassung Auszahlungen'!$L$12)),'3. Erfassung Auszahlungen'!$N$12,""))),0)</f>
        <v>0</v>
      </c>
      <c r="N64" s="204">
        <f ca="1">IF('3. Erfassung Auszahlungen'!$M$12&lt;&gt;"ja",IF('3. Erfassung Auszahlungen'!$J$12&lt;1,IF(OR(N$4=_xlfn.ISOWEEKNUM('3. Erfassung Auszahlungen'!$L$12),N$4=_xlfn.ISOWEEKNUM('3. Erfassung Auszahlungen'!$R$12),N$4=_xlfn.ISOWEEKNUM('3. Erfassung Auszahlungen'!$S$12)),'3. Erfassung Auszahlungen'!$N$12,""),(IF(AND(YEAR('3. Erfassung Auszahlungen'!$L$12)=YEAR($I$1),N$4=_xlfn.ISOWEEKNUM('3. Erfassung Auszahlungen'!$L$12)),'3. Erfassung Auszahlungen'!$N$12,""))),0)</f>
        <v>0</v>
      </c>
      <c r="O64" s="204">
        <f ca="1">IF('3. Erfassung Auszahlungen'!$M$12&lt;&gt;"ja",IF('3. Erfassung Auszahlungen'!$J$12&lt;1,IF(OR(O$4=_xlfn.ISOWEEKNUM('3. Erfassung Auszahlungen'!$L$12),O$4=_xlfn.ISOWEEKNUM('3. Erfassung Auszahlungen'!$R$12),O$4=_xlfn.ISOWEEKNUM('3. Erfassung Auszahlungen'!$S$12)),'3. Erfassung Auszahlungen'!$N$12,""),(IF(AND(YEAR('3. Erfassung Auszahlungen'!$L$12)=YEAR($I$1),O$4=_xlfn.ISOWEEKNUM('3. Erfassung Auszahlungen'!$L$12)),'3. Erfassung Auszahlungen'!$N$12,""))),0)</f>
        <v>0</v>
      </c>
      <c r="P64" s="124"/>
    </row>
    <row r="65" spans="1:16" ht="15.75" customHeight="1" x14ac:dyDescent="0.25">
      <c r="A65" s="18">
        <f>'3. Erfassung Auszahlungen'!A13</f>
        <v>0</v>
      </c>
      <c r="B65" s="204">
        <f ca="1">IF('3. Erfassung Auszahlungen'!$M$13&lt;&gt;"ja",IF('3. Erfassung Auszahlungen'!$J$13&lt;1,IF(OR(B$4=_xlfn.ISOWEEKNUM('3. Erfassung Auszahlungen'!$L$13),B$4=_xlfn.ISOWEEKNUM('3. Erfassung Auszahlungen'!$R$13),B$4=_xlfn.ISOWEEKNUM('3. Erfassung Auszahlungen'!$S$13)),'3. Erfassung Auszahlungen'!$N$13,""),(IF(AND(YEAR('3. Erfassung Auszahlungen'!$L$13)=YEAR($I$1),B$4=_xlfn.ISOWEEKNUM('3. Erfassung Auszahlungen'!$L$13)),'3. Erfassung Auszahlungen'!$N$13,""))),0)</f>
        <v>0</v>
      </c>
      <c r="C65" s="204">
        <f ca="1">IF('3. Erfassung Auszahlungen'!$M$13&lt;&gt;"ja",IF('3. Erfassung Auszahlungen'!$J$13&lt;1,IF(OR(C$4=_xlfn.ISOWEEKNUM('3. Erfassung Auszahlungen'!$L$13),C$4=_xlfn.ISOWEEKNUM('3. Erfassung Auszahlungen'!$R$13),C$4=_xlfn.ISOWEEKNUM('3. Erfassung Auszahlungen'!$S$13)),'3. Erfassung Auszahlungen'!$N$13,""),(IF(AND(YEAR('3. Erfassung Auszahlungen'!$L$13)=YEAR($I$1),C$4=_xlfn.ISOWEEKNUM('3. Erfassung Auszahlungen'!$L$13)),'3. Erfassung Auszahlungen'!$N$13,""))),0)</f>
        <v>0</v>
      </c>
      <c r="D65" s="204">
        <f ca="1">IF('3. Erfassung Auszahlungen'!$M$13&lt;&gt;"ja",IF('3. Erfassung Auszahlungen'!$J$13&lt;1,IF(OR(D$4=_xlfn.ISOWEEKNUM('3. Erfassung Auszahlungen'!$L$13),D$4=_xlfn.ISOWEEKNUM('3. Erfassung Auszahlungen'!$R$13),D$4=_xlfn.ISOWEEKNUM('3. Erfassung Auszahlungen'!$S$13)),'3. Erfassung Auszahlungen'!$N$13,""),(IF(AND(YEAR('3. Erfassung Auszahlungen'!$L$13)=YEAR($I$1),D$4=_xlfn.ISOWEEKNUM('3. Erfassung Auszahlungen'!$L$13)),'3. Erfassung Auszahlungen'!$N$13,""))),0)</f>
        <v>0</v>
      </c>
      <c r="E65" s="204">
        <f ca="1">IF('3. Erfassung Auszahlungen'!$M$13&lt;&gt;"ja",IF('3. Erfassung Auszahlungen'!$J$13&lt;1,IF(OR(E$4=_xlfn.ISOWEEKNUM('3. Erfassung Auszahlungen'!$L$13),E$4=_xlfn.ISOWEEKNUM('3. Erfassung Auszahlungen'!$R$13),E$4=_xlfn.ISOWEEKNUM('3. Erfassung Auszahlungen'!$S$13)),'3. Erfassung Auszahlungen'!$N$13,""),(IF(AND(YEAR('3. Erfassung Auszahlungen'!$L$13)=YEAR($I$1),E$4=_xlfn.ISOWEEKNUM('3. Erfassung Auszahlungen'!$L$13)),'3. Erfassung Auszahlungen'!$N$13,""))),0)</f>
        <v>0</v>
      </c>
      <c r="F65" s="204">
        <f ca="1">IF('3. Erfassung Auszahlungen'!$M$13&lt;&gt;"ja",IF('3. Erfassung Auszahlungen'!$J$13&lt;1,IF(OR(F$4=_xlfn.ISOWEEKNUM('3. Erfassung Auszahlungen'!$L$13),F$4=_xlfn.ISOWEEKNUM('3. Erfassung Auszahlungen'!$R$13),F$4=_xlfn.ISOWEEKNUM('3. Erfassung Auszahlungen'!$S$13)),'3. Erfassung Auszahlungen'!$N$13,""),(IF(AND(YEAR('3. Erfassung Auszahlungen'!$L$13)=YEAR($I$1),F$4=_xlfn.ISOWEEKNUM('3. Erfassung Auszahlungen'!$L$13)),'3. Erfassung Auszahlungen'!$N$13,""))),0)</f>
        <v>0</v>
      </c>
      <c r="G65" s="204">
        <f ca="1">IF('3. Erfassung Auszahlungen'!$M$13&lt;&gt;"ja",IF('3. Erfassung Auszahlungen'!$J$13&lt;1,IF(OR(G$4=_xlfn.ISOWEEKNUM('3. Erfassung Auszahlungen'!$L$13),G$4=_xlfn.ISOWEEKNUM('3. Erfassung Auszahlungen'!$R$13),G$4=_xlfn.ISOWEEKNUM('3. Erfassung Auszahlungen'!$S$13)),'3. Erfassung Auszahlungen'!$N$13,""),(IF(AND(YEAR('3. Erfassung Auszahlungen'!$L$13)=YEAR($I$1),G$4=_xlfn.ISOWEEKNUM('3. Erfassung Auszahlungen'!$L$13)),'3. Erfassung Auszahlungen'!$N$13,""))),0)</f>
        <v>0</v>
      </c>
      <c r="H65" s="204">
        <f ca="1">IF('3. Erfassung Auszahlungen'!$M$13&lt;&gt;"ja",IF('3. Erfassung Auszahlungen'!$J$13&lt;1,IF(OR(H$4=_xlfn.ISOWEEKNUM('3. Erfassung Auszahlungen'!$L$13),H$4=_xlfn.ISOWEEKNUM('3. Erfassung Auszahlungen'!$R$13),H$4=_xlfn.ISOWEEKNUM('3. Erfassung Auszahlungen'!$S$13)),'3. Erfassung Auszahlungen'!$N$13,""),(IF(AND(YEAR('3. Erfassung Auszahlungen'!$L$13)=YEAR($I$1),H$4=_xlfn.ISOWEEKNUM('3. Erfassung Auszahlungen'!$L$13)),'3. Erfassung Auszahlungen'!$N$13,""))),0)</f>
        <v>0</v>
      </c>
      <c r="I65" s="204">
        <f ca="1">IF('3. Erfassung Auszahlungen'!$M$13&lt;&gt;"ja",IF('3. Erfassung Auszahlungen'!$J$13&lt;1,IF(OR(I$4=_xlfn.ISOWEEKNUM('3. Erfassung Auszahlungen'!$L$13),I$4=_xlfn.ISOWEEKNUM('3. Erfassung Auszahlungen'!$R$13),I$4=_xlfn.ISOWEEKNUM('3. Erfassung Auszahlungen'!$S$13)),'3. Erfassung Auszahlungen'!$N$13,""),(IF(AND(YEAR('3. Erfassung Auszahlungen'!$L$13)=YEAR($I$1),I$4=_xlfn.ISOWEEKNUM('3. Erfassung Auszahlungen'!$L$13)),'3. Erfassung Auszahlungen'!$N$13,""))),0)</f>
        <v>0</v>
      </c>
      <c r="J65" s="204">
        <f ca="1">IF('3. Erfassung Auszahlungen'!$M$13&lt;&gt;"ja",IF('3. Erfassung Auszahlungen'!$J$13&lt;1,IF(OR(J$4=_xlfn.ISOWEEKNUM('3. Erfassung Auszahlungen'!$L$13),J$4=_xlfn.ISOWEEKNUM('3. Erfassung Auszahlungen'!$R$13),J$4=_xlfn.ISOWEEKNUM('3. Erfassung Auszahlungen'!$S$13)),'3. Erfassung Auszahlungen'!$N$13,""),(IF(AND(YEAR('3. Erfassung Auszahlungen'!$L$13)=YEAR($I$1),J$4=_xlfn.ISOWEEKNUM('3. Erfassung Auszahlungen'!$L$13)),'3. Erfassung Auszahlungen'!$N$13,""))),0)</f>
        <v>0</v>
      </c>
      <c r="K65" s="204">
        <f ca="1">IF('3. Erfassung Auszahlungen'!$M$13&lt;&gt;"ja",IF('3. Erfassung Auszahlungen'!$J$13&lt;1,IF(OR(K$4=_xlfn.ISOWEEKNUM('3. Erfassung Auszahlungen'!$L$13),K$4=_xlfn.ISOWEEKNUM('3. Erfassung Auszahlungen'!$R$13),K$4=_xlfn.ISOWEEKNUM('3. Erfassung Auszahlungen'!$S$13)),'3. Erfassung Auszahlungen'!$N$13,""),(IF(AND(YEAR('3. Erfassung Auszahlungen'!$L$13)=YEAR($I$1),K$4=_xlfn.ISOWEEKNUM('3. Erfassung Auszahlungen'!$L$13)),'3. Erfassung Auszahlungen'!$N$13,""))),0)</f>
        <v>0</v>
      </c>
      <c r="L65" s="204">
        <f ca="1">IF('3. Erfassung Auszahlungen'!$M$13&lt;&gt;"ja",IF('3. Erfassung Auszahlungen'!$J$13&lt;1,IF(OR(L$4=_xlfn.ISOWEEKNUM('3. Erfassung Auszahlungen'!$L$13),L$4=_xlfn.ISOWEEKNUM('3. Erfassung Auszahlungen'!$R$13),L$4=_xlfn.ISOWEEKNUM('3. Erfassung Auszahlungen'!$S$13)),'3. Erfassung Auszahlungen'!$N$13,""),(IF(AND(YEAR('3. Erfassung Auszahlungen'!$L$13)=YEAR($I$1),L$4=_xlfn.ISOWEEKNUM('3. Erfassung Auszahlungen'!$L$13)),'3. Erfassung Auszahlungen'!$N$13,""))),0)</f>
        <v>0</v>
      </c>
      <c r="M65" s="204">
        <f ca="1">IF('3. Erfassung Auszahlungen'!$M$13&lt;&gt;"ja",IF('3. Erfassung Auszahlungen'!$J$13&lt;1,IF(OR(M$4=_xlfn.ISOWEEKNUM('3. Erfassung Auszahlungen'!$L$13),M$4=_xlfn.ISOWEEKNUM('3. Erfassung Auszahlungen'!$R$13),M$4=_xlfn.ISOWEEKNUM('3. Erfassung Auszahlungen'!$S$13)),'3. Erfassung Auszahlungen'!$N$13,""),(IF(AND(YEAR('3. Erfassung Auszahlungen'!$L$13)=YEAR($I$1),M$4=_xlfn.ISOWEEKNUM('3. Erfassung Auszahlungen'!$L$13)),'3. Erfassung Auszahlungen'!$N$13,""))),0)</f>
        <v>0</v>
      </c>
      <c r="N65" s="204">
        <f ca="1">IF('3. Erfassung Auszahlungen'!$M$13&lt;&gt;"ja",IF('3. Erfassung Auszahlungen'!$J$13&lt;1,IF(OR(N$4=_xlfn.ISOWEEKNUM('3. Erfassung Auszahlungen'!$L$13),N$4=_xlfn.ISOWEEKNUM('3. Erfassung Auszahlungen'!$R$13),N$4=_xlfn.ISOWEEKNUM('3. Erfassung Auszahlungen'!$S$13)),'3. Erfassung Auszahlungen'!$N$13,""),(IF(AND(YEAR('3. Erfassung Auszahlungen'!$L$13)=YEAR($I$1),N$4=_xlfn.ISOWEEKNUM('3. Erfassung Auszahlungen'!$L$13)),'3. Erfassung Auszahlungen'!$N$13,""))),0)</f>
        <v>0</v>
      </c>
      <c r="O65" s="204">
        <f ca="1">IF('3. Erfassung Auszahlungen'!$M$13&lt;&gt;"ja",IF('3. Erfassung Auszahlungen'!$J$13&lt;1,IF(OR(O$4=_xlfn.ISOWEEKNUM('3. Erfassung Auszahlungen'!$L$13),O$4=_xlfn.ISOWEEKNUM('3. Erfassung Auszahlungen'!$R$13),O$4=_xlfn.ISOWEEKNUM('3. Erfassung Auszahlungen'!$S$13)),'3. Erfassung Auszahlungen'!$N$13,""),(IF(AND(YEAR('3. Erfassung Auszahlungen'!$L$13)=YEAR($I$1),O$4=_xlfn.ISOWEEKNUM('3. Erfassung Auszahlungen'!$L$13)),'3. Erfassung Auszahlungen'!$N$13,""))),0)</f>
        <v>0</v>
      </c>
      <c r="P65" s="124"/>
    </row>
    <row r="66" spans="1:16" ht="15.75" customHeight="1" x14ac:dyDescent="0.25">
      <c r="A66" s="18">
        <f>'3. Erfassung Auszahlungen'!A14</f>
        <v>0</v>
      </c>
      <c r="B66" s="204">
        <f ca="1">IF('3. Erfassung Auszahlungen'!$M$14&lt;&gt;"ja",IF('3. Erfassung Auszahlungen'!$J$14&lt;1,IF(OR(B$4=_xlfn.ISOWEEKNUM('3. Erfassung Auszahlungen'!$L$14),B$4=_xlfn.ISOWEEKNUM('3. Erfassung Auszahlungen'!$R$14),B$4=_xlfn.ISOWEEKNUM('3. Erfassung Auszahlungen'!$S$14)),'3. Erfassung Auszahlungen'!$N$14,""),(IF(AND(YEAR('3. Erfassung Auszahlungen'!$L$14)=YEAR($I$1),B$4=_xlfn.ISOWEEKNUM('3. Erfassung Auszahlungen'!$L$14)),'3. Erfassung Auszahlungen'!$N$14,""))),0)</f>
        <v>0</v>
      </c>
      <c r="C66" s="204">
        <f ca="1">IF('3. Erfassung Auszahlungen'!$M$14&lt;&gt;"ja",IF('3. Erfassung Auszahlungen'!$J$14&lt;1,IF(OR(C$4=_xlfn.ISOWEEKNUM('3. Erfassung Auszahlungen'!$L$14),C$4=_xlfn.ISOWEEKNUM('3. Erfassung Auszahlungen'!$R$14),C$4=_xlfn.ISOWEEKNUM('3. Erfassung Auszahlungen'!$S$14)),'3. Erfassung Auszahlungen'!$N$14,""),(IF(AND(YEAR('3. Erfassung Auszahlungen'!$L$14)=YEAR($I$1),C$4=_xlfn.ISOWEEKNUM('3. Erfassung Auszahlungen'!$L$14)),'3. Erfassung Auszahlungen'!$N$14,""))),0)</f>
        <v>0</v>
      </c>
      <c r="D66" s="204">
        <f ca="1">IF('3. Erfassung Auszahlungen'!$M$14&lt;&gt;"ja",IF('3. Erfassung Auszahlungen'!$J$14&lt;1,IF(OR(D$4=_xlfn.ISOWEEKNUM('3. Erfassung Auszahlungen'!$L$14),D$4=_xlfn.ISOWEEKNUM('3. Erfassung Auszahlungen'!$R$14),D$4=_xlfn.ISOWEEKNUM('3. Erfassung Auszahlungen'!$S$14)),'3. Erfassung Auszahlungen'!$N$14,""),(IF(AND(YEAR('3. Erfassung Auszahlungen'!$L$14)=YEAR($I$1),D$4=_xlfn.ISOWEEKNUM('3. Erfassung Auszahlungen'!$L$14)),'3. Erfassung Auszahlungen'!$N$14,""))),0)</f>
        <v>0</v>
      </c>
      <c r="E66" s="204">
        <f ca="1">IF('3. Erfassung Auszahlungen'!$M$14&lt;&gt;"ja",IF('3. Erfassung Auszahlungen'!$J$14&lt;1,IF(OR(E$4=_xlfn.ISOWEEKNUM('3. Erfassung Auszahlungen'!$L$14),E$4=_xlfn.ISOWEEKNUM('3. Erfassung Auszahlungen'!$R$14),E$4=_xlfn.ISOWEEKNUM('3. Erfassung Auszahlungen'!$S$14)),'3. Erfassung Auszahlungen'!$N$14,""),(IF(AND(YEAR('3. Erfassung Auszahlungen'!$L$14)=YEAR($I$1),E$4=_xlfn.ISOWEEKNUM('3. Erfassung Auszahlungen'!$L$14)),'3. Erfassung Auszahlungen'!$N$14,""))),0)</f>
        <v>0</v>
      </c>
      <c r="F66" s="204">
        <f ca="1">IF('3. Erfassung Auszahlungen'!$M$14&lt;&gt;"ja",IF('3. Erfassung Auszahlungen'!$J$14&lt;1,IF(OR(F$4=_xlfn.ISOWEEKNUM('3. Erfassung Auszahlungen'!$L$14),F$4=_xlfn.ISOWEEKNUM('3. Erfassung Auszahlungen'!$R$14),F$4=_xlfn.ISOWEEKNUM('3. Erfassung Auszahlungen'!$S$14)),'3. Erfassung Auszahlungen'!$N$14,""),(IF(AND(YEAR('3. Erfassung Auszahlungen'!$L$14)=YEAR($I$1),F$4=_xlfn.ISOWEEKNUM('3. Erfassung Auszahlungen'!$L$14)),'3. Erfassung Auszahlungen'!$N$14,""))),0)</f>
        <v>0</v>
      </c>
      <c r="G66" s="204">
        <f ca="1">IF('3. Erfassung Auszahlungen'!$M$14&lt;&gt;"ja",IF('3. Erfassung Auszahlungen'!$J$14&lt;1,IF(OR(G$4=_xlfn.ISOWEEKNUM('3. Erfassung Auszahlungen'!$L$14),G$4=_xlfn.ISOWEEKNUM('3. Erfassung Auszahlungen'!$R$14),G$4=_xlfn.ISOWEEKNUM('3. Erfassung Auszahlungen'!$S$14)),'3. Erfassung Auszahlungen'!$N$14,""),(IF(AND(YEAR('3. Erfassung Auszahlungen'!$L$14)=YEAR($I$1),G$4=_xlfn.ISOWEEKNUM('3. Erfassung Auszahlungen'!$L$14)),'3. Erfassung Auszahlungen'!$N$14,""))),0)</f>
        <v>0</v>
      </c>
      <c r="H66" s="204">
        <f ca="1">IF('3. Erfassung Auszahlungen'!$M$14&lt;&gt;"ja",IF('3. Erfassung Auszahlungen'!$J$14&lt;1,IF(OR(H$4=_xlfn.ISOWEEKNUM('3. Erfassung Auszahlungen'!$L$14),H$4=_xlfn.ISOWEEKNUM('3. Erfassung Auszahlungen'!$R$14),H$4=_xlfn.ISOWEEKNUM('3. Erfassung Auszahlungen'!$S$14)),'3. Erfassung Auszahlungen'!$N$14,""),(IF(AND(YEAR('3. Erfassung Auszahlungen'!$L$14)=YEAR($I$1),H$4=_xlfn.ISOWEEKNUM('3. Erfassung Auszahlungen'!$L$14)),'3. Erfassung Auszahlungen'!$N$14,""))),0)</f>
        <v>0</v>
      </c>
      <c r="I66" s="204">
        <f ca="1">IF('3. Erfassung Auszahlungen'!$M$14&lt;&gt;"ja",IF('3. Erfassung Auszahlungen'!$J$14&lt;1,IF(OR(I$4=_xlfn.ISOWEEKNUM('3. Erfassung Auszahlungen'!$L$14),I$4=_xlfn.ISOWEEKNUM('3. Erfassung Auszahlungen'!$R$14),I$4=_xlfn.ISOWEEKNUM('3. Erfassung Auszahlungen'!$S$14)),'3. Erfassung Auszahlungen'!$N$14,""),(IF(AND(YEAR('3. Erfassung Auszahlungen'!$L$14)=YEAR($I$1),I$4=_xlfn.ISOWEEKNUM('3. Erfassung Auszahlungen'!$L$14)),'3. Erfassung Auszahlungen'!$N$14,""))),0)</f>
        <v>0</v>
      </c>
      <c r="J66" s="204">
        <f ca="1">IF('3. Erfassung Auszahlungen'!$M$14&lt;&gt;"ja",IF('3. Erfassung Auszahlungen'!$J$14&lt;1,IF(OR(J$4=_xlfn.ISOWEEKNUM('3. Erfassung Auszahlungen'!$L$14),J$4=_xlfn.ISOWEEKNUM('3. Erfassung Auszahlungen'!$R$14),J$4=_xlfn.ISOWEEKNUM('3. Erfassung Auszahlungen'!$S$14)),'3. Erfassung Auszahlungen'!$N$14,""),(IF(AND(YEAR('3. Erfassung Auszahlungen'!$L$14)=YEAR($I$1),J$4=_xlfn.ISOWEEKNUM('3. Erfassung Auszahlungen'!$L$14)),'3. Erfassung Auszahlungen'!$N$14,""))),0)</f>
        <v>0</v>
      </c>
      <c r="K66" s="204">
        <f ca="1">IF('3. Erfassung Auszahlungen'!$M$14&lt;&gt;"ja",IF('3. Erfassung Auszahlungen'!$J$14&lt;1,IF(OR(K$4=_xlfn.ISOWEEKNUM('3. Erfassung Auszahlungen'!$L$14),K$4=_xlfn.ISOWEEKNUM('3. Erfassung Auszahlungen'!$R$14),K$4=_xlfn.ISOWEEKNUM('3. Erfassung Auszahlungen'!$S$14)),'3. Erfassung Auszahlungen'!$N$14,""),(IF(AND(YEAR('3. Erfassung Auszahlungen'!$L$14)=YEAR($I$1),K$4=_xlfn.ISOWEEKNUM('3. Erfassung Auszahlungen'!$L$14)),'3. Erfassung Auszahlungen'!$N$14,""))),0)</f>
        <v>0</v>
      </c>
      <c r="L66" s="204">
        <f ca="1">IF('3. Erfassung Auszahlungen'!$M$14&lt;&gt;"ja",IF('3. Erfassung Auszahlungen'!$J$14&lt;1,IF(OR(L$4=_xlfn.ISOWEEKNUM('3. Erfassung Auszahlungen'!$L$14),L$4=_xlfn.ISOWEEKNUM('3. Erfassung Auszahlungen'!$R$14),L$4=_xlfn.ISOWEEKNUM('3. Erfassung Auszahlungen'!$S$14)),'3. Erfassung Auszahlungen'!$N$14,""),(IF(AND(YEAR('3. Erfassung Auszahlungen'!$L$14)=YEAR($I$1),L$4=_xlfn.ISOWEEKNUM('3. Erfassung Auszahlungen'!$L$14)),'3. Erfassung Auszahlungen'!$N$14,""))),0)</f>
        <v>0</v>
      </c>
      <c r="M66" s="204">
        <f ca="1">IF('3. Erfassung Auszahlungen'!$M$14&lt;&gt;"ja",IF('3. Erfassung Auszahlungen'!$J$14&lt;1,IF(OR(M$4=_xlfn.ISOWEEKNUM('3. Erfassung Auszahlungen'!$L$14),M$4=_xlfn.ISOWEEKNUM('3. Erfassung Auszahlungen'!$R$14),M$4=_xlfn.ISOWEEKNUM('3. Erfassung Auszahlungen'!$S$14)),'3. Erfassung Auszahlungen'!$N$14,""),(IF(AND(YEAR('3. Erfassung Auszahlungen'!$L$14)=YEAR($I$1),M$4=_xlfn.ISOWEEKNUM('3. Erfassung Auszahlungen'!$L$14)),'3. Erfassung Auszahlungen'!$N$14,""))),0)</f>
        <v>0</v>
      </c>
      <c r="N66" s="204">
        <f ca="1">IF('3. Erfassung Auszahlungen'!$M$14&lt;&gt;"ja",IF('3. Erfassung Auszahlungen'!$J$14&lt;1,IF(OR(N$4=_xlfn.ISOWEEKNUM('3. Erfassung Auszahlungen'!$L$14),N$4=_xlfn.ISOWEEKNUM('3. Erfassung Auszahlungen'!$R$14),N$4=_xlfn.ISOWEEKNUM('3. Erfassung Auszahlungen'!$S$14)),'3. Erfassung Auszahlungen'!$N$14,""),(IF(AND(YEAR('3. Erfassung Auszahlungen'!$L$14)=YEAR($I$1),N$4=_xlfn.ISOWEEKNUM('3. Erfassung Auszahlungen'!$L$14)),'3. Erfassung Auszahlungen'!$N$14,""))),0)</f>
        <v>0</v>
      </c>
      <c r="O66" s="204">
        <f ca="1">IF('3. Erfassung Auszahlungen'!$M$14&lt;&gt;"ja",IF('3. Erfassung Auszahlungen'!$J$14&lt;1,IF(OR(O$4=_xlfn.ISOWEEKNUM('3. Erfassung Auszahlungen'!$L$14),O$4=_xlfn.ISOWEEKNUM('3. Erfassung Auszahlungen'!$R$14),O$4=_xlfn.ISOWEEKNUM('3. Erfassung Auszahlungen'!$S$14)),'3. Erfassung Auszahlungen'!$N$14,""),(IF(AND(YEAR('3. Erfassung Auszahlungen'!$L$14)=YEAR($I$1),O$4=_xlfn.ISOWEEKNUM('3. Erfassung Auszahlungen'!$L$14)),'3. Erfassung Auszahlungen'!$N$14,""))),0)</f>
        <v>0</v>
      </c>
      <c r="P66" s="124"/>
    </row>
    <row r="67" spans="1:16" ht="15.75" customHeight="1" x14ac:dyDescent="0.25">
      <c r="A67" s="18">
        <f>'3. Erfassung Auszahlungen'!A15</f>
        <v>0</v>
      </c>
      <c r="B67" s="204">
        <f ca="1">IF('3. Erfassung Auszahlungen'!$M$15&lt;&gt;"ja",IF('3. Erfassung Auszahlungen'!$J$15&lt;1,IF(OR(B$4=_xlfn.ISOWEEKNUM('3. Erfassung Auszahlungen'!$L$15),B$4=_xlfn.ISOWEEKNUM('3. Erfassung Auszahlungen'!$R$15),B$4=_xlfn.ISOWEEKNUM('3. Erfassung Auszahlungen'!$S$15)),'3. Erfassung Auszahlungen'!$N$15,""),(IF(AND(YEAR('3. Erfassung Auszahlungen'!$L$15)=YEAR($I$1),B$4=_xlfn.ISOWEEKNUM('3. Erfassung Auszahlungen'!$L$15)),'3. Erfassung Auszahlungen'!$N$15,""))),0)</f>
        <v>0</v>
      </c>
      <c r="C67" s="204">
        <f ca="1">IF('3. Erfassung Auszahlungen'!$M$15&lt;&gt;"ja",IF('3. Erfassung Auszahlungen'!$J$15&lt;1,IF(OR(C$4=_xlfn.ISOWEEKNUM('3. Erfassung Auszahlungen'!$L$15),C$4=_xlfn.ISOWEEKNUM('3. Erfassung Auszahlungen'!$R$15),C$4=_xlfn.ISOWEEKNUM('3. Erfassung Auszahlungen'!$S$15)),'3. Erfassung Auszahlungen'!$N$15,""),(IF(AND(YEAR('3. Erfassung Auszahlungen'!$L$15)=YEAR($I$1),C$4=_xlfn.ISOWEEKNUM('3. Erfassung Auszahlungen'!$L$15)),'3. Erfassung Auszahlungen'!$N$15,""))),0)</f>
        <v>0</v>
      </c>
      <c r="D67" s="204">
        <f ca="1">IF('3. Erfassung Auszahlungen'!$M$15&lt;&gt;"ja",IF('3. Erfassung Auszahlungen'!$J$15&lt;1,IF(OR(D$4=_xlfn.ISOWEEKNUM('3. Erfassung Auszahlungen'!$L$15),D$4=_xlfn.ISOWEEKNUM('3. Erfassung Auszahlungen'!$R$15),D$4=_xlfn.ISOWEEKNUM('3. Erfassung Auszahlungen'!$S$15)),'3. Erfassung Auszahlungen'!$N$15,""),(IF(AND(YEAR('3. Erfassung Auszahlungen'!$L$15)=YEAR($I$1),D$4=_xlfn.ISOWEEKNUM('3. Erfassung Auszahlungen'!$L$15)),'3. Erfassung Auszahlungen'!$N$15,""))),0)</f>
        <v>0</v>
      </c>
      <c r="E67" s="204">
        <f ca="1">IF('3. Erfassung Auszahlungen'!$M$15&lt;&gt;"ja",IF('3. Erfassung Auszahlungen'!$J$15&lt;1,IF(OR(E$4=_xlfn.ISOWEEKNUM('3. Erfassung Auszahlungen'!$L$15),E$4=_xlfn.ISOWEEKNUM('3. Erfassung Auszahlungen'!$R$15),E$4=_xlfn.ISOWEEKNUM('3. Erfassung Auszahlungen'!$S$15)),'3. Erfassung Auszahlungen'!$N$15,""),(IF(AND(YEAR('3. Erfassung Auszahlungen'!$L$15)=YEAR($I$1),E$4=_xlfn.ISOWEEKNUM('3. Erfassung Auszahlungen'!$L$15)),'3. Erfassung Auszahlungen'!$N$15,""))),0)</f>
        <v>0</v>
      </c>
      <c r="F67" s="204">
        <f ca="1">IF('3. Erfassung Auszahlungen'!$M$15&lt;&gt;"ja",IF('3. Erfassung Auszahlungen'!$J$15&lt;1,IF(OR(F$4=_xlfn.ISOWEEKNUM('3. Erfassung Auszahlungen'!$L$15),F$4=_xlfn.ISOWEEKNUM('3. Erfassung Auszahlungen'!$R$15),F$4=_xlfn.ISOWEEKNUM('3. Erfassung Auszahlungen'!$S$15)),'3. Erfassung Auszahlungen'!$N$15,""),(IF(AND(YEAR('3. Erfassung Auszahlungen'!$L$15)=YEAR($I$1),F$4=_xlfn.ISOWEEKNUM('3. Erfassung Auszahlungen'!$L$15)),'3. Erfassung Auszahlungen'!$N$15,""))),0)</f>
        <v>0</v>
      </c>
      <c r="G67" s="204">
        <f ca="1">IF('3. Erfassung Auszahlungen'!$M$15&lt;&gt;"ja",IF('3. Erfassung Auszahlungen'!$J$15&lt;1,IF(OR(G$4=_xlfn.ISOWEEKNUM('3. Erfassung Auszahlungen'!$L$15),G$4=_xlfn.ISOWEEKNUM('3. Erfassung Auszahlungen'!$R$15),G$4=_xlfn.ISOWEEKNUM('3. Erfassung Auszahlungen'!$S$15)),'3. Erfassung Auszahlungen'!$N$15,""),(IF(AND(YEAR('3. Erfassung Auszahlungen'!$L$15)=YEAR($I$1),G$4=_xlfn.ISOWEEKNUM('3. Erfassung Auszahlungen'!$L$15)),'3. Erfassung Auszahlungen'!$N$15,""))),0)</f>
        <v>0</v>
      </c>
      <c r="H67" s="204">
        <f ca="1">IF('3. Erfassung Auszahlungen'!$M$15&lt;&gt;"ja",IF('3. Erfassung Auszahlungen'!$J$15&lt;1,IF(OR(H$4=_xlfn.ISOWEEKNUM('3. Erfassung Auszahlungen'!$L$15),H$4=_xlfn.ISOWEEKNUM('3. Erfassung Auszahlungen'!$R$15),H$4=_xlfn.ISOWEEKNUM('3. Erfassung Auszahlungen'!$S$15)),'3. Erfassung Auszahlungen'!$N$15,""),(IF(AND(YEAR('3. Erfassung Auszahlungen'!$L$15)=YEAR($I$1),H$4=_xlfn.ISOWEEKNUM('3. Erfassung Auszahlungen'!$L$15)),'3. Erfassung Auszahlungen'!$N$15,""))),0)</f>
        <v>0</v>
      </c>
      <c r="I67" s="204">
        <f ca="1">IF('3. Erfassung Auszahlungen'!$M$15&lt;&gt;"ja",IF('3. Erfassung Auszahlungen'!$J$15&lt;1,IF(OR(I$4=_xlfn.ISOWEEKNUM('3. Erfassung Auszahlungen'!$L$15),I$4=_xlfn.ISOWEEKNUM('3. Erfassung Auszahlungen'!$R$15),I$4=_xlfn.ISOWEEKNUM('3. Erfassung Auszahlungen'!$S$15)),'3. Erfassung Auszahlungen'!$N$15,""),(IF(AND(YEAR('3. Erfassung Auszahlungen'!$L$15)=YEAR($I$1),I$4=_xlfn.ISOWEEKNUM('3. Erfassung Auszahlungen'!$L$15)),'3. Erfassung Auszahlungen'!$N$15,""))),0)</f>
        <v>0</v>
      </c>
      <c r="J67" s="204">
        <f ca="1">IF('3. Erfassung Auszahlungen'!$M$15&lt;&gt;"ja",IF('3. Erfassung Auszahlungen'!$J$15&lt;1,IF(OR(J$4=_xlfn.ISOWEEKNUM('3. Erfassung Auszahlungen'!$L$15),J$4=_xlfn.ISOWEEKNUM('3. Erfassung Auszahlungen'!$R$15),J$4=_xlfn.ISOWEEKNUM('3. Erfassung Auszahlungen'!$S$15)),'3. Erfassung Auszahlungen'!$N$15,""),(IF(AND(YEAR('3. Erfassung Auszahlungen'!$L$15)=YEAR($I$1),J$4=_xlfn.ISOWEEKNUM('3. Erfassung Auszahlungen'!$L$15)),'3. Erfassung Auszahlungen'!$N$15,""))),0)</f>
        <v>0</v>
      </c>
      <c r="K67" s="204">
        <f ca="1">IF('3. Erfassung Auszahlungen'!$M$15&lt;&gt;"ja",IF('3. Erfassung Auszahlungen'!$J$15&lt;1,IF(OR(K$4=_xlfn.ISOWEEKNUM('3. Erfassung Auszahlungen'!$L$15),K$4=_xlfn.ISOWEEKNUM('3. Erfassung Auszahlungen'!$R$15),K$4=_xlfn.ISOWEEKNUM('3. Erfassung Auszahlungen'!$S$15)),'3. Erfassung Auszahlungen'!$N$15,""),(IF(AND(YEAR('3. Erfassung Auszahlungen'!$L$15)=YEAR($I$1),K$4=_xlfn.ISOWEEKNUM('3. Erfassung Auszahlungen'!$L$15)),'3. Erfassung Auszahlungen'!$N$15,""))),0)</f>
        <v>0</v>
      </c>
      <c r="L67" s="204">
        <f ca="1">IF('3. Erfassung Auszahlungen'!$M$15&lt;&gt;"ja",IF('3. Erfassung Auszahlungen'!$J$15&lt;1,IF(OR(L$4=_xlfn.ISOWEEKNUM('3. Erfassung Auszahlungen'!$L$15),L$4=_xlfn.ISOWEEKNUM('3. Erfassung Auszahlungen'!$R$15),L$4=_xlfn.ISOWEEKNUM('3. Erfassung Auszahlungen'!$S$15)),'3. Erfassung Auszahlungen'!$N$15,""),(IF(AND(YEAR('3. Erfassung Auszahlungen'!$L$15)=YEAR($I$1),L$4=_xlfn.ISOWEEKNUM('3. Erfassung Auszahlungen'!$L$15)),'3. Erfassung Auszahlungen'!$N$15,""))),0)</f>
        <v>0</v>
      </c>
      <c r="M67" s="204">
        <f ca="1">IF('3. Erfassung Auszahlungen'!$M$15&lt;&gt;"ja",IF('3. Erfassung Auszahlungen'!$J$15&lt;1,IF(OR(M$4=_xlfn.ISOWEEKNUM('3. Erfassung Auszahlungen'!$L$15),M$4=_xlfn.ISOWEEKNUM('3. Erfassung Auszahlungen'!$R$15),M$4=_xlfn.ISOWEEKNUM('3. Erfassung Auszahlungen'!$S$15)),'3. Erfassung Auszahlungen'!$N$15,""),(IF(AND(YEAR('3. Erfassung Auszahlungen'!$L$15)=YEAR($I$1),M$4=_xlfn.ISOWEEKNUM('3. Erfassung Auszahlungen'!$L$15)),'3. Erfassung Auszahlungen'!$N$15,""))),0)</f>
        <v>0</v>
      </c>
      <c r="N67" s="204">
        <f ca="1">IF('3. Erfassung Auszahlungen'!$M$15&lt;&gt;"ja",IF('3. Erfassung Auszahlungen'!$J$15&lt;1,IF(OR(N$4=_xlfn.ISOWEEKNUM('3. Erfassung Auszahlungen'!$L$15),N$4=_xlfn.ISOWEEKNUM('3. Erfassung Auszahlungen'!$R$15),N$4=_xlfn.ISOWEEKNUM('3. Erfassung Auszahlungen'!$S$15)),'3. Erfassung Auszahlungen'!$N$15,""),(IF(AND(YEAR('3. Erfassung Auszahlungen'!$L$15)=YEAR($I$1),N$4=_xlfn.ISOWEEKNUM('3. Erfassung Auszahlungen'!$L$15)),'3. Erfassung Auszahlungen'!$N$15,""))),0)</f>
        <v>0</v>
      </c>
      <c r="O67" s="204">
        <f ca="1">IF('3. Erfassung Auszahlungen'!$M$15&lt;&gt;"ja",IF('3. Erfassung Auszahlungen'!$J$15&lt;1,IF(OR(O$4=_xlfn.ISOWEEKNUM('3. Erfassung Auszahlungen'!$L$15),O$4=_xlfn.ISOWEEKNUM('3. Erfassung Auszahlungen'!$R$15),O$4=_xlfn.ISOWEEKNUM('3. Erfassung Auszahlungen'!$S$15)),'3. Erfassung Auszahlungen'!$N$15,""),(IF(AND(YEAR('3. Erfassung Auszahlungen'!$L$15)=YEAR($I$1),O$4=_xlfn.ISOWEEKNUM('3. Erfassung Auszahlungen'!$L$15)),'3. Erfassung Auszahlungen'!$N$15,""))),0)</f>
        <v>0</v>
      </c>
      <c r="P67" s="124"/>
    </row>
    <row r="68" spans="1:16" ht="15.75" customHeight="1" x14ac:dyDescent="0.25">
      <c r="A68" s="18">
        <f>'3. Erfassung Auszahlungen'!A16</f>
        <v>0</v>
      </c>
      <c r="B68" s="204">
        <f ca="1">IF('3. Erfassung Auszahlungen'!$M$16&lt;&gt;"ja",IF('3. Erfassung Auszahlungen'!$J$16&lt;1,IF(OR(B$4=_xlfn.ISOWEEKNUM('3. Erfassung Auszahlungen'!$L$16),B$4=_xlfn.ISOWEEKNUM('3. Erfassung Auszahlungen'!$R$16),B$4=_xlfn.ISOWEEKNUM('3. Erfassung Auszahlungen'!$S$16)),'3. Erfassung Auszahlungen'!$N$16,""),(IF(AND(YEAR('3. Erfassung Auszahlungen'!$L$16)=YEAR($I$1),B$4=_xlfn.ISOWEEKNUM('3. Erfassung Auszahlungen'!$L$16)),'3. Erfassung Auszahlungen'!$N$16,""))),0)</f>
        <v>0</v>
      </c>
      <c r="C68" s="204">
        <f ca="1">IF('3. Erfassung Auszahlungen'!$M$16&lt;&gt;"ja",IF('3. Erfassung Auszahlungen'!$J$16&lt;1,IF(OR(C$4=_xlfn.ISOWEEKNUM('3. Erfassung Auszahlungen'!$L$16),C$4=_xlfn.ISOWEEKNUM('3. Erfassung Auszahlungen'!$R$16),C$4=_xlfn.ISOWEEKNUM('3. Erfassung Auszahlungen'!$S$16)),'3. Erfassung Auszahlungen'!$N$16,""),(IF(AND(YEAR('3. Erfassung Auszahlungen'!$L$16)=YEAR($I$1),C$4=_xlfn.ISOWEEKNUM('3. Erfassung Auszahlungen'!$L$16)),'3. Erfassung Auszahlungen'!$N$16,""))),0)</f>
        <v>0</v>
      </c>
      <c r="D68" s="204">
        <f ca="1">IF('3. Erfassung Auszahlungen'!$M$16&lt;&gt;"ja",IF('3. Erfassung Auszahlungen'!$J$16&lt;1,IF(OR(D$4=_xlfn.ISOWEEKNUM('3. Erfassung Auszahlungen'!$L$16),D$4=_xlfn.ISOWEEKNUM('3. Erfassung Auszahlungen'!$R$16),D$4=_xlfn.ISOWEEKNUM('3. Erfassung Auszahlungen'!$S$16)),'3. Erfassung Auszahlungen'!$N$16,""),(IF(AND(YEAR('3. Erfassung Auszahlungen'!$L$16)=YEAR($I$1),D$4=_xlfn.ISOWEEKNUM('3. Erfassung Auszahlungen'!$L$16)),'3. Erfassung Auszahlungen'!$N$16,""))),0)</f>
        <v>0</v>
      </c>
      <c r="E68" s="204">
        <f ca="1">IF('3. Erfassung Auszahlungen'!$M$16&lt;&gt;"ja",IF('3. Erfassung Auszahlungen'!$J$16&lt;1,IF(OR(E$4=_xlfn.ISOWEEKNUM('3. Erfassung Auszahlungen'!$L$16),E$4=_xlfn.ISOWEEKNUM('3. Erfassung Auszahlungen'!$R$16),E$4=_xlfn.ISOWEEKNUM('3. Erfassung Auszahlungen'!$S$16)),'3. Erfassung Auszahlungen'!$N$16,""),(IF(AND(YEAR('3. Erfassung Auszahlungen'!$L$16)=YEAR($I$1),E$4=_xlfn.ISOWEEKNUM('3. Erfassung Auszahlungen'!$L$16)),'3. Erfassung Auszahlungen'!$N$16,""))),0)</f>
        <v>0</v>
      </c>
      <c r="F68" s="204">
        <f ca="1">IF('3. Erfassung Auszahlungen'!$M$16&lt;&gt;"ja",IF('3. Erfassung Auszahlungen'!$J$16&lt;1,IF(OR(F$4=_xlfn.ISOWEEKNUM('3. Erfassung Auszahlungen'!$L$16),F$4=_xlfn.ISOWEEKNUM('3. Erfassung Auszahlungen'!$R$16),F$4=_xlfn.ISOWEEKNUM('3. Erfassung Auszahlungen'!$S$16)),'3. Erfassung Auszahlungen'!$N$16,""),(IF(AND(YEAR('3. Erfassung Auszahlungen'!$L$16)=YEAR($I$1),F$4=_xlfn.ISOWEEKNUM('3. Erfassung Auszahlungen'!$L$16)),'3. Erfassung Auszahlungen'!$N$16,""))),0)</f>
        <v>0</v>
      </c>
      <c r="G68" s="204">
        <f ca="1">IF('3. Erfassung Auszahlungen'!$M$16&lt;&gt;"ja",IF('3. Erfassung Auszahlungen'!$J$16&lt;1,IF(OR(G$4=_xlfn.ISOWEEKNUM('3. Erfassung Auszahlungen'!$L$16),G$4=_xlfn.ISOWEEKNUM('3. Erfassung Auszahlungen'!$R$16),G$4=_xlfn.ISOWEEKNUM('3. Erfassung Auszahlungen'!$S$16)),'3. Erfassung Auszahlungen'!$N$16,""),(IF(AND(YEAR('3. Erfassung Auszahlungen'!$L$16)=YEAR($I$1),G$4=_xlfn.ISOWEEKNUM('3. Erfassung Auszahlungen'!$L$16)),'3. Erfassung Auszahlungen'!$N$16,""))),0)</f>
        <v>0</v>
      </c>
      <c r="H68" s="204">
        <f ca="1">IF('3. Erfassung Auszahlungen'!$M$16&lt;&gt;"ja",IF('3. Erfassung Auszahlungen'!$J$16&lt;1,IF(OR(H$4=_xlfn.ISOWEEKNUM('3. Erfassung Auszahlungen'!$L$16),H$4=_xlfn.ISOWEEKNUM('3. Erfassung Auszahlungen'!$R$16),H$4=_xlfn.ISOWEEKNUM('3. Erfassung Auszahlungen'!$S$16)),'3. Erfassung Auszahlungen'!$N$16,""),(IF(AND(YEAR('3. Erfassung Auszahlungen'!$L$16)=YEAR($I$1),H$4=_xlfn.ISOWEEKNUM('3. Erfassung Auszahlungen'!$L$16)),'3. Erfassung Auszahlungen'!$N$16,""))),0)</f>
        <v>0</v>
      </c>
      <c r="I68" s="204">
        <f ca="1">IF('3. Erfassung Auszahlungen'!$M$16&lt;&gt;"ja",IF('3. Erfassung Auszahlungen'!$J$16&lt;1,IF(OR(I$4=_xlfn.ISOWEEKNUM('3. Erfassung Auszahlungen'!$L$16),I$4=_xlfn.ISOWEEKNUM('3. Erfassung Auszahlungen'!$R$16),I$4=_xlfn.ISOWEEKNUM('3. Erfassung Auszahlungen'!$S$16)),'3. Erfassung Auszahlungen'!$N$16,""),(IF(AND(YEAR('3. Erfassung Auszahlungen'!$L$16)=YEAR($I$1),I$4=_xlfn.ISOWEEKNUM('3. Erfassung Auszahlungen'!$L$16)),'3. Erfassung Auszahlungen'!$N$16,""))),0)</f>
        <v>0</v>
      </c>
      <c r="J68" s="204">
        <f ca="1">IF('3. Erfassung Auszahlungen'!$M$16&lt;&gt;"ja",IF('3. Erfassung Auszahlungen'!$J$16&lt;1,IF(OR(J$4=_xlfn.ISOWEEKNUM('3. Erfassung Auszahlungen'!$L$16),J$4=_xlfn.ISOWEEKNUM('3. Erfassung Auszahlungen'!$R$16),J$4=_xlfn.ISOWEEKNUM('3. Erfassung Auszahlungen'!$S$16)),'3. Erfassung Auszahlungen'!$N$16,""),(IF(AND(YEAR('3. Erfassung Auszahlungen'!$L$16)=YEAR($I$1),J$4=_xlfn.ISOWEEKNUM('3. Erfassung Auszahlungen'!$L$16)),'3. Erfassung Auszahlungen'!$N$16,""))),0)</f>
        <v>0</v>
      </c>
      <c r="K68" s="204">
        <f ca="1">IF('3. Erfassung Auszahlungen'!$M$16&lt;&gt;"ja",IF('3. Erfassung Auszahlungen'!$J$16&lt;1,IF(OR(K$4=_xlfn.ISOWEEKNUM('3. Erfassung Auszahlungen'!$L$16),K$4=_xlfn.ISOWEEKNUM('3. Erfassung Auszahlungen'!$R$16),K$4=_xlfn.ISOWEEKNUM('3. Erfassung Auszahlungen'!$S$16)),'3. Erfassung Auszahlungen'!$N$16,""),(IF(AND(YEAR('3. Erfassung Auszahlungen'!$L$16)=YEAR($I$1),K$4=_xlfn.ISOWEEKNUM('3. Erfassung Auszahlungen'!$L$16)),'3. Erfassung Auszahlungen'!$N$16,""))),0)</f>
        <v>0</v>
      </c>
      <c r="L68" s="204">
        <f ca="1">IF('3. Erfassung Auszahlungen'!$M$16&lt;&gt;"ja",IF('3. Erfassung Auszahlungen'!$J$16&lt;1,IF(OR(L$4=_xlfn.ISOWEEKNUM('3. Erfassung Auszahlungen'!$L$16),L$4=_xlfn.ISOWEEKNUM('3. Erfassung Auszahlungen'!$R$16),L$4=_xlfn.ISOWEEKNUM('3. Erfassung Auszahlungen'!$S$16)),'3. Erfassung Auszahlungen'!$N$16,""),(IF(AND(YEAR('3. Erfassung Auszahlungen'!$L$16)=YEAR($I$1),L$4=_xlfn.ISOWEEKNUM('3. Erfassung Auszahlungen'!$L$16)),'3. Erfassung Auszahlungen'!$N$16,""))),0)</f>
        <v>0</v>
      </c>
      <c r="M68" s="204">
        <f ca="1">IF('3. Erfassung Auszahlungen'!$M$16&lt;&gt;"ja",IF('3. Erfassung Auszahlungen'!$J$16&lt;1,IF(OR(M$4=_xlfn.ISOWEEKNUM('3. Erfassung Auszahlungen'!$L$16),M$4=_xlfn.ISOWEEKNUM('3. Erfassung Auszahlungen'!$R$16),M$4=_xlfn.ISOWEEKNUM('3. Erfassung Auszahlungen'!$S$16)),'3. Erfassung Auszahlungen'!$N$16,""),(IF(AND(YEAR('3. Erfassung Auszahlungen'!$L$16)=YEAR($I$1),M$4=_xlfn.ISOWEEKNUM('3. Erfassung Auszahlungen'!$L$16)),'3. Erfassung Auszahlungen'!$N$16,""))),0)</f>
        <v>0</v>
      </c>
      <c r="N68" s="204">
        <f ca="1">IF('3. Erfassung Auszahlungen'!$M$16&lt;&gt;"ja",IF('3. Erfassung Auszahlungen'!$J$16&lt;1,IF(OR(N$4=_xlfn.ISOWEEKNUM('3. Erfassung Auszahlungen'!$L$16),N$4=_xlfn.ISOWEEKNUM('3. Erfassung Auszahlungen'!$R$16),N$4=_xlfn.ISOWEEKNUM('3. Erfassung Auszahlungen'!$S$16)),'3. Erfassung Auszahlungen'!$N$16,""),(IF(AND(YEAR('3. Erfassung Auszahlungen'!$L$16)=YEAR($I$1),N$4=_xlfn.ISOWEEKNUM('3. Erfassung Auszahlungen'!$L$16)),'3. Erfassung Auszahlungen'!$N$16,""))),0)</f>
        <v>0</v>
      </c>
      <c r="O68" s="204">
        <f ca="1">IF('3. Erfassung Auszahlungen'!$M$16&lt;&gt;"ja",IF('3. Erfassung Auszahlungen'!$J$16&lt;1,IF(OR(O$4=_xlfn.ISOWEEKNUM('3. Erfassung Auszahlungen'!$L$16),O$4=_xlfn.ISOWEEKNUM('3. Erfassung Auszahlungen'!$R$16),O$4=_xlfn.ISOWEEKNUM('3. Erfassung Auszahlungen'!$S$16)),'3. Erfassung Auszahlungen'!$N$16,""),(IF(AND(YEAR('3. Erfassung Auszahlungen'!$L$16)=YEAR($I$1),O$4=_xlfn.ISOWEEKNUM('3. Erfassung Auszahlungen'!$L$16)),'3. Erfassung Auszahlungen'!$N$16,""))),0)</f>
        <v>0</v>
      </c>
      <c r="P68" s="124"/>
    </row>
    <row r="69" spans="1:16" ht="15.75" customHeight="1" x14ac:dyDescent="0.25">
      <c r="A69" s="18">
        <f>'3. Erfassung Auszahlungen'!A17</f>
        <v>0</v>
      </c>
      <c r="B69" s="204">
        <f ca="1">IF('3. Erfassung Auszahlungen'!$M$17&lt;&gt;"ja",IF('3. Erfassung Auszahlungen'!$J$17&lt;1,IF(OR(B$4=_xlfn.ISOWEEKNUM('3. Erfassung Auszahlungen'!$L$17),B$4=_xlfn.ISOWEEKNUM('3. Erfassung Auszahlungen'!$R$17),B$4=_xlfn.ISOWEEKNUM('3. Erfassung Auszahlungen'!$S$17)),'3. Erfassung Auszahlungen'!$N$17,""),(IF(AND(YEAR('3. Erfassung Auszahlungen'!$L$17)=YEAR($I$1),B$4=_xlfn.ISOWEEKNUM('3. Erfassung Auszahlungen'!$L$17)),'3. Erfassung Auszahlungen'!$N$17,""))),0)</f>
        <v>0</v>
      </c>
      <c r="C69" s="204">
        <f ca="1">IF('3. Erfassung Auszahlungen'!$M$17&lt;&gt;"ja",IF('3. Erfassung Auszahlungen'!$J$17&lt;1,IF(OR(C$4=_xlfn.ISOWEEKNUM('3. Erfassung Auszahlungen'!$L$17),C$4=_xlfn.ISOWEEKNUM('3. Erfassung Auszahlungen'!$R$17),C$4=_xlfn.ISOWEEKNUM('3. Erfassung Auszahlungen'!$S$17)),'3. Erfassung Auszahlungen'!$N$17,""),(IF(AND(YEAR('3. Erfassung Auszahlungen'!$L$17)=YEAR($I$1),C$4=_xlfn.ISOWEEKNUM('3. Erfassung Auszahlungen'!$L$17)),'3. Erfassung Auszahlungen'!$N$17,""))),0)</f>
        <v>0</v>
      </c>
      <c r="D69" s="204">
        <f ca="1">IF('3. Erfassung Auszahlungen'!$M$17&lt;&gt;"ja",IF('3. Erfassung Auszahlungen'!$J$17&lt;1,IF(OR(D$4=_xlfn.ISOWEEKNUM('3. Erfassung Auszahlungen'!$L$17),D$4=_xlfn.ISOWEEKNUM('3. Erfassung Auszahlungen'!$R$17),D$4=_xlfn.ISOWEEKNUM('3. Erfassung Auszahlungen'!$S$17)),'3. Erfassung Auszahlungen'!$N$17,""),(IF(AND(YEAR('3. Erfassung Auszahlungen'!$L$17)=YEAR($I$1),D$4=_xlfn.ISOWEEKNUM('3. Erfassung Auszahlungen'!$L$17)),'3. Erfassung Auszahlungen'!$N$17,""))),0)</f>
        <v>0</v>
      </c>
      <c r="E69" s="204">
        <f ca="1">IF('3. Erfassung Auszahlungen'!$M$17&lt;&gt;"ja",IF('3. Erfassung Auszahlungen'!$J$17&lt;1,IF(OR(E$4=_xlfn.ISOWEEKNUM('3. Erfassung Auszahlungen'!$L$17),E$4=_xlfn.ISOWEEKNUM('3. Erfassung Auszahlungen'!$R$17),E$4=_xlfn.ISOWEEKNUM('3. Erfassung Auszahlungen'!$S$17)),'3. Erfassung Auszahlungen'!$N$17,""),(IF(AND(YEAR('3. Erfassung Auszahlungen'!$L$17)=YEAR($I$1),E$4=_xlfn.ISOWEEKNUM('3. Erfassung Auszahlungen'!$L$17)),'3. Erfassung Auszahlungen'!$N$17,""))),0)</f>
        <v>0</v>
      </c>
      <c r="F69" s="204">
        <f ca="1">IF('3. Erfassung Auszahlungen'!$M$17&lt;&gt;"ja",IF('3. Erfassung Auszahlungen'!$J$17&lt;1,IF(OR(F$4=_xlfn.ISOWEEKNUM('3. Erfassung Auszahlungen'!$L$17),F$4=_xlfn.ISOWEEKNUM('3. Erfassung Auszahlungen'!$R$17),F$4=_xlfn.ISOWEEKNUM('3. Erfassung Auszahlungen'!$S$17)),'3. Erfassung Auszahlungen'!$N$17,""),(IF(AND(YEAR('3. Erfassung Auszahlungen'!$L$17)=YEAR($I$1),F$4=_xlfn.ISOWEEKNUM('3. Erfassung Auszahlungen'!$L$17)),'3. Erfassung Auszahlungen'!$N$17,""))),0)</f>
        <v>0</v>
      </c>
      <c r="G69" s="204">
        <f ca="1">IF('3. Erfassung Auszahlungen'!$M$17&lt;&gt;"ja",IF('3. Erfassung Auszahlungen'!$J$17&lt;1,IF(OR(G$4=_xlfn.ISOWEEKNUM('3. Erfassung Auszahlungen'!$L$17),G$4=_xlfn.ISOWEEKNUM('3. Erfassung Auszahlungen'!$R$17),G$4=_xlfn.ISOWEEKNUM('3. Erfassung Auszahlungen'!$S$17)),'3. Erfassung Auszahlungen'!$N$17,""),(IF(AND(YEAR('3. Erfassung Auszahlungen'!$L$17)=YEAR($I$1),G$4=_xlfn.ISOWEEKNUM('3. Erfassung Auszahlungen'!$L$17)),'3. Erfassung Auszahlungen'!$N$17,""))),0)</f>
        <v>0</v>
      </c>
      <c r="H69" s="204">
        <f ca="1">IF('3. Erfassung Auszahlungen'!$M$17&lt;&gt;"ja",IF('3. Erfassung Auszahlungen'!$J$17&lt;1,IF(OR(H$4=_xlfn.ISOWEEKNUM('3. Erfassung Auszahlungen'!$L$17),H$4=_xlfn.ISOWEEKNUM('3. Erfassung Auszahlungen'!$R$17),H$4=_xlfn.ISOWEEKNUM('3. Erfassung Auszahlungen'!$S$17)),'3. Erfassung Auszahlungen'!$N$17,""),(IF(AND(YEAR('3. Erfassung Auszahlungen'!$L$17)=YEAR($I$1),H$4=_xlfn.ISOWEEKNUM('3. Erfassung Auszahlungen'!$L$17)),'3. Erfassung Auszahlungen'!$N$17,""))),0)</f>
        <v>0</v>
      </c>
      <c r="I69" s="204">
        <f ca="1">IF('3. Erfassung Auszahlungen'!$M$17&lt;&gt;"ja",IF('3. Erfassung Auszahlungen'!$J$17&lt;1,IF(OR(I$4=_xlfn.ISOWEEKNUM('3. Erfassung Auszahlungen'!$L$17),I$4=_xlfn.ISOWEEKNUM('3. Erfassung Auszahlungen'!$R$17),I$4=_xlfn.ISOWEEKNUM('3. Erfassung Auszahlungen'!$S$17)),'3. Erfassung Auszahlungen'!$N$17,""),(IF(AND(YEAR('3. Erfassung Auszahlungen'!$L$17)=YEAR($I$1),I$4=_xlfn.ISOWEEKNUM('3. Erfassung Auszahlungen'!$L$17)),'3. Erfassung Auszahlungen'!$N$17,""))),0)</f>
        <v>0</v>
      </c>
      <c r="J69" s="204">
        <f ca="1">IF('3. Erfassung Auszahlungen'!$M$17&lt;&gt;"ja",IF('3. Erfassung Auszahlungen'!$J$17&lt;1,IF(OR(J$4=_xlfn.ISOWEEKNUM('3. Erfassung Auszahlungen'!$L$17),J$4=_xlfn.ISOWEEKNUM('3. Erfassung Auszahlungen'!$R$17),J$4=_xlfn.ISOWEEKNUM('3. Erfassung Auszahlungen'!$S$17)),'3. Erfassung Auszahlungen'!$N$17,""),(IF(AND(YEAR('3. Erfassung Auszahlungen'!$L$17)=YEAR($I$1),J$4=_xlfn.ISOWEEKNUM('3. Erfassung Auszahlungen'!$L$17)),'3. Erfassung Auszahlungen'!$N$17,""))),0)</f>
        <v>0</v>
      </c>
      <c r="K69" s="204">
        <f ca="1">IF('3. Erfassung Auszahlungen'!$M$17&lt;&gt;"ja",IF('3. Erfassung Auszahlungen'!$J$17&lt;1,IF(OR(K$4=_xlfn.ISOWEEKNUM('3. Erfassung Auszahlungen'!$L$17),K$4=_xlfn.ISOWEEKNUM('3. Erfassung Auszahlungen'!$R$17),K$4=_xlfn.ISOWEEKNUM('3. Erfassung Auszahlungen'!$S$17)),'3. Erfassung Auszahlungen'!$N$17,""),(IF(AND(YEAR('3. Erfassung Auszahlungen'!$L$17)=YEAR($I$1),K$4=_xlfn.ISOWEEKNUM('3. Erfassung Auszahlungen'!$L$17)),'3. Erfassung Auszahlungen'!$N$17,""))),0)</f>
        <v>0</v>
      </c>
      <c r="L69" s="204">
        <f ca="1">IF('3. Erfassung Auszahlungen'!$M$17&lt;&gt;"ja",IF('3. Erfassung Auszahlungen'!$J$17&lt;1,IF(OR(L$4=_xlfn.ISOWEEKNUM('3. Erfassung Auszahlungen'!$L$17),L$4=_xlfn.ISOWEEKNUM('3. Erfassung Auszahlungen'!$R$17),L$4=_xlfn.ISOWEEKNUM('3. Erfassung Auszahlungen'!$S$17)),'3. Erfassung Auszahlungen'!$N$17,""),(IF(AND(YEAR('3. Erfassung Auszahlungen'!$L$17)=YEAR($I$1),L$4=_xlfn.ISOWEEKNUM('3. Erfassung Auszahlungen'!$L$17)),'3. Erfassung Auszahlungen'!$N$17,""))),0)</f>
        <v>0</v>
      </c>
      <c r="M69" s="204">
        <f ca="1">IF('3. Erfassung Auszahlungen'!$M$17&lt;&gt;"ja",IF('3. Erfassung Auszahlungen'!$J$17&lt;1,IF(OR(M$4=_xlfn.ISOWEEKNUM('3. Erfassung Auszahlungen'!$L$17),M$4=_xlfn.ISOWEEKNUM('3. Erfassung Auszahlungen'!$R$17),M$4=_xlfn.ISOWEEKNUM('3. Erfassung Auszahlungen'!$S$17)),'3. Erfassung Auszahlungen'!$N$17,""),(IF(AND(YEAR('3. Erfassung Auszahlungen'!$L$17)=YEAR($I$1),M$4=_xlfn.ISOWEEKNUM('3. Erfassung Auszahlungen'!$L$17)),'3. Erfassung Auszahlungen'!$N$17,""))),0)</f>
        <v>0</v>
      </c>
      <c r="N69" s="204">
        <f ca="1">IF('3. Erfassung Auszahlungen'!$M$17&lt;&gt;"ja",IF('3. Erfassung Auszahlungen'!$J$17&lt;1,IF(OR(N$4=_xlfn.ISOWEEKNUM('3. Erfassung Auszahlungen'!$L$17),N$4=_xlfn.ISOWEEKNUM('3. Erfassung Auszahlungen'!$R$17),N$4=_xlfn.ISOWEEKNUM('3. Erfassung Auszahlungen'!$S$17)),'3. Erfassung Auszahlungen'!$N$17,""),(IF(AND(YEAR('3. Erfassung Auszahlungen'!$L$17)=YEAR($I$1),N$4=_xlfn.ISOWEEKNUM('3. Erfassung Auszahlungen'!$L$17)),'3. Erfassung Auszahlungen'!$N$17,""))),0)</f>
        <v>0</v>
      </c>
      <c r="O69" s="204">
        <f ca="1">IF('3. Erfassung Auszahlungen'!$M$17&lt;&gt;"ja",IF('3. Erfassung Auszahlungen'!$J$17&lt;1,IF(OR(O$4=_xlfn.ISOWEEKNUM('3. Erfassung Auszahlungen'!$L$17),O$4=_xlfn.ISOWEEKNUM('3. Erfassung Auszahlungen'!$R$17),O$4=_xlfn.ISOWEEKNUM('3. Erfassung Auszahlungen'!$S$17)),'3. Erfassung Auszahlungen'!$N$17,""),(IF(AND(YEAR('3. Erfassung Auszahlungen'!$L$17)=YEAR($I$1),O$4=_xlfn.ISOWEEKNUM('3. Erfassung Auszahlungen'!$L$17)),'3. Erfassung Auszahlungen'!$N$17,""))),0)</f>
        <v>0</v>
      </c>
      <c r="P69" s="124"/>
    </row>
    <row r="70" spans="1:16" ht="15.75" customHeight="1" x14ac:dyDescent="0.25">
      <c r="A70" s="18">
        <f>'3. Erfassung Auszahlungen'!A18</f>
        <v>0</v>
      </c>
      <c r="B70" s="204">
        <f ca="1">IF('3. Erfassung Auszahlungen'!$M$18&lt;&gt;"ja",IF('3. Erfassung Auszahlungen'!$J$18&lt;1,IF(OR(B$4=_xlfn.ISOWEEKNUM('3. Erfassung Auszahlungen'!$L$18),B$4=_xlfn.ISOWEEKNUM('3. Erfassung Auszahlungen'!$R$18),B$4=_xlfn.ISOWEEKNUM('3. Erfassung Auszahlungen'!$S$18)),'3. Erfassung Auszahlungen'!$N$18,""),(IF(AND(YEAR('3. Erfassung Auszahlungen'!$L$18)=YEAR($I$1),B$4=_xlfn.ISOWEEKNUM('3. Erfassung Auszahlungen'!$L$18)),'3. Erfassung Auszahlungen'!$N$18,""))),0)</f>
        <v>0</v>
      </c>
      <c r="C70" s="204">
        <f ca="1">IF('3. Erfassung Auszahlungen'!$M$18&lt;&gt;"ja",IF('3. Erfassung Auszahlungen'!$J$18&lt;1,IF(OR(C$4=_xlfn.ISOWEEKNUM('3. Erfassung Auszahlungen'!$L$18),C$4=_xlfn.ISOWEEKNUM('3. Erfassung Auszahlungen'!$R$18),C$4=_xlfn.ISOWEEKNUM('3. Erfassung Auszahlungen'!$S$18)),'3. Erfassung Auszahlungen'!$N$18,""),(IF(AND(YEAR('3. Erfassung Auszahlungen'!$L$18)=YEAR($I$1),C$4=_xlfn.ISOWEEKNUM('3. Erfassung Auszahlungen'!$L$18)),'3. Erfassung Auszahlungen'!$N$18,""))),0)</f>
        <v>0</v>
      </c>
      <c r="D70" s="204">
        <f ca="1">IF('3. Erfassung Auszahlungen'!$M$18&lt;&gt;"ja",IF('3. Erfassung Auszahlungen'!$J$18&lt;1,IF(OR(D$4=_xlfn.ISOWEEKNUM('3. Erfassung Auszahlungen'!$L$18),D$4=_xlfn.ISOWEEKNUM('3. Erfassung Auszahlungen'!$R$18),D$4=_xlfn.ISOWEEKNUM('3. Erfassung Auszahlungen'!$S$18)),'3. Erfassung Auszahlungen'!$N$18,""),(IF(AND(YEAR('3. Erfassung Auszahlungen'!$L$18)=YEAR($I$1),D$4=_xlfn.ISOWEEKNUM('3. Erfassung Auszahlungen'!$L$18)),'3. Erfassung Auszahlungen'!$N$18,""))),0)</f>
        <v>0</v>
      </c>
      <c r="E70" s="204">
        <f ca="1">IF('3. Erfassung Auszahlungen'!$M$18&lt;&gt;"ja",IF('3. Erfassung Auszahlungen'!$J$18&lt;1,IF(OR(E$4=_xlfn.ISOWEEKNUM('3. Erfassung Auszahlungen'!$L$18),E$4=_xlfn.ISOWEEKNUM('3. Erfassung Auszahlungen'!$R$18),E$4=_xlfn.ISOWEEKNUM('3. Erfassung Auszahlungen'!$S$18)),'3. Erfassung Auszahlungen'!$N$18,""),(IF(AND(YEAR('3. Erfassung Auszahlungen'!$L$18)=YEAR($I$1),E$4=_xlfn.ISOWEEKNUM('3. Erfassung Auszahlungen'!$L$18)),'3. Erfassung Auszahlungen'!$N$18,""))),0)</f>
        <v>0</v>
      </c>
      <c r="F70" s="204">
        <f ca="1">IF('3. Erfassung Auszahlungen'!$M$18&lt;&gt;"ja",IF('3. Erfassung Auszahlungen'!$J$18&lt;1,IF(OR(F$4=_xlfn.ISOWEEKNUM('3. Erfassung Auszahlungen'!$L$18),F$4=_xlfn.ISOWEEKNUM('3. Erfassung Auszahlungen'!$R$18),F$4=_xlfn.ISOWEEKNUM('3. Erfassung Auszahlungen'!$S$18)),'3. Erfassung Auszahlungen'!$N$18,""),(IF(AND(YEAR('3. Erfassung Auszahlungen'!$L$18)=YEAR($I$1),F$4=_xlfn.ISOWEEKNUM('3. Erfassung Auszahlungen'!$L$18)),'3. Erfassung Auszahlungen'!$N$18,""))),0)</f>
        <v>0</v>
      </c>
      <c r="G70" s="204">
        <f ca="1">IF('3. Erfassung Auszahlungen'!$M$18&lt;&gt;"ja",IF('3. Erfassung Auszahlungen'!$J$18&lt;1,IF(OR(G$4=_xlfn.ISOWEEKNUM('3. Erfassung Auszahlungen'!$L$18),G$4=_xlfn.ISOWEEKNUM('3. Erfassung Auszahlungen'!$R$18),G$4=_xlfn.ISOWEEKNUM('3. Erfassung Auszahlungen'!$S$18)),'3. Erfassung Auszahlungen'!$N$18,""),(IF(AND(YEAR('3. Erfassung Auszahlungen'!$L$18)=YEAR($I$1),G$4=_xlfn.ISOWEEKNUM('3. Erfassung Auszahlungen'!$L$18)),'3. Erfassung Auszahlungen'!$N$18,""))),0)</f>
        <v>0</v>
      </c>
      <c r="H70" s="204">
        <f ca="1">IF('3. Erfassung Auszahlungen'!$M$18&lt;&gt;"ja",IF('3. Erfassung Auszahlungen'!$J$18&lt;1,IF(OR(H$4=_xlfn.ISOWEEKNUM('3. Erfassung Auszahlungen'!$L$18),H$4=_xlfn.ISOWEEKNUM('3. Erfassung Auszahlungen'!$R$18),H$4=_xlfn.ISOWEEKNUM('3. Erfassung Auszahlungen'!$S$18)),'3. Erfassung Auszahlungen'!$N$18,""),(IF(AND(YEAR('3. Erfassung Auszahlungen'!$L$18)=YEAR($I$1),H$4=_xlfn.ISOWEEKNUM('3. Erfassung Auszahlungen'!$L$18)),'3. Erfassung Auszahlungen'!$N$18,""))),0)</f>
        <v>0</v>
      </c>
      <c r="I70" s="204">
        <f ca="1">IF('3. Erfassung Auszahlungen'!$M$18&lt;&gt;"ja",IF('3. Erfassung Auszahlungen'!$J$18&lt;1,IF(OR(I$4=_xlfn.ISOWEEKNUM('3. Erfassung Auszahlungen'!$L$18),I$4=_xlfn.ISOWEEKNUM('3. Erfassung Auszahlungen'!$R$18),I$4=_xlfn.ISOWEEKNUM('3. Erfassung Auszahlungen'!$S$18)),'3. Erfassung Auszahlungen'!$N$18,""),(IF(AND(YEAR('3. Erfassung Auszahlungen'!$L$18)=YEAR($I$1),I$4=_xlfn.ISOWEEKNUM('3. Erfassung Auszahlungen'!$L$18)),'3. Erfassung Auszahlungen'!$N$18,""))),0)</f>
        <v>0</v>
      </c>
      <c r="J70" s="204">
        <f ca="1">IF('3. Erfassung Auszahlungen'!$M$18&lt;&gt;"ja",IF('3. Erfassung Auszahlungen'!$J$18&lt;1,IF(OR(J$4=_xlfn.ISOWEEKNUM('3. Erfassung Auszahlungen'!$L$18),J$4=_xlfn.ISOWEEKNUM('3. Erfassung Auszahlungen'!$R$18),J$4=_xlfn.ISOWEEKNUM('3. Erfassung Auszahlungen'!$S$18)),'3. Erfassung Auszahlungen'!$N$18,""),(IF(AND(YEAR('3. Erfassung Auszahlungen'!$L$18)=YEAR($I$1),J$4=_xlfn.ISOWEEKNUM('3. Erfassung Auszahlungen'!$L$18)),'3. Erfassung Auszahlungen'!$N$18,""))),0)</f>
        <v>0</v>
      </c>
      <c r="K70" s="204">
        <f ca="1">IF('3. Erfassung Auszahlungen'!$M$18&lt;&gt;"ja",IF('3. Erfassung Auszahlungen'!$J$18&lt;1,IF(OR(K$4=_xlfn.ISOWEEKNUM('3. Erfassung Auszahlungen'!$L$18),K$4=_xlfn.ISOWEEKNUM('3. Erfassung Auszahlungen'!$R$18),K$4=_xlfn.ISOWEEKNUM('3. Erfassung Auszahlungen'!$S$18)),'3. Erfassung Auszahlungen'!$N$18,""),(IF(AND(YEAR('3. Erfassung Auszahlungen'!$L$18)=YEAR($I$1),K$4=_xlfn.ISOWEEKNUM('3. Erfassung Auszahlungen'!$L$18)),'3. Erfassung Auszahlungen'!$N$18,""))),0)</f>
        <v>0</v>
      </c>
      <c r="L70" s="204">
        <f ca="1">IF('3. Erfassung Auszahlungen'!$M$18&lt;&gt;"ja",IF('3. Erfassung Auszahlungen'!$J$18&lt;1,IF(OR(L$4=_xlfn.ISOWEEKNUM('3. Erfassung Auszahlungen'!$L$18),L$4=_xlfn.ISOWEEKNUM('3. Erfassung Auszahlungen'!$R$18),L$4=_xlfn.ISOWEEKNUM('3. Erfassung Auszahlungen'!$S$18)),'3. Erfassung Auszahlungen'!$N$18,""),(IF(AND(YEAR('3. Erfassung Auszahlungen'!$L$18)=YEAR($I$1),L$4=_xlfn.ISOWEEKNUM('3. Erfassung Auszahlungen'!$L$18)),'3. Erfassung Auszahlungen'!$N$18,""))),0)</f>
        <v>0</v>
      </c>
      <c r="M70" s="204">
        <f ca="1">IF('3. Erfassung Auszahlungen'!$M$18&lt;&gt;"ja",IF('3. Erfassung Auszahlungen'!$J$18&lt;1,IF(OR(M$4=_xlfn.ISOWEEKNUM('3. Erfassung Auszahlungen'!$L$18),M$4=_xlfn.ISOWEEKNUM('3. Erfassung Auszahlungen'!$R$18),M$4=_xlfn.ISOWEEKNUM('3. Erfassung Auszahlungen'!$S$18)),'3. Erfassung Auszahlungen'!$N$18,""),(IF(AND(YEAR('3. Erfassung Auszahlungen'!$L$18)=YEAR($I$1),M$4=_xlfn.ISOWEEKNUM('3. Erfassung Auszahlungen'!$L$18)),'3. Erfassung Auszahlungen'!$N$18,""))),0)</f>
        <v>0</v>
      </c>
      <c r="N70" s="204">
        <f ca="1">IF('3. Erfassung Auszahlungen'!$M$18&lt;&gt;"ja",IF('3. Erfassung Auszahlungen'!$J$18&lt;1,IF(OR(N$4=_xlfn.ISOWEEKNUM('3. Erfassung Auszahlungen'!$L$18),N$4=_xlfn.ISOWEEKNUM('3. Erfassung Auszahlungen'!$R$18),N$4=_xlfn.ISOWEEKNUM('3. Erfassung Auszahlungen'!$S$18)),'3. Erfassung Auszahlungen'!$N$18,""),(IF(AND(YEAR('3. Erfassung Auszahlungen'!$L$18)=YEAR($I$1),N$4=_xlfn.ISOWEEKNUM('3. Erfassung Auszahlungen'!$L$18)),'3. Erfassung Auszahlungen'!$N$18,""))),0)</f>
        <v>0</v>
      </c>
      <c r="O70" s="204">
        <f ca="1">IF('3. Erfassung Auszahlungen'!$M$18&lt;&gt;"ja",IF('3. Erfassung Auszahlungen'!$J$18&lt;1,IF(OR(O$4=_xlfn.ISOWEEKNUM('3. Erfassung Auszahlungen'!$L$18),O$4=_xlfn.ISOWEEKNUM('3. Erfassung Auszahlungen'!$R$18),O$4=_xlfn.ISOWEEKNUM('3. Erfassung Auszahlungen'!$S$18)),'3. Erfassung Auszahlungen'!$N$18,""),(IF(AND(YEAR('3. Erfassung Auszahlungen'!$L$18)=YEAR($I$1),O$4=_xlfn.ISOWEEKNUM('3. Erfassung Auszahlungen'!$L$18)),'3. Erfassung Auszahlungen'!$N$18,""))),0)</f>
        <v>0</v>
      </c>
      <c r="P70" s="124"/>
    </row>
    <row r="71" spans="1:16" ht="15.75" customHeight="1" x14ac:dyDescent="0.25">
      <c r="A71" s="18">
        <f>'3. Erfassung Auszahlungen'!A19</f>
        <v>0</v>
      </c>
      <c r="B71" s="204">
        <f ca="1">IF('3. Erfassung Auszahlungen'!$M$19&lt;&gt;"ja",IF('3. Erfassung Auszahlungen'!$J$19&lt;1,IF(OR(B$4=_xlfn.ISOWEEKNUM('3. Erfassung Auszahlungen'!$L$19),B$4=_xlfn.ISOWEEKNUM('3. Erfassung Auszahlungen'!$R$19),B$4=_xlfn.ISOWEEKNUM('3. Erfassung Auszahlungen'!$S$19)),'3. Erfassung Auszahlungen'!$N$19,""),(IF(AND(YEAR('3. Erfassung Auszahlungen'!$L$19)=YEAR($I$1),B$4=_xlfn.ISOWEEKNUM('3. Erfassung Auszahlungen'!$L$19)),'3. Erfassung Auszahlungen'!$N$19,""))),0)</f>
        <v>0</v>
      </c>
      <c r="C71" s="204">
        <f ca="1">IF('3. Erfassung Auszahlungen'!$M$19&lt;&gt;"ja",IF('3. Erfassung Auszahlungen'!$J$19&lt;1,IF(OR(C$4=_xlfn.ISOWEEKNUM('3. Erfassung Auszahlungen'!$L$19),C$4=_xlfn.ISOWEEKNUM('3. Erfassung Auszahlungen'!$R$19),C$4=_xlfn.ISOWEEKNUM('3. Erfassung Auszahlungen'!$S$19)),'3. Erfassung Auszahlungen'!$N$19,""),(IF(AND(YEAR('3. Erfassung Auszahlungen'!$L$19)=YEAR($I$1),C$4=_xlfn.ISOWEEKNUM('3. Erfassung Auszahlungen'!$L$19)),'3. Erfassung Auszahlungen'!$N$19,""))),0)</f>
        <v>0</v>
      </c>
      <c r="D71" s="204">
        <f ca="1">IF('3. Erfassung Auszahlungen'!$M$19&lt;&gt;"ja",IF('3. Erfassung Auszahlungen'!$J$19&lt;1,IF(OR(D$4=_xlfn.ISOWEEKNUM('3. Erfassung Auszahlungen'!$L$19),D$4=_xlfn.ISOWEEKNUM('3. Erfassung Auszahlungen'!$R$19),D$4=_xlfn.ISOWEEKNUM('3. Erfassung Auszahlungen'!$S$19)),'3. Erfassung Auszahlungen'!$N$19,""),(IF(AND(YEAR('3. Erfassung Auszahlungen'!$L$19)=YEAR($I$1),D$4=_xlfn.ISOWEEKNUM('3. Erfassung Auszahlungen'!$L$19)),'3. Erfassung Auszahlungen'!$N$19,""))),0)</f>
        <v>0</v>
      </c>
      <c r="E71" s="204">
        <f ca="1">IF('3. Erfassung Auszahlungen'!$M$19&lt;&gt;"ja",IF('3. Erfassung Auszahlungen'!$J$19&lt;1,IF(OR(E$4=_xlfn.ISOWEEKNUM('3. Erfassung Auszahlungen'!$L$19),E$4=_xlfn.ISOWEEKNUM('3. Erfassung Auszahlungen'!$R$19),E$4=_xlfn.ISOWEEKNUM('3. Erfassung Auszahlungen'!$S$19)),'3. Erfassung Auszahlungen'!$N$19,""),(IF(AND(YEAR('3. Erfassung Auszahlungen'!$L$19)=YEAR($I$1),E$4=_xlfn.ISOWEEKNUM('3. Erfassung Auszahlungen'!$L$19)),'3. Erfassung Auszahlungen'!$N$19,""))),0)</f>
        <v>0</v>
      </c>
      <c r="F71" s="204">
        <f ca="1">IF('3. Erfassung Auszahlungen'!$M$19&lt;&gt;"ja",IF('3. Erfassung Auszahlungen'!$J$19&lt;1,IF(OR(F$4=_xlfn.ISOWEEKNUM('3. Erfassung Auszahlungen'!$L$19),F$4=_xlfn.ISOWEEKNUM('3. Erfassung Auszahlungen'!$R$19),F$4=_xlfn.ISOWEEKNUM('3. Erfassung Auszahlungen'!$S$19)),'3. Erfassung Auszahlungen'!$N$19,""),(IF(AND(YEAR('3. Erfassung Auszahlungen'!$L$19)=YEAR($I$1),F$4=_xlfn.ISOWEEKNUM('3. Erfassung Auszahlungen'!$L$19)),'3. Erfassung Auszahlungen'!$N$19,""))),0)</f>
        <v>0</v>
      </c>
      <c r="G71" s="204">
        <f ca="1">IF('3. Erfassung Auszahlungen'!$M$19&lt;&gt;"ja",IF('3. Erfassung Auszahlungen'!$J$19&lt;1,IF(OR(G$4=_xlfn.ISOWEEKNUM('3. Erfassung Auszahlungen'!$L$19),G$4=_xlfn.ISOWEEKNUM('3. Erfassung Auszahlungen'!$R$19),G$4=_xlfn.ISOWEEKNUM('3. Erfassung Auszahlungen'!$S$19)),'3. Erfassung Auszahlungen'!$N$19,""),(IF(AND(YEAR('3. Erfassung Auszahlungen'!$L$19)=YEAR($I$1),G$4=_xlfn.ISOWEEKNUM('3. Erfassung Auszahlungen'!$L$19)),'3. Erfassung Auszahlungen'!$N$19,""))),0)</f>
        <v>0</v>
      </c>
      <c r="H71" s="204">
        <f ca="1">IF('3. Erfassung Auszahlungen'!$M$19&lt;&gt;"ja",IF('3. Erfassung Auszahlungen'!$J$19&lt;1,IF(OR(H$4=_xlfn.ISOWEEKNUM('3. Erfassung Auszahlungen'!$L$19),H$4=_xlfn.ISOWEEKNUM('3. Erfassung Auszahlungen'!$R$19),H$4=_xlfn.ISOWEEKNUM('3. Erfassung Auszahlungen'!$S$19)),'3. Erfassung Auszahlungen'!$N$19,""),(IF(AND(YEAR('3. Erfassung Auszahlungen'!$L$19)=YEAR($I$1),H$4=_xlfn.ISOWEEKNUM('3. Erfassung Auszahlungen'!$L$19)),'3. Erfassung Auszahlungen'!$N$19,""))),0)</f>
        <v>0</v>
      </c>
      <c r="I71" s="204">
        <f ca="1">IF('3. Erfassung Auszahlungen'!$M$19&lt;&gt;"ja",IF('3. Erfassung Auszahlungen'!$J$19&lt;1,IF(OR(I$4=_xlfn.ISOWEEKNUM('3. Erfassung Auszahlungen'!$L$19),I$4=_xlfn.ISOWEEKNUM('3. Erfassung Auszahlungen'!$R$19),I$4=_xlfn.ISOWEEKNUM('3. Erfassung Auszahlungen'!$S$19)),'3. Erfassung Auszahlungen'!$N$19,""),(IF(AND(YEAR('3. Erfassung Auszahlungen'!$L$19)=YEAR($I$1),I$4=_xlfn.ISOWEEKNUM('3. Erfassung Auszahlungen'!$L$19)),'3. Erfassung Auszahlungen'!$N$19,""))),0)</f>
        <v>0</v>
      </c>
      <c r="J71" s="204">
        <f ca="1">IF('3. Erfassung Auszahlungen'!$M$19&lt;&gt;"ja",IF('3. Erfassung Auszahlungen'!$J$19&lt;1,IF(OR(J$4=_xlfn.ISOWEEKNUM('3. Erfassung Auszahlungen'!$L$19),J$4=_xlfn.ISOWEEKNUM('3. Erfassung Auszahlungen'!$R$19),J$4=_xlfn.ISOWEEKNUM('3. Erfassung Auszahlungen'!$S$19)),'3. Erfassung Auszahlungen'!$N$19,""),(IF(AND(YEAR('3. Erfassung Auszahlungen'!$L$19)=YEAR($I$1),J$4=_xlfn.ISOWEEKNUM('3. Erfassung Auszahlungen'!$L$19)),'3. Erfassung Auszahlungen'!$N$19,""))),0)</f>
        <v>0</v>
      </c>
      <c r="K71" s="204">
        <f ca="1">IF('3. Erfassung Auszahlungen'!$M$19&lt;&gt;"ja",IF('3. Erfassung Auszahlungen'!$J$19&lt;1,IF(OR(K$4=_xlfn.ISOWEEKNUM('3. Erfassung Auszahlungen'!$L$19),K$4=_xlfn.ISOWEEKNUM('3. Erfassung Auszahlungen'!$R$19),K$4=_xlfn.ISOWEEKNUM('3. Erfassung Auszahlungen'!$S$19)),'3. Erfassung Auszahlungen'!$N$19,""),(IF(AND(YEAR('3. Erfassung Auszahlungen'!$L$19)=YEAR($I$1),K$4=_xlfn.ISOWEEKNUM('3. Erfassung Auszahlungen'!$L$19)),'3. Erfassung Auszahlungen'!$N$19,""))),0)</f>
        <v>0</v>
      </c>
      <c r="L71" s="204">
        <f ca="1">IF('3. Erfassung Auszahlungen'!$M$19&lt;&gt;"ja",IF('3. Erfassung Auszahlungen'!$J$19&lt;1,IF(OR(L$4=_xlfn.ISOWEEKNUM('3. Erfassung Auszahlungen'!$L$19),L$4=_xlfn.ISOWEEKNUM('3. Erfassung Auszahlungen'!$R$19),L$4=_xlfn.ISOWEEKNUM('3. Erfassung Auszahlungen'!$S$19)),'3. Erfassung Auszahlungen'!$N$19,""),(IF(AND(YEAR('3. Erfassung Auszahlungen'!$L$19)=YEAR($I$1),L$4=_xlfn.ISOWEEKNUM('3. Erfassung Auszahlungen'!$L$19)),'3. Erfassung Auszahlungen'!$N$19,""))),0)</f>
        <v>0</v>
      </c>
      <c r="M71" s="204">
        <f ca="1">IF('3. Erfassung Auszahlungen'!$M$19&lt;&gt;"ja",IF('3. Erfassung Auszahlungen'!$J$19&lt;1,IF(OR(M$4=_xlfn.ISOWEEKNUM('3. Erfassung Auszahlungen'!$L$19),M$4=_xlfn.ISOWEEKNUM('3. Erfassung Auszahlungen'!$R$19),M$4=_xlfn.ISOWEEKNUM('3. Erfassung Auszahlungen'!$S$19)),'3. Erfassung Auszahlungen'!$N$19,""),(IF(AND(YEAR('3. Erfassung Auszahlungen'!$L$19)=YEAR($I$1),M$4=_xlfn.ISOWEEKNUM('3. Erfassung Auszahlungen'!$L$19)),'3. Erfassung Auszahlungen'!$N$19,""))),0)</f>
        <v>0</v>
      </c>
      <c r="N71" s="204">
        <f ca="1">IF('3. Erfassung Auszahlungen'!$M$19&lt;&gt;"ja",IF('3. Erfassung Auszahlungen'!$J$19&lt;1,IF(OR(N$4=_xlfn.ISOWEEKNUM('3. Erfassung Auszahlungen'!$L$19),N$4=_xlfn.ISOWEEKNUM('3. Erfassung Auszahlungen'!$R$19),N$4=_xlfn.ISOWEEKNUM('3. Erfassung Auszahlungen'!$S$19)),'3. Erfassung Auszahlungen'!$N$19,""),(IF(AND(YEAR('3. Erfassung Auszahlungen'!$L$19)=YEAR($I$1),N$4=_xlfn.ISOWEEKNUM('3. Erfassung Auszahlungen'!$L$19)),'3. Erfassung Auszahlungen'!$N$19,""))),0)</f>
        <v>0</v>
      </c>
      <c r="O71" s="204">
        <f ca="1">IF('3. Erfassung Auszahlungen'!$M$19&lt;&gt;"ja",IF('3. Erfassung Auszahlungen'!$J$19&lt;1,IF(OR(O$4=_xlfn.ISOWEEKNUM('3. Erfassung Auszahlungen'!$L$19),O$4=_xlfn.ISOWEEKNUM('3. Erfassung Auszahlungen'!$R$19),O$4=_xlfn.ISOWEEKNUM('3. Erfassung Auszahlungen'!$S$19)),'3. Erfassung Auszahlungen'!$N$19,""),(IF(AND(YEAR('3. Erfassung Auszahlungen'!$L$19)=YEAR($I$1),O$4=_xlfn.ISOWEEKNUM('3. Erfassung Auszahlungen'!$L$19)),'3. Erfassung Auszahlungen'!$N$19,""))),0)</f>
        <v>0</v>
      </c>
      <c r="P71" s="124"/>
    </row>
    <row r="72" spans="1:16" ht="15.75" customHeight="1" x14ac:dyDescent="0.25">
      <c r="A72" s="18">
        <f>'3. Erfassung Auszahlungen'!A20</f>
        <v>0</v>
      </c>
      <c r="B72" s="204">
        <f ca="1">IF('3. Erfassung Auszahlungen'!$M$20&lt;&gt;"ja",IF('3. Erfassung Auszahlungen'!$J$20&lt;1,IF(OR(B$4=_xlfn.ISOWEEKNUM('3. Erfassung Auszahlungen'!$L$20),B$4=_xlfn.ISOWEEKNUM('3. Erfassung Auszahlungen'!$R$20),B$4=_xlfn.ISOWEEKNUM('3. Erfassung Auszahlungen'!$S$20)),'3. Erfassung Auszahlungen'!$N$20,""),(IF(AND(YEAR('3. Erfassung Auszahlungen'!$L$20)=YEAR($I$1),B$4=_xlfn.ISOWEEKNUM('3. Erfassung Auszahlungen'!$L$20)),'3. Erfassung Auszahlungen'!$N$20,""))),0)</f>
        <v>0</v>
      </c>
      <c r="C72" s="204">
        <f ca="1">IF('3. Erfassung Auszahlungen'!$M$20&lt;&gt;"ja",IF('3. Erfassung Auszahlungen'!$J$20&lt;1,IF(OR(C$4=_xlfn.ISOWEEKNUM('3. Erfassung Auszahlungen'!$L$20),C$4=_xlfn.ISOWEEKNUM('3. Erfassung Auszahlungen'!$R$20),C$4=_xlfn.ISOWEEKNUM('3. Erfassung Auszahlungen'!$S$20)),'3. Erfassung Auszahlungen'!$N$20,""),(IF(AND(YEAR('3. Erfassung Auszahlungen'!$L$20)=YEAR($I$1),C$4=_xlfn.ISOWEEKNUM('3. Erfassung Auszahlungen'!$L$20)),'3. Erfassung Auszahlungen'!$N$20,""))),0)</f>
        <v>0</v>
      </c>
      <c r="D72" s="204">
        <f ca="1">IF('3. Erfassung Auszahlungen'!$M$20&lt;&gt;"ja",IF('3. Erfassung Auszahlungen'!$J$20&lt;1,IF(OR(D$4=_xlfn.ISOWEEKNUM('3. Erfassung Auszahlungen'!$L$20),D$4=_xlfn.ISOWEEKNUM('3. Erfassung Auszahlungen'!$R$20),D$4=_xlfn.ISOWEEKNUM('3. Erfassung Auszahlungen'!$S$20)),'3. Erfassung Auszahlungen'!$N$20,""),(IF(AND(YEAR('3. Erfassung Auszahlungen'!$L$20)=YEAR($I$1),D$4=_xlfn.ISOWEEKNUM('3. Erfassung Auszahlungen'!$L$20)),'3. Erfassung Auszahlungen'!$N$20,""))),0)</f>
        <v>0</v>
      </c>
      <c r="E72" s="204">
        <f ca="1">IF('3. Erfassung Auszahlungen'!$M$20&lt;&gt;"ja",IF('3. Erfassung Auszahlungen'!$J$20&lt;1,IF(OR(E$4=_xlfn.ISOWEEKNUM('3. Erfassung Auszahlungen'!$L$20),E$4=_xlfn.ISOWEEKNUM('3. Erfassung Auszahlungen'!$R$20),E$4=_xlfn.ISOWEEKNUM('3. Erfassung Auszahlungen'!$S$20)),'3. Erfassung Auszahlungen'!$N$20,""),(IF(AND(YEAR('3. Erfassung Auszahlungen'!$L$20)=YEAR($I$1),E$4=_xlfn.ISOWEEKNUM('3. Erfassung Auszahlungen'!$L$20)),'3. Erfassung Auszahlungen'!$N$20,""))),0)</f>
        <v>0</v>
      </c>
      <c r="F72" s="204">
        <f ca="1">IF('3. Erfassung Auszahlungen'!$M$20&lt;&gt;"ja",IF('3. Erfassung Auszahlungen'!$J$20&lt;1,IF(OR(F$4=_xlfn.ISOWEEKNUM('3. Erfassung Auszahlungen'!$L$20),F$4=_xlfn.ISOWEEKNUM('3. Erfassung Auszahlungen'!$R$20),F$4=_xlfn.ISOWEEKNUM('3. Erfassung Auszahlungen'!$S$20)),'3. Erfassung Auszahlungen'!$N$20,""),(IF(AND(YEAR('3. Erfassung Auszahlungen'!$L$20)=YEAR($I$1),F$4=_xlfn.ISOWEEKNUM('3. Erfassung Auszahlungen'!$L$20)),'3. Erfassung Auszahlungen'!$N$20,""))),0)</f>
        <v>0</v>
      </c>
      <c r="G72" s="204">
        <f ca="1">IF('3. Erfassung Auszahlungen'!$M$20&lt;&gt;"ja",IF('3. Erfassung Auszahlungen'!$J$20&lt;1,IF(OR(G$4=_xlfn.ISOWEEKNUM('3. Erfassung Auszahlungen'!$L$20),G$4=_xlfn.ISOWEEKNUM('3. Erfassung Auszahlungen'!$R$20),G$4=_xlfn.ISOWEEKNUM('3. Erfassung Auszahlungen'!$S$20)),'3. Erfassung Auszahlungen'!$N$20,""),(IF(AND(YEAR('3. Erfassung Auszahlungen'!$L$20)=YEAR($I$1),G$4=_xlfn.ISOWEEKNUM('3. Erfassung Auszahlungen'!$L$20)),'3. Erfassung Auszahlungen'!$N$20,""))),0)</f>
        <v>0</v>
      </c>
      <c r="H72" s="204">
        <f ca="1">IF('3. Erfassung Auszahlungen'!$M$20&lt;&gt;"ja",IF('3. Erfassung Auszahlungen'!$J$20&lt;1,IF(OR(H$4=_xlfn.ISOWEEKNUM('3. Erfassung Auszahlungen'!$L$20),H$4=_xlfn.ISOWEEKNUM('3. Erfassung Auszahlungen'!$R$20),H$4=_xlfn.ISOWEEKNUM('3. Erfassung Auszahlungen'!$S$20)),'3. Erfassung Auszahlungen'!$N$20,""),(IF(AND(YEAR('3. Erfassung Auszahlungen'!$L$20)=YEAR($I$1),H$4=_xlfn.ISOWEEKNUM('3. Erfassung Auszahlungen'!$L$20)),'3. Erfassung Auszahlungen'!$N$20,""))),0)</f>
        <v>0</v>
      </c>
      <c r="I72" s="204">
        <f ca="1">IF('3. Erfassung Auszahlungen'!$M$20&lt;&gt;"ja",IF('3. Erfassung Auszahlungen'!$J$20&lt;1,IF(OR(I$4=_xlfn.ISOWEEKNUM('3. Erfassung Auszahlungen'!$L$20),I$4=_xlfn.ISOWEEKNUM('3. Erfassung Auszahlungen'!$R$20),I$4=_xlfn.ISOWEEKNUM('3. Erfassung Auszahlungen'!$S$20)),'3. Erfassung Auszahlungen'!$N$20,""),(IF(AND(YEAR('3. Erfassung Auszahlungen'!$L$20)=YEAR($I$1),I$4=_xlfn.ISOWEEKNUM('3. Erfassung Auszahlungen'!$L$20)),'3. Erfassung Auszahlungen'!$N$20,""))),0)</f>
        <v>0</v>
      </c>
      <c r="J72" s="204">
        <f ca="1">IF('3. Erfassung Auszahlungen'!$M$20&lt;&gt;"ja",IF('3. Erfassung Auszahlungen'!$J$20&lt;1,IF(OR(J$4=_xlfn.ISOWEEKNUM('3. Erfassung Auszahlungen'!$L$20),J$4=_xlfn.ISOWEEKNUM('3. Erfassung Auszahlungen'!$R$20),J$4=_xlfn.ISOWEEKNUM('3. Erfassung Auszahlungen'!$S$20)),'3. Erfassung Auszahlungen'!$N$20,""),(IF(AND(YEAR('3. Erfassung Auszahlungen'!$L$20)=YEAR($I$1),J$4=_xlfn.ISOWEEKNUM('3. Erfassung Auszahlungen'!$L$20)),'3. Erfassung Auszahlungen'!$N$20,""))),0)</f>
        <v>0</v>
      </c>
      <c r="K72" s="204">
        <f ca="1">IF('3. Erfassung Auszahlungen'!$M$20&lt;&gt;"ja",IF('3. Erfassung Auszahlungen'!$J$20&lt;1,IF(OR(K$4=_xlfn.ISOWEEKNUM('3. Erfassung Auszahlungen'!$L$20),K$4=_xlfn.ISOWEEKNUM('3. Erfassung Auszahlungen'!$R$20),K$4=_xlfn.ISOWEEKNUM('3. Erfassung Auszahlungen'!$S$20)),'3. Erfassung Auszahlungen'!$N$20,""),(IF(AND(YEAR('3. Erfassung Auszahlungen'!$L$20)=YEAR($I$1),K$4=_xlfn.ISOWEEKNUM('3. Erfassung Auszahlungen'!$L$20)),'3. Erfassung Auszahlungen'!$N$20,""))),0)</f>
        <v>0</v>
      </c>
      <c r="L72" s="204">
        <f ca="1">IF('3. Erfassung Auszahlungen'!$M$20&lt;&gt;"ja",IF('3. Erfassung Auszahlungen'!$J$20&lt;1,IF(OR(L$4=_xlfn.ISOWEEKNUM('3. Erfassung Auszahlungen'!$L$20),L$4=_xlfn.ISOWEEKNUM('3. Erfassung Auszahlungen'!$R$20),L$4=_xlfn.ISOWEEKNUM('3. Erfassung Auszahlungen'!$S$20)),'3. Erfassung Auszahlungen'!$N$20,""),(IF(AND(YEAR('3. Erfassung Auszahlungen'!$L$20)=YEAR($I$1),L$4=_xlfn.ISOWEEKNUM('3. Erfassung Auszahlungen'!$L$20)),'3. Erfassung Auszahlungen'!$N$20,""))),0)</f>
        <v>0</v>
      </c>
      <c r="M72" s="204">
        <f ca="1">IF('3. Erfassung Auszahlungen'!$M$20&lt;&gt;"ja",IF('3. Erfassung Auszahlungen'!$J$20&lt;1,IF(OR(M$4=_xlfn.ISOWEEKNUM('3. Erfassung Auszahlungen'!$L$20),M$4=_xlfn.ISOWEEKNUM('3. Erfassung Auszahlungen'!$R$20),M$4=_xlfn.ISOWEEKNUM('3. Erfassung Auszahlungen'!$S$20)),'3. Erfassung Auszahlungen'!$N$20,""),(IF(AND(YEAR('3. Erfassung Auszahlungen'!$L$20)=YEAR($I$1),M$4=_xlfn.ISOWEEKNUM('3. Erfassung Auszahlungen'!$L$20)),'3. Erfassung Auszahlungen'!$N$20,""))),0)</f>
        <v>0</v>
      </c>
      <c r="N72" s="204">
        <f ca="1">IF('3. Erfassung Auszahlungen'!$M$20&lt;&gt;"ja",IF('3. Erfassung Auszahlungen'!$J$20&lt;1,IF(OR(N$4=_xlfn.ISOWEEKNUM('3. Erfassung Auszahlungen'!$L$20),N$4=_xlfn.ISOWEEKNUM('3. Erfassung Auszahlungen'!$R$20),N$4=_xlfn.ISOWEEKNUM('3. Erfassung Auszahlungen'!$S$20)),'3. Erfassung Auszahlungen'!$N$20,""),(IF(AND(YEAR('3. Erfassung Auszahlungen'!$L$20)=YEAR($I$1),N$4=_xlfn.ISOWEEKNUM('3. Erfassung Auszahlungen'!$L$20)),'3. Erfassung Auszahlungen'!$N$20,""))),0)</f>
        <v>0</v>
      </c>
      <c r="O72" s="204">
        <f ca="1">IF('3. Erfassung Auszahlungen'!$M$20&lt;&gt;"ja",IF('3. Erfassung Auszahlungen'!$J$20&lt;1,IF(OR(O$4=_xlfn.ISOWEEKNUM('3. Erfassung Auszahlungen'!$L$20),O$4=_xlfn.ISOWEEKNUM('3. Erfassung Auszahlungen'!$R$20),O$4=_xlfn.ISOWEEKNUM('3. Erfassung Auszahlungen'!$S$20)),'3. Erfassung Auszahlungen'!$N$20,""),(IF(AND(YEAR('3. Erfassung Auszahlungen'!$L$20)=YEAR($I$1),O$4=_xlfn.ISOWEEKNUM('3. Erfassung Auszahlungen'!$L$20)),'3. Erfassung Auszahlungen'!$N$20,""))),0)</f>
        <v>0</v>
      </c>
      <c r="P72" s="124"/>
    </row>
    <row r="73" spans="1:16" ht="15.75" customHeight="1" x14ac:dyDescent="0.25">
      <c r="A73" s="18">
        <f>'3. Erfassung Auszahlungen'!A21</f>
        <v>0</v>
      </c>
      <c r="B73" s="204">
        <f ca="1">IF('3. Erfassung Auszahlungen'!$M$21&lt;&gt;"ja",IF('3. Erfassung Auszahlungen'!$J$21&lt;1,IF(OR(B$4=_xlfn.ISOWEEKNUM('3. Erfassung Auszahlungen'!$L$21),B$4=_xlfn.ISOWEEKNUM('3. Erfassung Auszahlungen'!$R$21),B$4=_xlfn.ISOWEEKNUM('3. Erfassung Auszahlungen'!$S$21)),'3. Erfassung Auszahlungen'!$N$21,""),(IF(AND(YEAR('3. Erfassung Auszahlungen'!$L$21)=YEAR($I$1),B$4=_xlfn.ISOWEEKNUM('3. Erfassung Auszahlungen'!$L$21)),'3. Erfassung Auszahlungen'!$N$21,""))),0)</f>
        <v>0</v>
      </c>
      <c r="C73" s="204">
        <f ca="1">IF('3. Erfassung Auszahlungen'!$M$21&lt;&gt;"ja",IF('3. Erfassung Auszahlungen'!$J$21&lt;1,IF(OR(C$4=_xlfn.ISOWEEKNUM('3. Erfassung Auszahlungen'!$L$21),C$4=_xlfn.ISOWEEKNUM('3. Erfassung Auszahlungen'!$R$21),C$4=_xlfn.ISOWEEKNUM('3. Erfassung Auszahlungen'!$S$21)),'3. Erfassung Auszahlungen'!$N$21,""),(IF(AND(YEAR('3. Erfassung Auszahlungen'!$L$21)=YEAR($I$1),C$4=_xlfn.ISOWEEKNUM('3. Erfassung Auszahlungen'!$L$21)),'3. Erfassung Auszahlungen'!$N$21,""))),0)</f>
        <v>0</v>
      </c>
      <c r="D73" s="204">
        <f ca="1">IF('3. Erfassung Auszahlungen'!$M$21&lt;&gt;"ja",IF('3. Erfassung Auszahlungen'!$J$21&lt;1,IF(OR(D$4=_xlfn.ISOWEEKNUM('3. Erfassung Auszahlungen'!$L$21),D$4=_xlfn.ISOWEEKNUM('3. Erfassung Auszahlungen'!$R$21),D$4=_xlfn.ISOWEEKNUM('3. Erfassung Auszahlungen'!$S$21)),'3. Erfassung Auszahlungen'!$N$21,""),(IF(AND(YEAR('3. Erfassung Auszahlungen'!$L$21)=YEAR($I$1),D$4=_xlfn.ISOWEEKNUM('3. Erfassung Auszahlungen'!$L$21)),'3. Erfassung Auszahlungen'!$N$21,""))),0)</f>
        <v>0</v>
      </c>
      <c r="E73" s="204">
        <f ca="1">IF('3. Erfassung Auszahlungen'!$M$21&lt;&gt;"ja",IF('3. Erfassung Auszahlungen'!$J$21&lt;1,IF(OR(E$4=_xlfn.ISOWEEKNUM('3. Erfassung Auszahlungen'!$L$21),E$4=_xlfn.ISOWEEKNUM('3. Erfassung Auszahlungen'!$R$21),E$4=_xlfn.ISOWEEKNUM('3. Erfassung Auszahlungen'!$S$21)),'3. Erfassung Auszahlungen'!$N$21,""),(IF(AND(YEAR('3. Erfassung Auszahlungen'!$L$21)=YEAR($I$1),E$4=_xlfn.ISOWEEKNUM('3. Erfassung Auszahlungen'!$L$21)),'3. Erfassung Auszahlungen'!$N$21,""))),0)</f>
        <v>0</v>
      </c>
      <c r="F73" s="204">
        <f ca="1">IF('3. Erfassung Auszahlungen'!$M$21&lt;&gt;"ja",IF('3. Erfassung Auszahlungen'!$J$21&lt;1,IF(OR(F$4=_xlfn.ISOWEEKNUM('3. Erfassung Auszahlungen'!$L$21),F$4=_xlfn.ISOWEEKNUM('3. Erfassung Auszahlungen'!$R$21),F$4=_xlfn.ISOWEEKNUM('3. Erfassung Auszahlungen'!$S$21)),'3. Erfassung Auszahlungen'!$N$21,""),(IF(AND(YEAR('3. Erfassung Auszahlungen'!$L$21)=YEAR($I$1),F$4=_xlfn.ISOWEEKNUM('3. Erfassung Auszahlungen'!$L$21)),'3. Erfassung Auszahlungen'!$N$21,""))),0)</f>
        <v>0</v>
      </c>
      <c r="G73" s="204">
        <f ca="1">IF('3. Erfassung Auszahlungen'!$M$21&lt;&gt;"ja",IF('3. Erfassung Auszahlungen'!$J$21&lt;1,IF(OR(G$4=_xlfn.ISOWEEKNUM('3. Erfassung Auszahlungen'!$L$21),G$4=_xlfn.ISOWEEKNUM('3. Erfassung Auszahlungen'!$R$21),G$4=_xlfn.ISOWEEKNUM('3. Erfassung Auszahlungen'!$S$21)),'3. Erfassung Auszahlungen'!$N$21,""),(IF(AND(YEAR('3. Erfassung Auszahlungen'!$L$21)=YEAR($I$1),G$4=_xlfn.ISOWEEKNUM('3. Erfassung Auszahlungen'!$L$21)),'3. Erfassung Auszahlungen'!$N$21,""))),0)</f>
        <v>0</v>
      </c>
      <c r="H73" s="204">
        <f ca="1">IF('3. Erfassung Auszahlungen'!$M$21&lt;&gt;"ja",IF('3. Erfassung Auszahlungen'!$J$21&lt;1,IF(OR(H$4=_xlfn.ISOWEEKNUM('3. Erfassung Auszahlungen'!$L$21),H$4=_xlfn.ISOWEEKNUM('3. Erfassung Auszahlungen'!$R$21),H$4=_xlfn.ISOWEEKNUM('3. Erfassung Auszahlungen'!$S$21)),'3. Erfassung Auszahlungen'!$N$21,""),(IF(AND(YEAR('3. Erfassung Auszahlungen'!$L$21)=YEAR($I$1),H$4=_xlfn.ISOWEEKNUM('3. Erfassung Auszahlungen'!$L$21)),'3. Erfassung Auszahlungen'!$N$21,""))),0)</f>
        <v>0</v>
      </c>
      <c r="I73" s="204">
        <f ca="1">IF('3. Erfassung Auszahlungen'!$M$21&lt;&gt;"ja",IF('3. Erfassung Auszahlungen'!$J$21&lt;1,IF(OR(I$4=_xlfn.ISOWEEKNUM('3. Erfassung Auszahlungen'!$L$21),I$4=_xlfn.ISOWEEKNUM('3. Erfassung Auszahlungen'!$R$21),I$4=_xlfn.ISOWEEKNUM('3. Erfassung Auszahlungen'!$S$21)),'3. Erfassung Auszahlungen'!$N$21,""),(IF(AND(YEAR('3. Erfassung Auszahlungen'!$L$21)=YEAR($I$1),I$4=_xlfn.ISOWEEKNUM('3. Erfassung Auszahlungen'!$L$21)),'3. Erfassung Auszahlungen'!$N$21,""))),0)</f>
        <v>0</v>
      </c>
      <c r="J73" s="204">
        <f ca="1">IF('3. Erfassung Auszahlungen'!$M$21&lt;&gt;"ja",IF('3. Erfassung Auszahlungen'!$J$21&lt;1,IF(OR(J$4=_xlfn.ISOWEEKNUM('3. Erfassung Auszahlungen'!$L$21),J$4=_xlfn.ISOWEEKNUM('3. Erfassung Auszahlungen'!$R$21),J$4=_xlfn.ISOWEEKNUM('3. Erfassung Auszahlungen'!$S$21)),'3. Erfassung Auszahlungen'!$N$21,""),(IF(AND(YEAR('3. Erfassung Auszahlungen'!$L$21)=YEAR($I$1),J$4=_xlfn.ISOWEEKNUM('3. Erfassung Auszahlungen'!$L$21)),'3. Erfassung Auszahlungen'!$N$21,""))),0)</f>
        <v>0</v>
      </c>
      <c r="K73" s="204">
        <f ca="1">IF('3. Erfassung Auszahlungen'!$M$21&lt;&gt;"ja",IF('3. Erfassung Auszahlungen'!$J$21&lt;1,IF(OR(K$4=_xlfn.ISOWEEKNUM('3. Erfassung Auszahlungen'!$L$21),K$4=_xlfn.ISOWEEKNUM('3. Erfassung Auszahlungen'!$R$21),K$4=_xlfn.ISOWEEKNUM('3. Erfassung Auszahlungen'!$S$21)),'3. Erfassung Auszahlungen'!$N$21,""),(IF(AND(YEAR('3. Erfassung Auszahlungen'!$L$21)=YEAR($I$1),K$4=_xlfn.ISOWEEKNUM('3. Erfassung Auszahlungen'!$L$21)),'3. Erfassung Auszahlungen'!$N$21,""))),0)</f>
        <v>0</v>
      </c>
      <c r="L73" s="204">
        <f ca="1">IF('3. Erfassung Auszahlungen'!$M$21&lt;&gt;"ja",IF('3. Erfassung Auszahlungen'!$J$21&lt;1,IF(OR(L$4=_xlfn.ISOWEEKNUM('3. Erfassung Auszahlungen'!$L$21),L$4=_xlfn.ISOWEEKNUM('3. Erfassung Auszahlungen'!$R$21),L$4=_xlfn.ISOWEEKNUM('3. Erfassung Auszahlungen'!$S$21)),'3. Erfassung Auszahlungen'!$N$21,""),(IF(AND(YEAR('3. Erfassung Auszahlungen'!$L$21)=YEAR($I$1),L$4=_xlfn.ISOWEEKNUM('3. Erfassung Auszahlungen'!$L$21)),'3. Erfassung Auszahlungen'!$N$21,""))),0)</f>
        <v>0</v>
      </c>
      <c r="M73" s="204">
        <f ca="1">IF('3. Erfassung Auszahlungen'!$M$21&lt;&gt;"ja",IF('3. Erfassung Auszahlungen'!$J$21&lt;1,IF(OR(M$4=_xlfn.ISOWEEKNUM('3. Erfassung Auszahlungen'!$L$21),M$4=_xlfn.ISOWEEKNUM('3. Erfassung Auszahlungen'!$R$21),M$4=_xlfn.ISOWEEKNUM('3. Erfassung Auszahlungen'!$S$21)),'3. Erfassung Auszahlungen'!$N$21,""),(IF(AND(YEAR('3. Erfassung Auszahlungen'!$L$21)=YEAR($I$1),M$4=_xlfn.ISOWEEKNUM('3. Erfassung Auszahlungen'!$L$21)),'3. Erfassung Auszahlungen'!$N$21,""))),0)</f>
        <v>0</v>
      </c>
      <c r="N73" s="204">
        <f ca="1">IF('3. Erfassung Auszahlungen'!$M$21&lt;&gt;"ja",IF('3. Erfassung Auszahlungen'!$J$21&lt;1,IF(OR(N$4=_xlfn.ISOWEEKNUM('3. Erfassung Auszahlungen'!$L$21),N$4=_xlfn.ISOWEEKNUM('3. Erfassung Auszahlungen'!$R$21),N$4=_xlfn.ISOWEEKNUM('3. Erfassung Auszahlungen'!$S$21)),'3. Erfassung Auszahlungen'!$N$21,""),(IF(AND(YEAR('3. Erfassung Auszahlungen'!$L$21)=YEAR($I$1),N$4=_xlfn.ISOWEEKNUM('3. Erfassung Auszahlungen'!$L$21)),'3. Erfassung Auszahlungen'!$N$21,""))),0)</f>
        <v>0</v>
      </c>
      <c r="O73" s="204">
        <f ca="1">IF('3. Erfassung Auszahlungen'!$M$21&lt;&gt;"ja",IF('3. Erfassung Auszahlungen'!$J$21&lt;1,IF(OR(O$4=_xlfn.ISOWEEKNUM('3. Erfassung Auszahlungen'!$L$21),O$4=_xlfn.ISOWEEKNUM('3. Erfassung Auszahlungen'!$R$21),O$4=_xlfn.ISOWEEKNUM('3. Erfassung Auszahlungen'!$S$21)),'3. Erfassung Auszahlungen'!$N$21,""),(IF(AND(YEAR('3. Erfassung Auszahlungen'!$L$21)=YEAR($I$1),O$4=_xlfn.ISOWEEKNUM('3. Erfassung Auszahlungen'!$L$21)),'3. Erfassung Auszahlungen'!$N$21,""))),0)</f>
        <v>0</v>
      </c>
      <c r="P73" s="124"/>
    </row>
    <row r="74" spans="1:16" ht="15.75" customHeight="1" x14ac:dyDescent="0.25">
      <c r="A74" s="18">
        <f>'3. Erfassung Auszahlungen'!A22</f>
        <v>0</v>
      </c>
      <c r="B74" s="204">
        <f ca="1">IF('3. Erfassung Auszahlungen'!$M$22&lt;&gt;"ja",IF('3. Erfassung Auszahlungen'!$J$22&lt;1,IF(OR(B$4=_xlfn.ISOWEEKNUM('3. Erfassung Auszahlungen'!$L$22),B$4=_xlfn.ISOWEEKNUM('3. Erfassung Auszahlungen'!$R$22),B$4=_xlfn.ISOWEEKNUM('3. Erfassung Auszahlungen'!$S$22)),'3. Erfassung Auszahlungen'!$N$22,""),(IF(AND(YEAR('3. Erfassung Auszahlungen'!$L$22)=YEAR($I$1),B$4=_xlfn.ISOWEEKNUM('3. Erfassung Auszahlungen'!$L$22)),'3. Erfassung Auszahlungen'!$N$22,""))),0)</f>
        <v>0</v>
      </c>
      <c r="C74" s="204">
        <f ca="1">IF('3. Erfassung Auszahlungen'!$M$22&lt;&gt;"ja",IF('3. Erfassung Auszahlungen'!$J$22&lt;1,IF(OR(C$4=_xlfn.ISOWEEKNUM('3. Erfassung Auszahlungen'!$L$22),C$4=_xlfn.ISOWEEKNUM('3. Erfassung Auszahlungen'!$R$22),C$4=_xlfn.ISOWEEKNUM('3. Erfassung Auszahlungen'!$S$22)),'3. Erfassung Auszahlungen'!$N$22,""),(IF(AND(YEAR('3. Erfassung Auszahlungen'!$L$22)=YEAR($I$1),C$4=_xlfn.ISOWEEKNUM('3. Erfassung Auszahlungen'!$L$22)),'3. Erfassung Auszahlungen'!$N$22,""))),0)</f>
        <v>0</v>
      </c>
      <c r="D74" s="204">
        <f ca="1">IF('3. Erfassung Auszahlungen'!$M$22&lt;&gt;"ja",IF('3. Erfassung Auszahlungen'!$J$22&lt;1,IF(OR(D$4=_xlfn.ISOWEEKNUM('3. Erfassung Auszahlungen'!$L$22),D$4=_xlfn.ISOWEEKNUM('3. Erfassung Auszahlungen'!$R$22),D$4=_xlfn.ISOWEEKNUM('3. Erfassung Auszahlungen'!$S$22)),'3. Erfassung Auszahlungen'!$N$22,""),(IF(AND(YEAR('3. Erfassung Auszahlungen'!$L$22)=YEAR($I$1),D$4=_xlfn.ISOWEEKNUM('3. Erfassung Auszahlungen'!$L$22)),'3. Erfassung Auszahlungen'!$N$22,""))),0)</f>
        <v>0</v>
      </c>
      <c r="E74" s="204">
        <f ca="1">IF('3. Erfassung Auszahlungen'!$M$22&lt;&gt;"ja",IF('3. Erfassung Auszahlungen'!$J$22&lt;1,IF(OR(E$4=_xlfn.ISOWEEKNUM('3. Erfassung Auszahlungen'!$L$22),E$4=_xlfn.ISOWEEKNUM('3. Erfassung Auszahlungen'!$R$22),E$4=_xlfn.ISOWEEKNUM('3. Erfassung Auszahlungen'!$S$22)),'3. Erfassung Auszahlungen'!$N$22,""),(IF(AND(YEAR('3. Erfassung Auszahlungen'!$L$22)=YEAR($I$1),E$4=_xlfn.ISOWEEKNUM('3. Erfassung Auszahlungen'!$L$22)),'3. Erfassung Auszahlungen'!$N$22,""))),0)</f>
        <v>0</v>
      </c>
      <c r="F74" s="204">
        <f ca="1">IF('3. Erfassung Auszahlungen'!$M$22&lt;&gt;"ja",IF('3. Erfassung Auszahlungen'!$J$22&lt;1,IF(OR(F$4=_xlfn.ISOWEEKNUM('3. Erfassung Auszahlungen'!$L$22),F$4=_xlfn.ISOWEEKNUM('3. Erfassung Auszahlungen'!$R$22),F$4=_xlfn.ISOWEEKNUM('3. Erfassung Auszahlungen'!$S$22)),'3. Erfassung Auszahlungen'!$N$22,""),(IF(AND(YEAR('3. Erfassung Auszahlungen'!$L$22)=YEAR($I$1),F$4=_xlfn.ISOWEEKNUM('3. Erfassung Auszahlungen'!$L$22)),'3. Erfassung Auszahlungen'!$N$22,""))),0)</f>
        <v>0</v>
      </c>
      <c r="G74" s="204">
        <f ca="1">IF('3. Erfassung Auszahlungen'!$M$22&lt;&gt;"ja",IF('3. Erfassung Auszahlungen'!$J$22&lt;1,IF(OR(G$4=_xlfn.ISOWEEKNUM('3. Erfassung Auszahlungen'!$L$22),G$4=_xlfn.ISOWEEKNUM('3. Erfassung Auszahlungen'!$R$22),G$4=_xlfn.ISOWEEKNUM('3. Erfassung Auszahlungen'!$S$22)),'3. Erfassung Auszahlungen'!$N$22,""),(IF(AND(YEAR('3. Erfassung Auszahlungen'!$L$22)=YEAR($I$1),G$4=_xlfn.ISOWEEKNUM('3. Erfassung Auszahlungen'!$L$22)),'3. Erfassung Auszahlungen'!$N$22,""))),0)</f>
        <v>0</v>
      </c>
      <c r="H74" s="204">
        <f ca="1">IF('3. Erfassung Auszahlungen'!$M$22&lt;&gt;"ja",IF('3. Erfassung Auszahlungen'!$J$22&lt;1,IF(OR(H$4=_xlfn.ISOWEEKNUM('3. Erfassung Auszahlungen'!$L$22),H$4=_xlfn.ISOWEEKNUM('3. Erfassung Auszahlungen'!$R$22),H$4=_xlfn.ISOWEEKNUM('3. Erfassung Auszahlungen'!$S$22)),'3. Erfassung Auszahlungen'!$N$22,""),(IF(AND(YEAR('3. Erfassung Auszahlungen'!$L$22)=YEAR($I$1),H$4=_xlfn.ISOWEEKNUM('3. Erfassung Auszahlungen'!$L$22)),'3. Erfassung Auszahlungen'!$N$22,""))),0)</f>
        <v>0</v>
      </c>
      <c r="I74" s="204">
        <f ca="1">IF('3. Erfassung Auszahlungen'!$M$22&lt;&gt;"ja",IF('3. Erfassung Auszahlungen'!$J$22&lt;1,IF(OR(I$4=_xlfn.ISOWEEKNUM('3. Erfassung Auszahlungen'!$L$22),I$4=_xlfn.ISOWEEKNUM('3. Erfassung Auszahlungen'!$R$22),I$4=_xlfn.ISOWEEKNUM('3. Erfassung Auszahlungen'!$S$22)),'3. Erfassung Auszahlungen'!$N$22,""),(IF(AND(YEAR('3. Erfassung Auszahlungen'!$L$22)=YEAR($I$1),I$4=_xlfn.ISOWEEKNUM('3. Erfassung Auszahlungen'!$L$22)),'3. Erfassung Auszahlungen'!$N$22,""))),0)</f>
        <v>0</v>
      </c>
      <c r="J74" s="204">
        <f ca="1">IF('3. Erfassung Auszahlungen'!$M$22&lt;&gt;"ja",IF('3. Erfassung Auszahlungen'!$J$22&lt;1,IF(OR(J$4=_xlfn.ISOWEEKNUM('3. Erfassung Auszahlungen'!$L$22),J$4=_xlfn.ISOWEEKNUM('3. Erfassung Auszahlungen'!$R$22),J$4=_xlfn.ISOWEEKNUM('3. Erfassung Auszahlungen'!$S$22)),'3. Erfassung Auszahlungen'!$N$22,""),(IF(AND(YEAR('3. Erfassung Auszahlungen'!$L$22)=YEAR($I$1),J$4=_xlfn.ISOWEEKNUM('3. Erfassung Auszahlungen'!$L$22)),'3. Erfassung Auszahlungen'!$N$22,""))),0)</f>
        <v>0</v>
      </c>
      <c r="K74" s="204">
        <f ca="1">IF('3. Erfassung Auszahlungen'!$M$22&lt;&gt;"ja",IF('3. Erfassung Auszahlungen'!$J$22&lt;1,IF(OR(K$4=_xlfn.ISOWEEKNUM('3. Erfassung Auszahlungen'!$L$22),K$4=_xlfn.ISOWEEKNUM('3. Erfassung Auszahlungen'!$R$22),K$4=_xlfn.ISOWEEKNUM('3. Erfassung Auszahlungen'!$S$22)),'3. Erfassung Auszahlungen'!$N$22,""),(IF(AND(YEAR('3. Erfassung Auszahlungen'!$L$22)=YEAR($I$1),K$4=_xlfn.ISOWEEKNUM('3. Erfassung Auszahlungen'!$L$22)),'3. Erfassung Auszahlungen'!$N$22,""))),0)</f>
        <v>0</v>
      </c>
      <c r="L74" s="204">
        <f ca="1">IF('3. Erfassung Auszahlungen'!$M$22&lt;&gt;"ja",IF('3. Erfassung Auszahlungen'!$J$22&lt;1,IF(OR(L$4=_xlfn.ISOWEEKNUM('3. Erfassung Auszahlungen'!$L$22),L$4=_xlfn.ISOWEEKNUM('3. Erfassung Auszahlungen'!$R$22),L$4=_xlfn.ISOWEEKNUM('3. Erfassung Auszahlungen'!$S$22)),'3. Erfassung Auszahlungen'!$N$22,""),(IF(AND(YEAR('3. Erfassung Auszahlungen'!$L$22)=YEAR($I$1),L$4=_xlfn.ISOWEEKNUM('3. Erfassung Auszahlungen'!$L$22)),'3. Erfassung Auszahlungen'!$N$22,""))),0)</f>
        <v>0</v>
      </c>
      <c r="M74" s="204">
        <f ca="1">IF('3. Erfassung Auszahlungen'!$M$22&lt;&gt;"ja",IF('3. Erfassung Auszahlungen'!$J$22&lt;1,IF(OR(M$4=_xlfn.ISOWEEKNUM('3. Erfassung Auszahlungen'!$L$22),M$4=_xlfn.ISOWEEKNUM('3. Erfassung Auszahlungen'!$R$22),M$4=_xlfn.ISOWEEKNUM('3. Erfassung Auszahlungen'!$S$22)),'3. Erfassung Auszahlungen'!$N$22,""),(IF(AND(YEAR('3. Erfassung Auszahlungen'!$L$22)=YEAR($I$1),M$4=_xlfn.ISOWEEKNUM('3. Erfassung Auszahlungen'!$L$22)),'3. Erfassung Auszahlungen'!$N$22,""))),0)</f>
        <v>0</v>
      </c>
      <c r="N74" s="204">
        <f ca="1">IF('3. Erfassung Auszahlungen'!$M$22&lt;&gt;"ja",IF('3. Erfassung Auszahlungen'!$J$22&lt;1,IF(OR(N$4=_xlfn.ISOWEEKNUM('3. Erfassung Auszahlungen'!$L$22),N$4=_xlfn.ISOWEEKNUM('3. Erfassung Auszahlungen'!$R$22),N$4=_xlfn.ISOWEEKNUM('3. Erfassung Auszahlungen'!$S$22)),'3. Erfassung Auszahlungen'!$N$22,""),(IF(AND(YEAR('3. Erfassung Auszahlungen'!$L$22)=YEAR($I$1),N$4=_xlfn.ISOWEEKNUM('3. Erfassung Auszahlungen'!$L$22)),'3. Erfassung Auszahlungen'!$N$22,""))),0)</f>
        <v>0</v>
      </c>
      <c r="O74" s="204">
        <f ca="1">IF('3. Erfassung Auszahlungen'!$M$22&lt;&gt;"ja",IF('3. Erfassung Auszahlungen'!$J$22&lt;1,IF(OR(O$4=_xlfn.ISOWEEKNUM('3. Erfassung Auszahlungen'!$L$22),O$4=_xlfn.ISOWEEKNUM('3. Erfassung Auszahlungen'!$R$22),O$4=_xlfn.ISOWEEKNUM('3. Erfassung Auszahlungen'!$S$22)),'3. Erfassung Auszahlungen'!$N$22,""),(IF(AND(YEAR('3. Erfassung Auszahlungen'!$L$22)=YEAR($I$1),O$4=_xlfn.ISOWEEKNUM('3. Erfassung Auszahlungen'!$L$22)),'3. Erfassung Auszahlungen'!$N$22,""))),0)</f>
        <v>0</v>
      </c>
      <c r="P74" s="124"/>
    </row>
    <row r="75" spans="1:16" ht="15.75" customHeight="1" x14ac:dyDescent="0.25">
      <c r="A75" s="18">
        <f>'3. Erfassung Auszahlungen'!A23</f>
        <v>0</v>
      </c>
      <c r="B75" s="204">
        <f ca="1">IF('3. Erfassung Auszahlungen'!$M$23&lt;&gt;"ja",IF('3. Erfassung Auszahlungen'!$J$23&lt;1,IF(OR(B$4=_xlfn.ISOWEEKNUM('3. Erfassung Auszahlungen'!$L$23),B$4=_xlfn.ISOWEEKNUM('3. Erfassung Auszahlungen'!$R$23),B$4=_xlfn.ISOWEEKNUM('3. Erfassung Auszahlungen'!$S$23)),'3. Erfassung Auszahlungen'!$N$23,""),(IF(AND(YEAR('3. Erfassung Auszahlungen'!$L$23)=YEAR($I$1),B$4=_xlfn.ISOWEEKNUM('3. Erfassung Auszahlungen'!$L$23)),'3. Erfassung Auszahlungen'!$N$23,""))),0)</f>
        <v>0</v>
      </c>
      <c r="C75" s="204">
        <f ca="1">IF('3. Erfassung Auszahlungen'!$M$23&lt;&gt;"ja",IF('3. Erfassung Auszahlungen'!$J$23&lt;1,IF(OR(C$4=_xlfn.ISOWEEKNUM('3. Erfassung Auszahlungen'!$L$23),C$4=_xlfn.ISOWEEKNUM('3. Erfassung Auszahlungen'!$R$23),C$4=_xlfn.ISOWEEKNUM('3. Erfassung Auszahlungen'!$S$23)),'3. Erfassung Auszahlungen'!$N$23,""),(IF(AND(YEAR('3. Erfassung Auszahlungen'!$L$23)=YEAR($I$1),C$4=_xlfn.ISOWEEKNUM('3. Erfassung Auszahlungen'!$L$23)),'3. Erfassung Auszahlungen'!$N$23,""))),0)</f>
        <v>0</v>
      </c>
      <c r="D75" s="204">
        <f ca="1">IF('3. Erfassung Auszahlungen'!$M$23&lt;&gt;"ja",IF('3. Erfassung Auszahlungen'!$J$23&lt;1,IF(OR(D$4=_xlfn.ISOWEEKNUM('3. Erfassung Auszahlungen'!$L$23),D$4=_xlfn.ISOWEEKNUM('3. Erfassung Auszahlungen'!$R$23),D$4=_xlfn.ISOWEEKNUM('3. Erfassung Auszahlungen'!$S$23)),'3. Erfassung Auszahlungen'!$N$23,""),(IF(AND(YEAR('3. Erfassung Auszahlungen'!$L$23)=YEAR($I$1),D$4=_xlfn.ISOWEEKNUM('3. Erfassung Auszahlungen'!$L$23)),'3. Erfassung Auszahlungen'!$N$23,""))),0)</f>
        <v>0</v>
      </c>
      <c r="E75" s="204">
        <f ca="1">IF('3. Erfassung Auszahlungen'!$M$23&lt;&gt;"ja",IF('3. Erfassung Auszahlungen'!$J$23&lt;1,IF(OR(E$4=_xlfn.ISOWEEKNUM('3. Erfassung Auszahlungen'!$L$23),E$4=_xlfn.ISOWEEKNUM('3. Erfassung Auszahlungen'!$R$23),E$4=_xlfn.ISOWEEKNUM('3. Erfassung Auszahlungen'!$S$23)),'3. Erfassung Auszahlungen'!$N$23,""),(IF(AND(YEAR('3. Erfassung Auszahlungen'!$L$23)=YEAR($I$1),E$4=_xlfn.ISOWEEKNUM('3. Erfassung Auszahlungen'!$L$23)),'3. Erfassung Auszahlungen'!$N$23,""))),0)</f>
        <v>0</v>
      </c>
      <c r="F75" s="204">
        <f ca="1">IF('3. Erfassung Auszahlungen'!$M$23&lt;&gt;"ja",IF('3. Erfassung Auszahlungen'!$J$23&lt;1,IF(OR(F$4=_xlfn.ISOWEEKNUM('3. Erfassung Auszahlungen'!$L$23),F$4=_xlfn.ISOWEEKNUM('3. Erfassung Auszahlungen'!$R$23),F$4=_xlfn.ISOWEEKNUM('3. Erfassung Auszahlungen'!$S$23)),'3. Erfassung Auszahlungen'!$N$23,""),(IF(AND(YEAR('3. Erfassung Auszahlungen'!$L$23)=YEAR($I$1),F$4=_xlfn.ISOWEEKNUM('3. Erfassung Auszahlungen'!$L$23)),'3. Erfassung Auszahlungen'!$N$23,""))),0)</f>
        <v>0</v>
      </c>
      <c r="G75" s="204">
        <f ca="1">IF('3. Erfassung Auszahlungen'!$M$23&lt;&gt;"ja",IF('3. Erfassung Auszahlungen'!$J$23&lt;1,IF(OR(G$4=_xlfn.ISOWEEKNUM('3. Erfassung Auszahlungen'!$L$23),G$4=_xlfn.ISOWEEKNUM('3. Erfassung Auszahlungen'!$R$23),G$4=_xlfn.ISOWEEKNUM('3. Erfassung Auszahlungen'!$S$23)),'3. Erfassung Auszahlungen'!$N$23,""),(IF(AND(YEAR('3. Erfassung Auszahlungen'!$L$23)=YEAR($I$1),G$4=_xlfn.ISOWEEKNUM('3. Erfassung Auszahlungen'!$L$23)),'3. Erfassung Auszahlungen'!$N$23,""))),0)</f>
        <v>0</v>
      </c>
      <c r="H75" s="204">
        <f ca="1">IF('3. Erfassung Auszahlungen'!$M$23&lt;&gt;"ja",IF('3. Erfassung Auszahlungen'!$J$23&lt;1,IF(OR(H$4=_xlfn.ISOWEEKNUM('3. Erfassung Auszahlungen'!$L$23),H$4=_xlfn.ISOWEEKNUM('3. Erfassung Auszahlungen'!$R$23),H$4=_xlfn.ISOWEEKNUM('3. Erfassung Auszahlungen'!$S$23)),'3. Erfassung Auszahlungen'!$N$23,""),(IF(AND(YEAR('3. Erfassung Auszahlungen'!$L$23)=YEAR($I$1),H$4=_xlfn.ISOWEEKNUM('3. Erfassung Auszahlungen'!$L$23)),'3. Erfassung Auszahlungen'!$N$23,""))),0)</f>
        <v>0</v>
      </c>
      <c r="I75" s="204">
        <f ca="1">IF('3. Erfassung Auszahlungen'!$M$23&lt;&gt;"ja",IF('3. Erfassung Auszahlungen'!$J$23&lt;1,IF(OR(I$4=_xlfn.ISOWEEKNUM('3. Erfassung Auszahlungen'!$L$23),I$4=_xlfn.ISOWEEKNUM('3. Erfassung Auszahlungen'!$R$23),I$4=_xlfn.ISOWEEKNUM('3. Erfassung Auszahlungen'!$S$23)),'3. Erfassung Auszahlungen'!$N$23,""),(IF(AND(YEAR('3. Erfassung Auszahlungen'!$L$23)=YEAR($I$1),I$4=_xlfn.ISOWEEKNUM('3. Erfassung Auszahlungen'!$L$23)),'3. Erfassung Auszahlungen'!$N$23,""))),0)</f>
        <v>0</v>
      </c>
      <c r="J75" s="204">
        <f ca="1">IF('3. Erfassung Auszahlungen'!$M$23&lt;&gt;"ja",IF('3. Erfassung Auszahlungen'!$J$23&lt;1,IF(OR(J$4=_xlfn.ISOWEEKNUM('3. Erfassung Auszahlungen'!$L$23),J$4=_xlfn.ISOWEEKNUM('3. Erfassung Auszahlungen'!$R$23),J$4=_xlfn.ISOWEEKNUM('3. Erfassung Auszahlungen'!$S$23)),'3. Erfassung Auszahlungen'!$N$23,""),(IF(AND(YEAR('3. Erfassung Auszahlungen'!$L$23)=YEAR($I$1),J$4=_xlfn.ISOWEEKNUM('3. Erfassung Auszahlungen'!$L$23)),'3. Erfassung Auszahlungen'!$N$23,""))),0)</f>
        <v>0</v>
      </c>
      <c r="K75" s="204">
        <f ca="1">IF('3. Erfassung Auszahlungen'!$M$23&lt;&gt;"ja",IF('3. Erfassung Auszahlungen'!$J$23&lt;1,IF(OR(K$4=_xlfn.ISOWEEKNUM('3. Erfassung Auszahlungen'!$L$23),K$4=_xlfn.ISOWEEKNUM('3. Erfassung Auszahlungen'!$R$23),K$4=_xlfn.ISOWEEKNUM('3. Erfassung Auszahlungen'!$S$23)),'3. Erfassung Auszahlungen'!$N$23,""),(IF(AND(YEAR('3. Erfassung Auszahlungen'!$L$23)=YEAR($I$1),K$4=_xlfn.ISOWEEKNUM('3. Erfassung Auszahlungen'!$L$23)),'3. Erfassung Auszahlungen'!$N$23,""))),0)</f>
        <v>0</v>
      </c>
      <c r="L75" s="204">
        <f ca="1">IF('3. Erfassung Auszahlungen'!$M$23&lt;&gt;"ja",IF('3. Erfassung Auszahlungen'!$J$23&lt;1,IF(OR(L$4=_xlfn.ISOWEEKNUM('3. Erfassung Auszahlungen'!$L$23),L$4=_xlfn.ISOWEEKNUM('3. Erfassung Auszahlungen'!$R$23),L$4=_xlfn.ISOWEEKNUM('3. Erfassung Auszahlungen'!$S$23)),'3. Erfassung Auszahlungen'!$N$23,""),(IF(AND(YEAR('3. Erfassung Auszahlungen'!$L$23)=YEAR($I$1),L$4=_xlfn.ISOWEEKNUM('3. Erfassung Auszahlungen'!$L$23)),'3. Erfassung Auszahlungen'!$N$23,""))),0)</f>
        <v>0</v>
      </c>
      <c r="M75" s="204">
        <f ca="1">IF('3. Erfassung Auszahlungen'!$M$23&lt;&gt;"ja",IF('3. Erfassung Auszahlungen'!$J$23&lt;1,IF(OR(M$4=_xlfn.ISOWEEKNUM('3. Erfassung Auszahlungen'!$L$23),M$4=_xlfn.ISOWEEKNUM('3. Erfassung Auszahlungen'!$R$23),M$4=_xlfn.ISOWEEKNUM('3. Erfassung Auszahlungen'!$S$23)),'3. Erfassung Auszahlungen'!$N$23,""),(IF(AND(YEAR('3. Erfassung Auszahlungen'!$L$23)=YEAR($I$1),M$4=_xlfn.ISOWEEKNUM('3. Erfassung Auszahlungen'!$L$23)),'3. Erfassung Auszahlungen'!$N$23,""))),0)</f>
        <v>0</v>
      </c>
      <c r="N75" s="204">
        <f ca="1">IF('3. Erfassung Auszahlungen'!$M$23&lt;&gt;"ja",IF('3. Erfassung Auszahlungen'!$J$23&lt;1,IF(OR(N$4=_xlfn.ISOWEEKNUM('3. Erfassung Auszahlungen'!$L$23),N$4=_xlfn.ISOWEEKNUM('3. Erfassung Auszahlungen'!$R$23),N$4=_xlfn.ISOWEEKNUM('3. Erfassung Auszahlungen'!$S$23)),'3. Erfassung Auszahlungen'!$N$23,""),(IF(AND(YEAR('3. Erfassung Auszahlungen'!$L$23)=YEAR($I$1),N$4=_xlfn.ISOWEEKNUM('3. Erfassung Auszahlungen'!$L$23)),'3. Erfassung Auszahlungen'!$N$23,""))),0)</f>
        <v>0</v>
      </c>
      <c r="O75" s="204">
        <f ca="1">IF('3. Erfassung Auszahlungen'!$M$23&lt;&gt;"ja",IF('3. Erfassung Auszahlungen'!$J$23&lt;1,IF(OR(O$4=_xlfn.ISOWEEKNUM('3. Erfassung Auszahlungen'!$L$23),O$4=_xlfn.ISOWEEKNUM('3. Erfassung Auszahlungen'!$R$23),O$4=_xlfn.ISOWEEKNUM('3. Erfassung Auszahlungen'!$S$23)),'3. Erfassung Auszahlungen'!$N$23,""),(IF(AND(YEAR('3. Erfassung Auszahlungen'!$L$23)=YEAR($I$1),O$4=_xlfn.ISOWEEKNUM('3. Erfassung Auszahlungen'!$L$23)),'3. Erfassung Auszahlungen'!$N$23,""))),0)</f>
        <v>0</v>
      </c>
      <c r="P75" s="124"/>
    </row>
    <row r="76" spans="1:16" ht="15.75" customHeight="1" x14ac:dyDescent="0.25">
      <c r="A76" s="18">
        <f>'3. Erfassung Auszahlungen'!A24</f>
        <v>0</v>
      </c>
      <c r="B76" s="204">
        <f ca="1">IF('3. Erfassung Auszahlungen'!$M$24&lt;&gt;"ja",IF('3. Erfassung Auszahlungen'!$J$24&lt;1,IF(OR(B$4=_xlfn.ISOWEEKNUM('3. Erfassung Auszahlungen'!$L$24),B$4=_xlfn.ISOWEEKNUM('3. Erfassung Auszahlungen'!$R$24),B$4=_xlfn.ISOWEEKNUM('3. Erfassung Auszahlungen'!$S$24)),'3. Erfassung Auszahlungen'!$N$24,""),(IF(AND(YEAR('3. Erfassung Auszahlungen'!$L$24)=YEAR($I$1),B$4=_xlfn.ISOWEEKNUM('3. Erfassung Auszahlungen'!$L$24)),'3. Erfassung Auszahlungen'!$N$24,""))),0)</f>
        <v>0</v>
      </c>
      <c r="C76" s="204">
        <f ca="1">IF('3. Erfassung Auszahlungen'!$M$24&lt;&gt;"ja",IF('3. Erfassung Auszahlungen'!$J$24&lt;1,IF(OR(C$4=_xlfn.ISOWEEKNUM('3. Erfassung Auszahlungen'!$L$24),C$4=_xlfn.ISOWEEKNUM('3. Erfassung Auszahlungen'!$R$24),C$4=_xlfn.ISOWEEKNUM('3. Erfassung Auszahlungen'!$S$24)),'3. Erfassung Auszahlungen'!$N$24,""),(IF(AND(YEAR('3. Erfassung Auszahlungen'!$L$24)=YEAR($I$1),C$4=_xlfn.ISOWEEKNUM('3. Erfassung Auszahlungen'!$L$24)),'3. Erfassung Auszahlungen'!$N$24,""))),0)</f>
        <v>0</v>
      </c>
      <c r="D76" s="204">
        <f ca="1">IF('3. Erfassung Auszahlungen'!$M$24&lt;&gt;"ja",IF('3. Erfassung Auszahlungen'!$J$24&lt;1,IF(OR(D$4=_xlfn.ISOWEEKNUM('3. Erfassung Auszahlungen'!$L$24),D$4=_xlfn.ISOWEEKNUM('3. Erfassung Auszahlungen'!$R$24),D$4=_xlfn.ISOWEEKNUM('3. Erfassung Auszahlungen'!$S$24)),'3. Erfassung Auszahlungen'!$N$24,""),(IF(AND(YEAR('3. Erfassung Auszahlungen'!$L$24)=YEAR($I$1),D$4=_xlfn.ISOWEEKNUM('3. Erfassung Auszahlungen'!$L$24)),'3. Erfassung Auszahlungen'!$N$24,""))),0)</f>
        <v>0</v>
      </c>
      <c r="E76" s="204">
        <f ca="1">IF('3. Erfassung Auszahlungen'!$M$24&lt;&gt;"ja",IF('3. Erfassung Auszahlungen'!$J$24&lt;1,IF(OR(E$4=_xlfn.ISOWEEKNUM('3. Erfassung Auszahlungen'!$L$24),E$4=_xlfn.ISOWEEKNUM('3. Erfassung Auszahlungen'!$R$24),E$4=_xlfn.ISOWEEKNUM('3. Erfassung Auszahlungen'!$S$24)),'3. Erfassung Auszahlungen'!$N$24,""),(IF(AND(YEAR('3. Erfassung Auszahlungen'!$L$24)=YEAR($I$1),E$4=_xlfn.ISOWEEKNUM('3. Erfassung Auszahlungen'!$L$24)),'3. Erfassung Auszahlungen'!$N$24,""))),0)</f>
        <v>0</v>
      </c>
      <c r="F76" s="204">
        <f ca="1">IF('3. Erfassung Auszahlungen'!$M$24&lt;&gt;"ja",IF('3. Erfassung Auszahlungen'!$J$24&lt;1,IF(OR(F$4=_xlfn.ISOWEEKNUM('3. Erfassung Auszahlungen'!$L$24),F$4=_xlfn.ISOWEEKNUM('3. Erfassung Auszahlungen'!$R$24),F$4=_xlfn.ISOWEEKNUM('3. Erfassung Auszahlungen'!$S$24)),'3. Erfassung Auszahlungen'!$N$24,""),(IF(AND(YEAR('3. Erfassung Auszahlungen'!$L$24)=YEAR($I$1),F$4=_xlfn.ISOWEEKNUM('3. Erfassung Auszahlungen'!$L$24)),'3. Erfassung Auszahlungen'!$N$24,""))),0)</f>
        <v>0</v>
      </c>
      <c r="G76" s="204">
        <f ca="1">IF('3. Erfassung Auszahlungen'!$M$24&lt;&gt;"ja",IF('3. Erfassung Auszahlungen'!$J$24&lt;1,IF(OR(G$4=_xlfn.ISOWEEKNUM('3. Erfassung Auszahlungen'!$L$24),G$4=_xlfn.ISOWEEKNUM('3. Erfassung Auszahlungen'!$R$24),G$4=_xlfn.ISOWEEKNUM('3. Erfassung Auszahlungen'!$S$24)),'3. Erfassung Auszahlungen'!$N$24,""),(IF(AND(YEAR('3. Erfassung Auszahlungen'!$L$24)=YEAR($I$1),G$4=_xlfn.ISOWEEKNUM('3. Erfassung Auszahlungen'!$L$24)),'3. Erfassung Auszahlungen'!$N$24,""))),0)</f>
        <v>0</v>
      </c>
      <c r="H76" s="204">
        <f ca="1">IF('3. Erfassung Auszahlungen'!$M$24&lt;&gt;"ja",IF('3. Erfassung Auszahlungen'!$J$24&lt;1,IF(OR(H$4=_xlfn.ISOWEEKNUM('3. Erfassung Auszahlungen'!$L$24),H$4=_xlfn.ISOWEEKNUM('3. Erfassung Auszahlungen'!$R$24),H$4=_xlfn.ISOWEEKNUM('3. Erfassung Auszahlungen'!$S$24)),'3. Erfassung Auszahlungen'!$N$24,""),(IF(AND(YEAR('3. Erfassung Auszahlungen'!$L$24)=YEAR($I$1),H$4=_xlfn.ISOWEEKNUM('3. Erfassung Auszahlungen'!$L$24)),'3. Erfassung Auszahlungen'!$N$24,""))),0)</f>
        <v>0</v>
      </c>
      <c r="I76" s="204">
        <f ca="1">IF('3. Erfassung Auszahlungen'!$M$24&lt;&gt;"ja",IF('3. Erfassung Auszahlungen'!$J$24&lt;1,IF(OR(I$4=_xlfn.ISOWEEKNUM('3. Erfassung Auszahlungen'!$L$24),I$4=_xlfn.ISOWEEKNUM('3. Erfassung Auszahlungen'!$R$24),I$4=_xlfn.ISOWEEKNUM('3. Erfassung Auszahlungen'!$S$24)),'3. Erfassung Auszahlungen'!$N$24,""),(IF(AND(YEAR('3. Erfassung Auszahlungen'!$L$24)=YEAR($I$1),I$4=_xlfn.ISOWEEKNUM('3. Erfassung Auszahlungen'!$L$24)),'3. Erfassung Auszahlungen'!$N$24,""))),0)</f>
        <v>0</v>
      </c>
      <c r="J76" s="204">
        <f ca="1">IF('3. Erfassung Auszahlungen'!$M$24&lt;&gt;"ja",IF('3. Erfassung Auszahlungen'!$J$24&lt;1,IF(OR(J$4=_xlfn.ISOWEEKNUM('3. Erfassung Auszahlungen'!$L$24),J$4=_xlfn.ISOWEEKNUM('3. Erfassung Auszahlungen'!$R$24),J$4=_xlfn.ISOWEEKNUM('3. Erfassung Auszahlungen'!$S$24)),'3. Erfassung Auszahlungen'!$N$24,""),(IF(AND(YEAR('3. Erfassung Auszahlungen'!$L$24)=YEAR($I$1),J$4=_xlfn.ISOWEEKNUM('3. Erfassung Auszahlungen'!$L$24)),'3. Erfassung Auszahlungen'!$N$24,""))),0)</f>
        <v>0</v>
      </c>
      <c r="K76" s="204">
        <f ca="1">IF('3. Erfassung Auszahlungen'!$M$24&lt;&gt;"ja",IF('3. Erfassung Auszahlungen'!$J$24&lt;1,IF(OR(K$4=_xlfn.ISOWEEKNUM('3. Erfassung Auszahlungen'!$L$24),K$4=_xlfn.ISOWEEKNUM('3. Erfassung Auszahlungen'!$R$24),K$4=_xlfn.ISOWEEKNUM('3. Erfassung Auszahlungen'!$S$24)),'3. Erfassung Auszahlungen'!$N$24,""),(IF(AND(YEAR('3. Erfassung Auszahlungen'!$L$24)=YEAR($I$1),K$4=_xlfn.ISOWEEKNUM('3. Erfassung Auszahlungen'!$L$24)),'3. Erfassung Auszahlungen'!$N$24,""))),0)</f>
        <v>0</v>
      </c>
      <c r="L76" s="204">
        <f ca="1">IF('3. Erfassung Auszahlungen'!$M$24&lt;&gt;"ja",IF('3. Erfassung Auszahlungen'!$J$24&lt;1,IF(OR(L$4=_xlfn.ISOWEEKNUM('3. Erfassung Auszahlungen'!$L$24),L$4=_xlfn.ISOWEEKNUM('3. Erfassung Auszahlungen'!$R$24),L$4=_xlfn.ISOWEEKNUM('3. Erfassung Auszahlungen'!$S$24)),'3. Erfassung Auszahlungen'!$N$24,""),(IF(AND(YEAR('3. Erfassung Auszahlungen'!$L$24)=YEAR($I$1),L$4=_xlfn.ISOWEEKNUM('3. Erfassung Auszahlungen'!$L$24)),'3. Erfassung Auszahlungen'!$N$24,""))),0)</f>
        <v>0</v>
      </c>
      <c r="M76" s="204">
        <f ca="1">IF('3. Erfassung Auszahlungen'!$M$24&lt;&gt;"ja",IF('3. Erfassung Auszahlungen'!$J$24&lt;1,IF(OR(M$4=_xlfn.ISOWEEKNUM('3. Erfassung Auszahlungen'!$L$24),M$4=_xlfn.ISOWEEKNUM('3. Erfassung Auszahlungen'!$R$24),M$4=_xlfn.ISOWEEKNUM('3. Erfassung Auszahlungen'!$S$24)),'3. Erfassung Auszahlungen'!$N$24,""),(IF(AND(YEAR('3. Erfassung Auszahlungen'!$L$24)=YEAR($I$1),M$4=_xlfn.ISOWEEKNUM('3. Erfassung Auszahlungen'!$L$24)),'3. Erfassung Auszahlungen'!$N$24,""))),0)</f>
        <v>0</v>
      </c>
      <c r="N76" s="204">
        <f ca="1">IF('3. Erfassung Auszahlungen'!$M$24&lt;&gt;"ja",IF('3. Erfassung Auszahlungen'!$J$24&lt;1,IF(OR(N$4=_xlfn.ISOWEEKNUM('3. Erfassung Auszahlungen'!$L$24),N$4=_xlfn.ISOWEEKNUM('3. Erfassung Auszahlungen'!$R$24),N$4=_xlfn.ISOWEEKNUM('3. Erfassung Auszahlungen'!$S$24)),'3. Erfassung Auszahlungen'!$N$24,""),(IF(AND(YEAR('3. Erfassung Auszahlungen'!$L$24)=YEAR($I$1),N$4=_xlfn.ISOWEEKNUM('3. Erfassung Auszahlungen'!$L$24)),'3. Erfassung Auszahlungen'!$N$24,""))),0)</f>
        <v>0</v>
      </c>
      <c r="O76" s="204">
        <f ca="1">IF('3. Erfassung Auszahlungen'!$M$24&lt;&gt;"ja",IF('3. Erfassung Auszahlungen'!$J$24&lt;1,IF(OR(O$4=_xlfn.ISOWEEKNUM('3. Erfassung Auszahlungen'!$L$24),O$4=_xlfn.ISOWEEKNUM('3. Erfassung Auszahlungen'!$R$24),O$4=_xlfn.ISOWEEKNUM('3. Erfassung Auszahlungen'!$S$24)),'3. Erfassung Auszahlungen'!$N$24,""),(IF(AND(YEAR('3. Erfassung Auszahlungen'!$L$24)=YEAR($I$1),O$4=_xlfn.ISOWEEKNUM('3. Erfassung Auszahlungen'!$L$24)),'3. Erfassung Auszahlungen'!$N$24,""))),0)</f>
        <v>0</v>
      </c>
      <c r="P76" s="124"/>
    </row>
    <row r="77" spans="1:16" ht="15.75" customHeight="1" x14ac:dyDescent="0.25">
      <c r="A77" s="18">
        <f>'3. Erfassung Auszahlungen'!A25</f>
        <v>0</v>
      </c>
      <c r="B77" s="204">
        <f ca="1">IF('3. Erfassung Auszahlungen'!$M$25&lt;&gt;"ja",IF('3. Erfassung Auszahlungen'!$J$25&lt;1,IF(OR(B$4=_xlfn.ISOWEEKNUM('3. Erfassung Auszahlungen'!$L$25),B$4=_xlfn.ISOWEEKNUM('3. Erfassung Auszahlungen'!$R$25),B$4=_xlfn.ISOWEEKNUM('3. Erfassung Auszahlungen'!$S$25)),'3. Erfassung Auszahlungen'!$N$25,""),(IF(AND(YEAR('3. Erfassung Auszahlungen'!$L$25)=YEAR($I$1),B$4=_xlfn.ISOWEEKNUM('3. Erfassung Auszahlungen'!$L$25)),'3. Erfassung Auszahlungen'!$N$25,""))),0)</f>
        <v>0</v>
      </c>
      <c r="C77" s="204">
        <f ca="1">IF('3. Erfassung Auszahlungen'!$M$25&lt;&gt;"ja",IF('3. Erfassung Auszahlungen'!$J$25&lt;1,IF(OR(C$4=_xlfn.ISOWEEKNUM('3. Erfassung Auszahlungen'!$L$25),C$4=_xlfn.ISOWEEKNUM('3. Erfassung Auszahlungen'!$R$25),C$4=_xlfn.ISOWEEKNUM('3. Erfassung Auszahlungen'!$S$25)),'3. Erfassung Auszahlungen'!$N$25,""),(IF(AND(YEAR('3. Erfassung Auszahlungen'!$L$25)=YEAR($I$1),C$4=_xlfn.ISOWEEKNUM('3. Erfassung Auszahlungen'!$L$25)),'3. Erfassung Auszahlungen'!$N$25,""))),0)</f>
        <v>0</v>
      </c>
      <c r="D77" s="204">
        <f ca="1">IF('3. Erfassung Auszahlungen'!$M$25&lt;&gt;"ja",IF('3. Erfassung Auszahlungen'!$J$25&lt;1,IF(OR(D$4=_xlfn.ISOWEEKNUM('3. Erfassung Auszahlungen'!$L$25),D$4=_xlfn.ISOWEEKNUM('3. Erfassung Auszahlungen'!$R$25),D$4=_xlfn.ISOWEEKNUM('3. Erfassung Auszahlungen'!$S$25)),'3. Erfassung Auszahlungen'!$N$25,""),(IF(AND(YEAR('3. Erfassung Auszahlungen'!$L$25)=YEAR($I$1),D$4=_xlfn.ISOWEEKNUM('3. Erfassung Auszahlungen'!$L$25)),'3. Erfassung Auszahlungen'!$N$25,""))),0)</f>
        <v>0</v>
      </c>
      <c r="E77" s="204">
        <f ca="1">IF('3. Erfassung Auszahlungen'!$M$25&lt;&gt;"ja",IF('3. Erfassung Auszahlungen'!$J$25&lt;1,IF(OR(E$4=_xlfn.ISOWEEKNUM('3. Erfassung Auszahlungen'!$L$25),E$4=_xlfn.ISOWEEKNUM('3. Erfassung Auszahlungen'!$R$25),E$4=_xlfn.ISOWEEKNUM('3. Erfassung Auszahlungen'!$S$25)),'3. Erfassung Auszahlungen'!$N$25,""),(IF(AND(YEAR('3. Erfassung Auszahlungen'!$L$25)=YEAR($I$1),E$4=_xlfn.ISOWEEKNUM('3. Erfassung Auszahlungen'!$L$25)),'3. Erfassung Auszahlungen'!$N$25,""))),0)</f>
        <v>0</v>
      </c>
      <c r="F77" s="204">
        <f ca="1">IF('3. Erfassung Auszahlungen'!$M$25&lt;&gt;"ja",IF('3. Erfassung Auszahlungen'!$J$25&lt;1,IF(OR(F$4=_xlfn.ISOWEEKNUM('3. Erfassung Auszahlungen'!$L$25),F$4=_xlfn.ISOWEEKNUM('3. Erfassung Auszahlungen'!$R$25),F$4=_xlfn.ISOWEEKNUM('3. Erfassung Auszahlungen'!$S$25)),'3. Erfassung Auszahlungen'!$N$25,""),(IF(AND(YEAR('3. Erfassung Auszahlungen'!$L$25)=YEAR($I$1),F$4=_xlfn.ISOWEEKNUM('3. Erfassung Auszahlungen'!$L$25)),'3. Erfassung Auszahlungen'!$N$25,""))),0)</f>
        <v>0</v>
      </c>
      <c r="G77" s="204">
        <f ca="1">IF('3. Erfassung Auszahlungen'!$M$25&lt;&gt;"ja",IF('3. Erfassung Auszahlungen'!$J$25&lt;1,IF(OR(G$4=_xlfn.ISOWEEKNUM('3. Erfassung Auszahlungen'!$L$25),G$4=_xlfn.ISOWEEKNUM('3. Erfassung Auszahlungen'!$R$25),G$4=_xlfn.ISOWEEKNUM('3. Erfassung Auszahlungen'!$S$25)),'3. Erfassung Auszahlungen'!$N$25,""),(IF(AND(YEAR('3. Erfassung Auszahlungen'!$L$25)=YEAR($I$1),G$4=_xlfn.ISOWEEKNUM('3. Erfassung Auszahlungen'!$L$25)),'3. Erfassung Auszahlungen'!$N$25,""))),0)</f>
        <v>0</v>
      </c>
      <c r="H77" s="204">
        <f ca="1">IF('3. Erfassung Auszahlungen'!$M$25&lt;&gt;"ja",IF('3. Erfassung Auszahlungen'!$J$25&lt;1,IF(OR(H$4=_xlfn.ISOWEEKNUM('3. Erfassung Auszahlungen'!$L$25),H$4=_xlfn.ISOWEEKNUM('3. Erfassung Auszahlungen'!$R$25),H$4=_xlfn.ISOWEEKNUM('3. Erfassung Auszahlungen'!$S$25)),'3. Erfassung Auszahlungen'!$N$25,""),(IF(AND(YEAR('3. Erfassung Auszahlungen'!$L$25)=YEAR($I$1),H$4=_xlfn.ISOWEEKNUM('3. Erfassung Auszahlungen'!$L$25)),'3. Erfassung Auszahlungen'!$N$25,""))),0)</f>
        <v>0</v>
      </c>
      <c r="I77" s="204">
        <f ca="1">IF('3. Erfassung Auszahlungen'!$M$25&lt;&gt;"ja",IF('3. Erfassung Auszahlungen'!$J$25&lt;1,IF(OR(I$4=_xlfn.ISOWEEKNUM('3. Erfassung Auszahlungen'!$L$25),I$4=_xlfn.ISOWEEKNUM('3. Erfassung Auszahlungen'!$R$25),I$4=_xlfn.ISOWEEKNUM('3. Erfassung Auszahlungen'!$S$25)),'3. Erfassung Auszahlungen'!$N$25,""),(IF(AND(YEAR('3. Erfassung Auszahlungen'!$L$25)=YEAR($I$1),I$4=_xlfn.ISOWEEKNUM('3. Erfassung Auszahlungen'!$L$25)),'3. Erfassung Auszahlungen'!$N$25,""))),0)</f>
        <v>0</v>
      </c>
      <c r="J77" s="204">
        <f ca="1">IF('3. Erfassung Auszahlungen'!$M$25&lt;&gt;"ja",IF('3. Erfassung Auszahlungen'!$J$25&lt;1,IF(OR(J$4=_xlfn.ISOWEEKNUM('3. Erfassung Auszahlungen'!$L$25),J$4=_xlfn.ISOWEEKNUM('3. Erfassung Auszahlungen'!$R$25),J$4=_xlfn.ISOWEEKNUM('3. Erfassung Auszahlungen'!$S$25)),'3. Erfassung Auszahlungen'!$N$25,""),(IF(AND(YEAR('3. Erfassung Auszahlungen'!$L$25)=YEAR($I$1),J$4=_xlfn.ISOWEEKNUM('3. Erfassung Auszahlungen'!$L$25)),'3. Erfassung Auszahlungen'!$N$25,""))),0)</f>
        <v>0</v>
      </c>
      <c r="K77" s="204">
        <f ca="1">IF('3. Erfassung Auszahlungen'!$M$25&lt;&gt;"ja",IF('3. Erfassung Auszahlungen'!$J$25&lt;1,IF(OR(K$4=_xlfn.ISOWEEKNUM('3. Erfassung Auszahlungen'!$L$25),K$4=_xlfn.ISOWEEKNUM('3. Erfassung Auszahlungen'!$R$25),K$4=_xlfn.ISOWEEKNUM('3. Erfassung Auszahlungen'!$S$25)),'3. Erfassung Auszahlungen'!$N$25,""),(IF(AND(YEAR('3. Erfassung Auszahlungen'!$L$25)=YEAR($I$1),K$4=_xlfn.ISOWEEKNUM('3. Erfassung Auszahlungen'!$L$25)),'3. Erfassung Auszahlungen'!$N$25,""))),0)</f>
        <v>0</v>
      </c>
      <c r="L77" s="204">
        <f ca="1">IF('3. Erfassung Auszahlungen'!$M$25&lt;&gt;"ja",IF('3. Erfassung Auszahlungen'!$J$25&lt;1,IF(OR(L$4=_xlfn.ISOWEEKNUM('3. Erfassung Auszahlungen'!$L$25),L$4=_xlfn.ISOWEEKNUM('3. Erfassung Auszahlungen'!$R$25),L$4=_xlfn.ISOWEEKNUM('3. Erfassung Auszahlungen'!$S$25)),'3. Erfassung Auszahlungen'!$N$25,""),(IF(AND(YEAR('3. Erfassung Auszahlungen'!$L$25)=YEAR($I$1),L$4=_xlfn.ISOWEEKNUM('3. Erfassung Auszahlungen'!$L$25)),'3. Erfassung Auszahlungen'!$N$25,""))),0)</f>
        <v>0</v>
      </c>
      <c r="M77" s="204">
        <f ca="1">IF('3. Erfassung Auszahlungen'!$M$25&lt;&gt;"ja",IF('3. Erfassung Auszahlungen'!$J$25&lt;1,IF(OR(M$4=_xlfn.ISOWEEKNUM('3. Erfassung Auszahlungen'!$L$25),M$4=_xlfn.ISOWEEKNUM('3. Erfassung Auszahlungen'!$R$25),M$4=_xlfn.ISOWEEKNUM('3. Erfassung Auszahlungen'!$S$25)),'3. Erfassung Auszahlungen'!$N$25,""),(IF(AND(YEAR('3. Erfassung Auszahlungen'!$L$25)=YEAR($I$1),M$4=_xlfn.ISOWEEKNUM('3. Erfassung Auszahlungen'!$L$25)),'3. Erfassung Auszahlungen'!$N$25,""))),0)</f>
        <v>0</v>
      </c>
      <c r="N77" s="204">
        <f ca="1">IF('3. Erfassung Auszahlungen'!$M$25&lt;&gt;"ja",IF('3. Erfassung Auszahlungen'!$J$25&lt;1,IF(OR(N$4=_xlfn.ISOWEEKNUM('3. Erfassung Auszahlungen'!$L$25),N$4=_xlfn.ISOWEEKNUM('3. Erfassung Auszahlungen'!$R$25),N$4=_xlfn.ISOWEEKNUM('3. Erfassung Auszahlungen'!$S$25)),'3. Erfassung Auszahlungen'!$N$25,""),(IF(AND(YEAR('3. Erfassung Auszahlungen'!$L$25)=YEAR($I$1),N$4=_xlfn.ISOWEEKNUM('3. Erfassung Auszahlungen'!$L$25)),'3. Erfassung Auszahlungen'!$N$25,""))),0)</f>
        <v>0</v>
      </c>
      <c r="O77" s="204">
        <f ca="1">IF('3. Erfassung Auszahlungen'!$M$25&lt;&gt;"ja",IF('3. Erfassung Auszahlungen'!$J$25&lt;1,IF(OR(O$4=_xlfn.ISOWEEKNUM('3. Erfassung Auszahlungen'!$L$25),O$4=_xlfn.ISOWEEKNUM('3. Erfassung Auszahlungen'!$R$25),O$4=_xlfn.ISOWEEKNUM('3. Erfassung Auszahlungen'!$S$25)),'3. Erfassung Auszahlungen'!$N$25,""),(IF(AND(YEAR('3. Erfassung Auszahlungen'!$L$25)=YEAR($I$1),O$4=_xlfn.ISOWEEKNUM('3. Erfassung Auszahlungen'!$L$25)),'3. Erfassung Auszahlungen'!$N$25,""))),0)</f>
        <v>0</v>
      </c>
      <c r="P77" s="124"/>
    </row>
    <row r="78" spans="1:16" ht="15.75" customHeight="1" x14ac:dyDescent="0.25">
      <c r="A78" s="18">
        <f>'3. Erfassung Auszahlungen'!A26</f>
        <v>0</v>
      </c>
      <c r="B78" s="204">
        <f ca="1">IF('3. Erfassung Auszahlungen'!$M$26&lt;&gt;"ja",IF('3. Erfassung Auszahlungen'!$J$26&lt;1,IF(OR(B$4=_xlfn.ISOWEEKNUM('3. Erfassung Auszahlungen'!$L$26),B$4=_xlfn.ISOWEEKNUM('3. Erfassung Auszahlungen'!$R$26),B$4=_xlfn.ISOWEEKNUM('3. Erfassung Auszahlungen'!$S$26)),'3. Erfassung Auszahlungen'!$N$26,""),(IF(AND(YEAR('3. Erfassung Auszahlungen'!$L$26)=YEAR($I$1),B$4=_xlfn.ISOWEEKNUM('3. Erfassung Auszahlungen'!$L$26)),'3. Erfassung Auszahlungen'!$N$26,""))),0)</f>
        <v>0</v>
      </c>
      <c r="C78" s="204">
        <f ca="1">IF('3. Erfassung Auszahlungen'!$M$26&lt;&gt;"ja",IF('3. Erfassung Auszahlungen'!$J$26&lt;1,IF(OR(C$4=_xlfn.ISOWEEKNUM('3. Erfassung Auszahlungen'!$L$26),C$4=_xlfn.ISOWEEKNUM('3. Erfassung Auszahlungen'!$R$26),C$4=_xlfn.ISOWEEKNUM('3. Erfassung Auszahlungen'!$S$26)),'3. Erfassung Auszahlungen'!$N$26,""),(IF(AND(YEAR('3. Erfassung Auszahlungen'!$L$26)=YEAR($I$1),C$4=_xlfn.ISOWEEKNUM('3. Erfassung Auszahlungen'!$L$26)),'3. Erfassung Auszahlungen'!$N$26,""))),0)</f>
        <v>0</v>
      </c>
      <c r="D78" s="204">
        <f ca="1">IF('3. Erfassung Auszahlungen'!$M$26&lt;&gt;"ja",IF('3. Erfassung Auszahlungen'!$J$26&lt;1,IF(OR(D$4=_xlfn.ISOWEEKNUM('3. Erfassung Auszahlungen'!$L$26),D$4=_xlfn.ISOWEEKNUM('3. Erfassung Auszahlungen'!$R$26),D$4=_xlfn.ISOWEEKNUM('3. Erfassung Auszahlungen'!$S$26)),'3. Erfassung Auszahlungen'!$N$26,""),(IF(AND(YEAR('3. Erfassung Auszahlungen'!$L$26)=YEAR($I$1),D$4=_xlfn.ISOWEEKNUM('3. Erfassung Auszahlungen'!$L$26)),'3. Erfassung Auszahlungen'!$N$26,""))),0)</f>
        <v>0</v>
      </c>
      <c r="E78" s="204">
        <f ca="1">IF('3. Erfassung Auszahlungen'!$M$26&lt;&gt;"ja",IF('3. Erfassung Auszahlungen'!$J$26&lt;1,IF(OR(E$4=_xlfn.ISOWEEKNUM('3. Erfassung Auszahlungen'!$L$26),E$4=_xlfn.ISOWEEKNUM('3. Erfassung Auszahlungen'!$R$26),E$4=_xlfn.ISOWEEKNUM('3. Erfassung Auszahlungen'!$S$26)),'3. Erfassung Auszahlungen'!$N$26,""),(IF(AND(YEAR('3. Erfassung Auszahlungen'!$L$26)=YEAR($I$1),E$4=_xlfn.ISOWEEKNUM('3. Erfassung Auszahlungen'!$L$26)),'3. Erfassung Auszahlungen'!$N$26,""))),0)</f>
        <v>0</v>
      </c>
      <c r="F78" s="204">
        <f ca="1">IF('3. Erfassung Auszahlungen'!$M$26&lt;&gt;"ja",IF('3. Erfassung Auszahlungen'!$J$26&lt;1,IF(OR(F$4=_xlfn.ISOWEEKNUM('3. Erfassung Auszahlungen'!$L$26),F$4=_xlfn.ISOWEEKNUM('3. Erfassung Auszahlungen'!$R$26),F$4=_xlfn.ISOWEEKNUM('3. Erfassung Auszahlungen'!$S$26)),'3. Erfassung Auszahlungen'!$N$26,""),(IF(AND(YEAR('3. Erfassung Auszahlungen'!$L$26)=YEAR($I$1),F$4=_xlfn.ISOWEEKNUM('3. Erfassung Auszahlungen'!$L$26)),'3. Erfassung Auszahlungen'!$N$26,""))),0)</f>
        <v>0</v>
      </c>
      <c r="G78" s="204">
        <f ca="1">IF('3. Erfassung Auszahlungen'!$M$26&lt;&gt;"ja",IF('3. Erfassung Auszahlungen'!$J$26&lt;1,IF(OR(G$4=_xlfn.ISOWEEKNUM('3. Erfassung Auszahlungen'!$L$26),G$4=_xlfn.ISOWEEKNUM('3. Erfassung Auszahlungen'!$R$26),G$4=_xlfn.ISOWEEKNUM('3. Erfassung Auszahlungen'!$S$26)),'3. Erfassung Auszahlungen'!$N$26,""),(IF(AND(YEAR('3. Erfassung Auszahlungen'!$L$26)=YEAR($I$1),G$4=_xlfn.ISOWEEKNUM('3. Erfassung Auszahlungen'!$L$26)),'3. Erfassung Auszahlungen'!$N$26,""))),0)</f>
        <v>0</v>
      </c>
      <c r="H78" s="204">
        <f ca="1">IF('3. Erfassung Auszahlungen'!$M$26&lt;&gt;"ja",IF('3. Erfassung Auszahlungen'!$J$26&lt;1,IF(OR(H$4=_xlfn.ISOWEEKNUM('3. Erfassung Auszahlungen'!$L$26),H$4=_xlfn.ISOWEEKNUM('3. Erfassung Auszahlungen'!$R$26),H$4=_xlfn.ISOWEEKNUM('3. Erfassung Auszahlungen'!$S$26)),'3. Erfassung Auszahlungen'!$N$26,""),(IF(AND(YEAR('3. Erfassung Auszahlungen'!$L$26)=YEAR($I$1),H$4=_xlfn.ISOWEEKNUM('3. Erfassung Auszahlungen'!$L$26)),'3. Erfassung Auszahlungen'!$N$26,""))),0)</f>
        <v>0</v>
      </c>
      <c r="I78" s="204">
        <f ca="1">IF('3. Erfassung Auszahlungen'!$M$26&lt;&gt;"ja",IF('3. Erfassung Auszahlungen'!$J$26&lt;1,IF(OR(I$4=_xlfn.ISOWEEKNUM('3. Erfassung Auszahlungen'!$L$26),I$4=_xlfn.ISOWEEKNUM('3. Erfassung Auszahlungen'!$R$26),I$4=_xlfn.ISOWEEKNUM('3. Erfassung Auszahlungen'!$S$26)),'3. Erfassung Auszahlungen'!$N$26,""),(IF(AND(YEAR('3. Erfassung Auszahlungen'!$L$26)=YEAR($I$1),I$4=_xlfn.ISOWEEKNUM('3. Erfassung Auszahlungen'!$L$26)),'3. Erfassung Auszahlungen'!$N$26,""))),0)</f>
        <v>0</v>
      </c>
      <c r="J78" s="204">
        <f ca="1">IF('3. Erfassung Auszahlungen'!$M$26&lt;&gt;"ja",IF('3. Erfassung Auszahlungen'!$J$26&lt;1,IF(OR(J$4=_xlfn.ISOWEEKNUM('3. Erfassung Auszahlungen'!$L$26),J$4=_xlfn.ISOWEEKNUM('3. Erfassung Auszahlungen'!$R$26),J$4=_xlfn.ISOWEEKNUM('3. Erfassung Auszahlungen'!$S$26)),'3. Erfassung Auszahlungen'!$N$26,""),(IF(AND(YEAR('3. Erfassung Auszahlungen'!$L$26)=YEAR($I$1),J$4=_xlfn.ISOWEEKNUM('3. Erfassung Auszahlungen'!$L$26)),'3. Erfassung Auszahlungen'!$N$26,""))),0)</f>
        <v>0</v>
      </c>
      <c r="K78" s="204">
        <f ca="1">IF('3. Erfassung Auszahlungen'!$M$26&lt;&gt;"ja",IF('3. Erfassung Auszahlungen'!$J$26&lt;1,IF(OR(K$4=_xlfn.ISOWEEKNUM('3. Erfassung Auszahlungen'!$L$26),K$4=_xlfn.ISOWEEKNUM('3. Erfassung Auszahlungen'!$R$26),K$4=_xlfn.ISOWEEKNUM('3. Erfassung Auszahlungen'!$S$26)),'3. Erfassung Auszahlungen'!$N$26,""),(IF(AND(YEAR('3. Erfassung Auszahlungen'!$L$26)=YEAR($I$1),K$4=_xlfn.ISOWEEKNUM('3. Erfassung Auszahlungen'!$L$26)),'3. Erfassung Auszahlungen'!$N$26,""))),0)</f>
        <v>0</v>
      </c>
      <c r="L78" s="204">
        <f ca="1">IF('3. Erfassung Auszahlungen'!$M$26&lt;&gt;"ja",IF('3. Erfassung Auszahlungen'!$J$26&lt;1,IF(OR(L$4=_xlfn.ISOWEEKNUM('3. Erfassung Auszahlungen'!$L$26),L$4=_xlfn.ISOWEEKNUM('3. Erfassung Auszahlungen'!$R$26),L$4=_xlfn.ISOWEEKNUM('3. Erfassung Auszahlungen'!$S$26)),'3. Erfassung Auszahlungen'!$N$26,""),(IF(AND(YEAR('3. Erfassung Auszahlungen'!$L$26)=YEAR($I$1),L$4=_xlfn.ISOWEEKNUM('3. Erfassung Auszahlungen'!$L$26)),'3. Erfassung Auszahlungen'!$N$26,""))),0)</f>
        <v>0</v>
      </c>
      <c r="M78" s="204">
        <f ca="1">IF('3. Erfassung Auszahlungen'!$M$26&lt;&gt;"ja",IF('3. Erfassung Auszahlungen'!$J$26&lt;1,IF(OR(M$4=_xlfn.ISOWEEKNUM('3. Erfassung Auszahlungen'!$L$26),M$4=_xlfn.ISOWEEKNUM('3. Erfassung Auszahlungen'!$R$26),M$4=_xlfn.ISOWEEKNUM('3. Erfassung Auszahlungen'!$S$26)),'3. Erfassung Auszahlungen'!$N$26,""),(IF(AND(YEAR('3. Erfassung Auszahlungen'!$L$26)=YEAR($I$1),M$4=_xlfn.ISOWEEKNUM('3. Erfassung Auszahlungen'!$L$26)),'3. Erfassung Auszahlungen'!$N$26,""))),0)</f>
        <v>0</v>
      </c>
      <c r="N78" s="204">
        <f ca="1">IF('3. Erfassung Auszahlungen'!$M$26&lt;&gt;"ja",IF('3. Erfassung Auszahlungen'!$J$26&lt;1,IF(OR(N$4=_xlfn.ISOWEEKNUM('3. Erfassung Auszahlungen'!$L$26),N$4=_xlfn.ISOWEEKNUM('3. Erfassung Auszahlungen'!$R$26),N$4=_xlfn.ISOWEEKNUM('3. Erfassung Auszahlungen'!$S$26)),'3. Erfassung Auszahlungen'!$N$26,""),(IF(AND(YEAR('3. Erfassung Auszahlungen'!$L$26)=YEAR($I$1),N$4=_xlfn.ISOWEEKNUM('3. Erfassung Auszahlungen'!$L$26)),'3. Erfassung Auszahlungen'!$N$26,""))),0)</f>
        <v>0</v>
      </c>
      <c r="O78" s="204">
        <f ca="1">IF('3. Erfassung Auszahlungen'!$M$26&lt;&gt;"ja",IF('3. Erfassung Auszahlungen'!$J$26&lt;1,IF(OR(O$4=_xlfn.ISOWEEKNUM('3. Erfassung Auszahlungen'!$L$26),O$4=_xlfn.ISOWEEKNUM('3. Erfassung Auszahlungen'!$R$26),O$4=_xlfn.ISOWEEKNUM('3. Erfassung Auszahlungen'!$S$26)),'3. Erfassung Auszahlungen'!$N$26,""),(IF(AND(YEAR('3. Erfassung Auszahlungen'!$L$26)=YEAR($I$1),O$4=_xlfn.ISOWEEKNUM('3. Erfassung Auszahlungen'!$L$26)),'3. Erfassung Auszahlungen'!$N$26,""))),0)</f>
        <v>0</v>
      </c>
      <c r="P78" s="124"/>
    </row>
    <row r="79" spans="1:16" ht="15.75" customHeight="1" x14ac:dyDescent="0.25">
      <c r="A79" s="18">
        <f>'3. Erfassung Auszahlungen'!A27</f>
        <v>0</v>
      </c>
      <c r="B79" s="204">
        <f ca="1">IF('3. Erfassung Auszahlungen'!$M$27&lt;&gt;"ja",IF('3. Erfassung Auszahlungen'!$J$27&lt;1,IF(OR(B$4=_xlfn.ISOWEEKNUM('3. Erfassung Auszahlungen'!$L$27),B$4=_xlfn.ISOWEEKNUM('3. Erfassung Auszahlungen'!$R$27),B$4=_xlfn.ISOWEEKNUM('3. Erfassung Auszahlungen'!$S$27)),'3. Erfassung Auszahlungen'!$N$27,""),(IF(AND(YEAR('3. Erfassung Auszahlungen'!$L$27)=YEAR($I$1),B$4=_xlfn.ISOWEEKNUM('3. Erfassung Auszahlungen'!$L$27)),'3. Erfassung Auszahlungen'!$N$27,""))),0)</f>
        <v>0</v>
      </c>
      <c r="C79" s="204">
        <f ca="1">IF('3. Erfassung Auszahlungen'!$M$27&lt;&gt;"ja",IF('3. Erfassung Auszahlungen'!$J$27&lt;1,IF(OR(C$4=_xlfn.ISOWEEKNUM('3. Erfassung Auszahlungen'!$L$27),C$4=_xlfn.ISOWEEKNUM('3. Erfassung Auszahlungen'!$R$27),C$4=_xlfn.ISOWEEKNUM('3. Erfassung Auszahlungen'!$S$27)),'3. Erfassung Auszahlungen'!$N$27,""),(IF(AND(YEAR('3. Erfassung Auszahlungen'!$L$27)=YEAR($I$1),C$4=_xlfn.ISOWEEKNUM('3. Erfassung Auszahlungen'!$L$27)),'3. Erfassung Auszahlungen'!$N$27,""))),0)</f>
        <v>0</v>
      </c>
      <c r="D79" s="204">
        <f ca="1">IF('3. Erfassung Auszahlungen'!$M$27&lt;&gt;"ja",IF('3. Erfassung Auszahlungen'!$J$27&lt;1,IF(OR(D$4=_xlfn.ISOWEEKNUM('3. Erfassung Auszahlungen'!$L$27),D$4=_xlfn.ISOWEEKNUM('3. Erfassung Auszahlungen'!$R$27),D$4=_xlfn.ISOWEEKNUM('3. Erfassung Auszahlungen'!$S$27)),'3. Erfassung Auszahlungen'!$N$27,""),(IF(AND(YEAR('3. Erfassung Auszahlungen'!$L$27)=YEAR($I$1),D$4=_xlfn.ISOWEEKNUM('3. Erfassung Auszahlungen'!$L$27)),'3. Erfassung Auszahlungen'!$N$27,""))),0)</f>
        <v>0</v>
      </c>
      <c r="E79" s="204">
        <f ca="1">IF('3. Erfassung Auszahlungen'!$M$27&lt;&gt;"ja",IF('3. Erfassung Auszahlungen'!$J$27&lt;1,IF(OR(E$4=_xlfn.ISOWEEKNUM('3. Erfassung Auszahlungen'!$L$27),E$4=_xlfn.ISOWEEKNUM('3. Erfassung Auszahlungen'!$R$27),E$4=_xlfn.ISOWEEKNUM('3. Erfassung Auszahlungen'!$S$27)),'3. Erfassung Auszahlungen'!$N$27,""),(IF(AND(YEAR('3. Erfassung Auszahlungen'!$L$27)=YEAR($I$1),E$4=_xlfn.ISOWEEKNUM('3. Erfassung Auszahlungen'!$L$27)),'3. Erfassung Auszahlungen'!$N$27,""))),0)</f>
        <v>0</v>
      </c>
      <c r="F79" s="204">
        <f ca="1">IF('3. Erfassung Auszahlungen'!$M$27&lt;&gt;"ja",IF('3. Erfassung Auszahlungen'!$J$27&lt;1,IF(OR(F$4=_xlfn.ISOWEEKNUM('3. Erfassung Auszahlungen'!$L$27),F$4=_xlfn.ISOWEEKNUM('3. Erfassung Auszahlungen'!$R$27),F$4=_xlfn.ISOWEEKNUM('3. Erfassung Auszahlungen'!$S$27)),'3. Erfassung Auszahlungen'!$N$27,""),(IF(AND(YEAR('3. Erfassung Auszahlungen'!$L$27)=YEAR($I$1),F$4=_xlfn.ISOWEEKNUM('3. Erfassung Auszahlungen'!$L$27)),'3. Erfassung Auszahlungen'!$N$27,""))),0)</f>
        <v>0</v>
      </c>
      <c r="G79" s="204">
        <f ca="1">IF('3. Erfassung Auszahlungen'!$M$27&lt;&gt;"ja",IF('3. Erfassung Auszahlungen'!$J$27&lt;1,IF(OR(G$4=_xlfn.ISOWEEKNUM('3. Erfassung Auszahlungen'!$L$27),G$4=_xlfn.ISOWEEKNUM('3. Erfassung Auszahlungen'!$R$27),G$4=_xlfn.ISOWEEKNUM('3. Erfassung Auszahlungen'!$S$27)),'3. Erfassung Auszahlungen'!$N$27,""),(IF(AND(YEAR('3. Erfassung Auszahlungen'!$L$27)=YEAR($I$1),G$4=_xlfn.ISOWEEKNUM('3. Erfassung Auszahlungen'!$L$27)),'3. Erfassung Auszahlungen'!$N$27,""))),0)</f>
        <v>0</v>
      </c>
      <c r="H79" s="204">
        <f ca="1">IF('3. Erfassung Auszahlungen'!$M$27&lt;&gt;"ja",IF('3. Erfassung Auszahlungen'!$J$27&lt;1,IF(OR(H$4=_xlfn.ISOWEEKNUM('3. Erfassung Auszahlungen'!$L$27),H$4=_xlfn.ISOWEEKNUM('3. Erfassung Auszahlungen'!$R$27),H$4=_xlfn.ISOWEEKNUM('3. Erfassung Auszahlungen'!$S$27)),'3. Erfassung Auszahlungen'!$N$27,""),(IF(AND(YEAR('3. Erfassung Auszahlungen'!$L$27)=YEAR($I$1),H$4=_xlfn.ISOWEEKNUM('3. Erfassung Auszahlungen'!$L$27)),'3. Erfassung Auszahlungen'!$N$27,""))),0)</f>
        <v>0</v>
      </c>
      <c r="I79" s="204">
        <f ca="1">IF('3. Erfassung Auszahlungen'!$M$27&lt;&gt;"ja",IF('3. Erfassung Auszahlungen'!$J$27&lt;1,IF(OR(I$4=_xlfn.ISOWEEKNUM('3. Erfassung Auszahlungen'!$L$27),I$4=_xlfn.ISOWEEKNUM('3. Erfassung Auszahlungen'!$R$27),I$4=_xlfn.ISOWEEKNUM('3. Erfassung Auszahlungen'!$S$27)),'3. Erfassung Auszahlungen'!$N$27,""),(IF(AND(YEAR('3. Erfassung Auszahlungen'!$L$27)=YEAR($I$1),I$4=_xlfn.ISOWEEKNUM('3. Erfassung Auszahlungen'!$L$27)),'3. Erfassung Auszahlungen'!$N$27,""))),0)</f>
        <v>0</v>
      </c>
      <c r="J79" s="204">
        <f ca="1">IF('3. Erfassung Auszahlungen'!$M$27&lt;&gt;"ja",IF('3. Erfassung Auszahlungen'!$J$27&lt;1,IF(OR(J$4=_xlfn.ISOWEEKNUM('3. Erfassung Auszahlungen'!$L$27),J$4=_xlfn.ISOWEEKNUM('3. Erfassung Auszahlungen'!$R$27),J$4=_xlfn.ISOWEEKNUM('3. Erfassung Auszahlungen'!$S$27)),'3. Erfassung Auszahlungen'!$N$27,""),(IF(AND(YEAR('3. Erfassung Auszahlungen'!$L$27)=YEAR($I$1),J$4=_xlfn.ISOWEEKNUM('3. Erfassung Auszahlungen'!$L$27)),'3. Erfassung Auszahlungen'!$N$27,""))),0)</f>
        <v>0</v>
      </c>
      <c r="K79" s="204">
        <f ca="1">IF('3. Erfassung Auszahlungen'!$M$27&lt;&gt;"ja",IF('3. Erfassung Auszahlungen'!$J$27&lt;1,IF(OR(K$4=_xlfn.ISOWEEKNUM('3. Erfassung Auszahlungen'!$L$27),K$4=_xlfn.ISOWEEKNUM('3. Erfassung Auszahlungen'!$R$27),K$4=_xlfn.ISOWEEKNUM('3. Erfassung Auszahlungen'!$S$27)),'3. Erfassung Auszahlungen'!$N$27,""),(IF(AND(YEAR('3. Erfassung Auszahlungen'!$L$27)=YEAR($I$1),K$4=_xlfn.ISOWEEKNUM('3. Erfassung Auszahlungen'!$L$27)),'3. Erfassung Auszahlungen'!$N$27,""))),0)</f>
        <v>0</v>
      </c>
      <c r="L79" s="204">
        <f ca="1">IF('3. Erfassung Auszahlungen'!$M$27&lt;&gt;"ja",IF('3. Erfassung Auszahlungen'!$J$27&lt;1,IF(OR(L$4=_xlfn.ISOWEEKNUM('3. Erfassung Auszahlungen'!$L$27),L$4=_xlfn.ISOWEEKNUM('3. Erfassung Auszahlungen'!$R$27),L$4=_xlfn.ISOWEEKNUM('3. Erfassung Auszahlungen'!$S$27)),'3. Erfassung Auszahlungen'!$N$27,""),(IF(AND(YEAR('3. Erfassung Auszahlungen'!$L$27)=YEAR($I$1),L$4=_xlfn.ISOWEEKNUM('3. Erfassung Auszahlungen'!$L$27)),'3. Erfassung Auszahlungen'!$N$27,""))),0)</f>
        <v>0</v>
      </c>
      <c r="M79" s="204">
        <f ca="1">IF('3. Erfassung Auszahlungen'!$M$27&lt;&gt;"ja",IF('3. Erfassung Auszahlungen'!$J$27&lt;1,IF(OR(M$4=_xlfn.ISOWEEKNUM('3. Erfassung Auszahlungen'!$L$27),M$4=_xlfn.ISOWEEKNUM('3. Erfassung Auszahlungen'!$R$27),M$4=_xlfn.ISOWEEKNUM('3. Erfassung Auszahlungen'!$S$27)),'3. Erfassung Auszahlungen'!$N$27,""),(IF(AND(YEAR('3. Erfassung Auszahlungen'!$L$27)=YEAR($I$1),M$4=_xlfn.ISOWEEKNUM('3. Erfassung Auszahlungen'!$L$27)),'3. Erfassung Auszahlungen'!$N$27,""))),0)</f>
        <v>0</v>
      </c>
      <c r="N79" s="204">
        <f ca="1">IF('3. Erfassung Auszahlungen'!$M$27&lt;&gt;"ja",IF('3. Erfassung Auszahlungen'!$J$27&lt;1,IF(OR(N$4=_xlfn.ISOWEEKNUM('3. Erfassung Auszahlungen'!$L$27),N$4=_xlfn.ISOWEEKNUM('3. Erfassung Auszahlungen'!$R$27),N$4=_xlfn.ISOWEEKNUM('3. Erfassung Auszahlungen'!$S$27)),'3. Erfassung Auszahlungen'!$N$27,""),(IF(AND(YEAR('3. Erfassung Auszahlungen'!$L$27)=YEAR($I$1),N$4=_xlfn.ISOWEEKNUM('3. Erfassung Auszahlungen'!$L$27)),'3. Erfassung Auszahlungen'!$N$27,""))),0)</f>
        <v>0</v>
      </c>
      <c r="O79" s="204">
        <f ca="1">IF('3. Erfassung Auszahlungen'!$M$27&lt;&gt;"ja",IF('3. Erfassung Auszahlungen'!$J$27&lt;1,IF(OR(O$4=_xlfn.ISOWEEKNUM('3. Erfassung Auszahlungen'!$L$27),O$4=_xlfn.ISOWEEKNUM('3. Erfassung Auszahlungen'!$R$27),O$4=_xlfn.ISOWEEKNUM('3. Erfassung Auszahlungen'!$S$27)),'3. Erfassung Auszahlungen'!$N$27,""),(IF(AND(YEAR('3. Erfassung Auszahlungen'!$L$27)=YEAR($I$1),O$4=_xlfn.ISOWEEKNUM('3. Erfassung Auszahlungen'!$L$27)),'3. Erfassung Auszahlungen'!$N$27,""))),0)</f>
        <v>0</v>
      </c>
      <c r="P79" s="124"/>
    </row>
    <row r="80" spans="1:16" ht="15.75" customHeight="1" x14ac:dyDescent="0.25">
      <c r="A80" s="18">
        <f>'3. Erfassung Auszahlungen'!A28</f>
        <v>0</v>
      </c>
      <c r="B80" s="204">
        <f ca="1">IF('3. Erfassung Auszahlungen'!$M$28&lt;&gt;"ja",IF('3. Erfassung Auszahlungen'!$J$28&lt;1,IF(OR(B$4=_xlfn.ISOWEEKNUM('3. Erfassung Auszahlungen'!$L$28),B$4=_xlfn.ISOWEEKNUM('3. Erfassung Auszahlungen'!$R$28),B$4=_xlfn.ISOWEEKNUM('3. Erfassung Auszahlungen'!$S$28)),'3. Erfassung Auszahlungen'!$N$28,""),(IF(AND(YEAR('3. Erfassung Auszahlungen'!$L$28)=YEAR($I$1),B$4=_xlfn.ISOWEEKNUM('3. Erfassung Auszahlungen'!$L$28)),'3. Erfassung Auszahlungen'!$N$28,""))),0)</f>
        <v>0</v>
      </c>
      <c r="C80" s="204">
        <f ca="1">IF('3. Erfassung Auszahlungen'!$M$28&lt;&gt;"ja",IF('3. Erfassung Auszahlungen'!$J$28&lt;1,IF(OR(C$4=_xlfn.ISOWEEKNUM('3. Erfassung Auszahlungen'!$L$28),C$4=_xlfn.ISOWEEKNUM('3. Erfassung Auszahlungen'!$R$28),C$4=_xlfn.ISOWEEKNUM('3. Erfassung Auszahlungen'!$S$28)),'3. Erfassung Auszahlungen'!$N$28,""),(IF(AND(YEAR('3. Erfassung Auszahlungen'!$L$28)=YEAR($I$1),C$4=_xlfn.ISOWEEKNUM('3. Erfassung Auszahlungen'!$L$28)),'3. Erfassung Auszahlungen'!$N$28,""))),0)</f>
        <v>0</v>
      </c>
      <c r="D80" s="204">
        <f ca="1">IF('3. Erfassung Auszahlungen'!$M$28&lt;&gt;"ja",IF('3. Erfassung Auszahlungen'!$J$28&lt;1,IF(OR(D$4=_xlfn.ISOWEEKNUM('3. Erfassung Auszahlungen'!$L$28),D$4=_xlfn.ISOWEEKNUM('3. Erfassung Auszahlungen'!$R$28),D$4=_xlfn.ISOWEEKNUM('3. Erfassung Auszahlungen'!$S$28)),'3. Erfassung Auszahlungen'!$N$28,""),(IF(AND(YEAR('3. Erfassung Auszahlungen'!$L$28)=YEAR($I$1),D$4=_xlfn.ISOWEEKNUM('3. Erfassung Auszahlungen'!$L$28)),'3. Erfassung Auszahlungen'!$N$28,""))),0)</f>
        <v>0</v>
      </c>
      <c r="E80" s="204">
        <f ca="1">IF('3. Erfassung Auszahlungen'!$M$28&lt;&gt;"ja",IF('3. Erfassung Auszahlungen'!$J$28&lt;1,IF(OR(E$4=_xlfn.ISOWEEKNUM('3. Erfassung Auszahlungen'!$L$28),E$4=_xlfn.ISOWEEKNUM('3. Erfassung Auszahlungen'!$R$28),E$4=_xlfn.ISOWEEKNUM('3. Erfassung Auszahlungen'!$S$28)),'3. Erfassung Auszahlungen'!$N$28,""),(IF(AND(YEAR('3. Erfassung Auszahlungen'!$L$28)=YEAR($I$1),E$4=_xlfn.ISOWEEKNUM('3. Erfassung Auszahlungen'!$L$28)),'3. Erfassung Auszahlungen'!$N$28,""))),0)</f>
        <v>0</v>
      </c>
      <c r="F80" s="204">
        <f ca="1">IF('3. Erfassung Auszahlungen'!$M$28&lt;&gt;"ja",IF('3. Erfassung Auszahlungen'!$J$28&lt;1,IF(OR(F$4=_xlfn.ISOWEEKNUM('3. Erfassung Auszahlungen'!$L$28),F$4=_xlfn.ISOWEEKNUM('3. Erfassung Auszahlungen'!$R$28),F$4=_xlfn.ISOWEEKNUM('3. Erfassung Auszahlungen'!$S$28)),'3. Erfassung Auszahlungen'!$N$28,""),(IF(AND(YEAR('3. Erfassung Auszahlungen'!$L$28)=YEAR($I$1),F$4=_xlfn.ISOWEEKNUM('3. Erfassung Auszahlungen'!$L$28)),'3. Erfassung Auszahlungen'!$N$28,""))),0)</f>
        <v>0</v>
      </c>
      <c r="G80" s="204">
        <f ca="1">IF('3. Erfassung Auszahlungen'!$M$28&lt;&gt;"ja",IF('3. Erfassung Auszahlungen'!$J$28&lt;1,IF(OR(G$4=_xlfn.ISOWEEKNUM('3. Erfassung Auszahlungen'!$L$28),G$4=_xlfn.ISOWEEKNUM('3. Erfassung Auszahlungen'!$R$28),G$4=_xlfn.ISOWEEKNUM('3. Erfassung Auszahlungen'!$S$28)),'3. Erfassung Auszahlungen'!$N$28,""),(IF(AND(YEAR('3. Erfassung Auszahlungen'!$L$28)=YEAR($I$1),G$4=_xlfn.ISOWEEKNUM('3. Erfassung Auszahlungen'!$L$28)),'3. Erfassung Auszahlungen'!$N$28,""))),0)</f>
        <v>0</v>
      </c>
      <c r="H80" s="204">
        <f ca="1">IF('3. Erfassung Auszahlungen'!$M$28&lt;&gt;"ja",IF('3. Erfassung Auszahlungen'!$J$28&lt;1,IF(OR(H$4=_xlfn.ISOWEEKNUM('3. Erfassung Auszahlungen'!$L$28),H$4=_xlfn.ISOWEEKNUM('3. Erfassung Auszahlungen'!$R$28),H$4=_xlfn.ISOWEEKNUM('3. Erfassung Auszahlungen'!$S$28)),'3. Erfassung Auszahlungen'!$N$28,""),(IF(AND(YEAR('3. Erfassung Auszahlungen'!$L$28)=YEAR($I$1),H$4=_xlfn.ISOWEEKNUM('3. Erfassung Auszahlungen'!$L$28)),'3. Erfassung Auszahlungen'!$N$28,""))),0)</f>
        <v>0</v>
      </c>
      <c r="I80" s="204">
        <f ca="1">IF('3. Erfassung Auszahlungen'!$M$28&lt;&gt;"ja",IF('3. Erfassung Auszahlungen'!$J$28&lt;1,IF(OR(I$4=_xlfn.ISOWEEKNUM('3. Erfassung Auszahlungen'!$L$28),I$4=_xlfn.ISOWEEKNUM('3. Erfassung Auszahlungen'!$R$28),I$4=_xlfn.ISOWEEKNUM('3. Erfassung Auszahlungen'!$S$28)),'3. Erfassung Auszahlungen'!$N$28,""),(IF(AND(YEAR('3. Erfassung Auszahlungen'!$L$28)=YEAR($I$1),I$4=_xlfn.ISOWEEKNUM('3. Erfassung Auszahlungen'!$L$28)),'3. Erfassung Auszahlungen'!$N$28,""))),0)</f>
        <v>0</v>
      </c>
      <c r="J80" s="204">
        <f ca="1">IF('3. Erfassung Auszahlungen'!$M$28&lt;&gt;"ja",IF('3. Erfassung Auszahlungen'!$J$28&lt;1,IF(OR(J$4=_xlfn.ISOWEEKNUM('3. Erfassung Auszahlungen'!$L$28),J$4=_xlfn.ISOWEEKNUM('3. Erfassung Auszahlungen'!$R$28),J$4=_xlfn.ISOWEEKNUM('3. Erfassung Auszahlungen'!$S$28)),'3. Erfassung Auszahlungen'!$N$28,""),(IF(AND(YEAR('3. Erfassung Auszahlungen'!$L$28)=YEAR($I$1),J$4=_xlfn.ISOWEEKNUM('3. Erfassung Auszahlungen'!$L$28)),'3. Erfassung Auszahlungen'!$N$28,""))),0)</f>
        <v>0</v>
      </c>
      <c r="K80" s="204">
        <f ca="1">IF('3. Erfassung Auszahlungen'!$M$28&lt;&gt;"ja",IF('3. Erfassung Auszahlungen'!$J$28&lt;1,IF(OR(K$4=_xlfn.ISOWEEKNUM('3. Erfassung Auszahlungen'!$L$28),K$4=_xlfn.ISOWEEKNUM('3. Erfassung Auszahlungen'!$R$28),K$4=_xlfn.ISOWEEKNUM('3. Erfassung Auszahlungen'!$S$28)),'3. Erfassung Auszahlungen'!$N$28,""),(IF(AND(YEAR('3. Erfassung Auszahlungen'!$L$28)=YEAR($I$1),K$4=_xlfn.ISOWEEKNUM('3. Erfassung Auszahlungen'!$L$28)),'3. Erfassung Auszahlungen'!$N$28,""))),0)</f>
        <v>0</v>
      </c>
      <c r="L80" s="204">
        <f ca="1">IF('3. Erfassung Auszahlungen'!$M$28&lt;&gt;"ja",IF('3. Erfassung Auszahlungen'!$J$28&lt;1,IF(OR(L$4=_xlfn.ISOWEEKNUM('3. Erfassung Auszahlungen'!$L$28),L$4=_xlfn.ISOWEEKNUM('3. Erfassung Auszahlungen'!$R$28),L$4=_xlfn.ISOWEEKNUM('3. Erfassung Auszahlungen'!$S$28)),'3. Erfassung Auszahlungen'!$N$28,""),(IF(AND(YEAR('3. Erfassung Auszahlungen'!$L$28)=YEAR($I$1),L$4=_xlfn.ISOWEEKNUM('3. Erfassung Auszahlungen'!$L$28)),'3. Erfassung Auszahlungen'!$N$28,""))),0)</f>
        <v>0</v>
      </c>
      <c r="M80" s="204">
        <f ca="1">IF('3. Erfassung Auszahlungen'!$M$28&lt;&gt;"ja",IF('3. Erfassung Auszahlungen'!$J$28&lt;1,IF(OR(M$4=_xlfn.ISOWEEKNUM('3. Erfassung Auszahlungen'!$L$28),M$4=_xlfn.ISOWEEKNUM('3. Erfassung Auszahlungen'!$R$28),M$4=_xlfn.ISOWEEKNUM('3. Erfassung Auszahlungen'!$S$28)),'3. Erfassung Auszahlungen'!$N$28,""),(IF(AND(YEAR('3. Erfassung Auszahlungen'!$L$28)=YEAR($I$1),M$4=_xlfn.ISOWEEKNUM('3. Erfassung Auszahlungen'!$L$28)),'3. Erfassung Auszahlungen'!$N$28,""))),0)</f>
        <v>0</v>
      </c>
      <c r="N80" s="204">
        <f ca="1">IF('3. Erfassung Auszahlungen'!$M$28&lt;&gt;"ja",IF('3. Erfassung Auszahlungen'!$J$28&lt;1,IF(OR(N$4=_xlfn.ISOWEEKNUM('3. Erfassung Auszahlungen'!$L$28),N$4=_xlfn.ISOWEEKNUM('3. Erfassung Auszahlungen'!$R$28),N$4=_xlfn.ISOWEEKNUM('3. Erfassung Auszahlungen'!$S$28)),'3. Erfassung Auszahlungen'!$N$28,""),(IF(AND(YEAR('3. Erfassung Auszahlungen'!$L$28)=YEAR($I$1),N$4=_xlfn.ISOWEEKNUM('3. Erfassung Auszahlungen'!$L$28)),'3. Erfassung Auszahlungen'!$N$28,""))),0)</f>
        <v>0</v>
      </c>
      <c r="O80" s="204">
        <f ca="1">IF('3. Erfassung Auszahlungen'!$M$28&lt;&gt;"ja",IF('3. Erfassung Auszahlungen'!$J$28&lt;1,IF(OR(O$4=_xlfn.ISOWEEKNUM('3. Erfassung Auszahlungen'!$L$28),O$4=_xlfn.ISOWEEKNUM('3. Erfassung Auszahlungen'!$R$28),O$4=_xlfn.ISOWEEKNUM('3. Erfassung Auszahlungen'!$S$28)),'3. Erfassung Auszahlungen'!$N$28,""),(IF(AND(YEAR('3. Erfassung Auszahlungen'!$L$28)=YEAR($I$1),O$4=_xlfn.ISOWEEKNUM('3. Erfassung Auszahlungen'!$L$28)),'3. Erfassung Auszahlungen'!$N$28,""))),0)</f>
        <v>0</v>
      </c>
      <c r="P80" s="124"/>
    </row>
    <row r="81" spans="1:16" ht="15.75" customHeight="1" x14ac:dyDescent="0.25">
      <c r="A81" s="18">
        <f>'3. Erfassung Auszahlungen'!A29</f>
        <v>0</v>
      </c>
      <c r="B81" s="204">
        <f ca="1">IF('3. Erfassung Auszahlungen'!$M$29&lt;&gt;"ja",IF('3. Erfassung Auszahlungen'!$J$29&lt;1,IF(OR(B$4=_xlfn.ISOWEEKNUM('3. Erfassung Auszahlungen'!$L$29),B$4=_xlfn.ISOWEEKNUM('3. Erfassung Auszahlungen'!$R$29),B$4=_xlfn.ISOWEEKNUM('3. Erfassung Auszahlungen'!$S$29)),'3. Erfassung Auszahlungen'!$N$29,""),(IF(AND(YEAR('3. Erfassung Auszahlungen'!$L$29)=YEAR($I$1),B$4=_xlfn.ISOWEEKNUM('3. Erfassung Auszahlungen'!$L$29)),'3. Erfassung Auszahlungen'!$N$29,""))),0)</f>
        <v>0</v>
      </c>
      <c r="C81" s="204">
        <f ca="1">IF('3. Erfassung Auszahlungen'!$M$29&lt;&gt;"ja",IF('3. Erfassung Auszahlungen'!$J$29&lt;1,IF(OR(C$4=_xlfn.ISOWEEKNUM('3. Erfassung Auszahlungen'!$L$29),C$4=_xlfn.ISOWEEKNUM('3. Erfassung Auszahlungen'!$R$29),C$4=_xlfn.ISOWEEKNUM('3. Erfassung Auszahlungen'!$S$29)),'3. Erfassung Auszahlungen'!$N$29,""),(IF(AND(YEAR('3. Erfassung Auszahlungen'!$L$29)=YEAR($I$1),C$4=_xlfn.ISOWEEKNUM('3. Erfassung Auszahlungen'!$L$29)),'3. Erfassung Auszahlungen'!$N$29,""))),0)</f>
        <v>0</v>
      </c>
      <c r="D81" s="204">
        <f ca="1">IF('3. Erfassung Auszahlungen'!$M$29&lt;&gt;"ja",IF('3. Erfassung Auszahlungen'!$J$29&lt;1,IF(OR(D$4=_xlfn.ISOWEEKNUM('3. Erfassung Auszahlungen'!$L$29),D$4=_xlfn.ISOWEEKNUM('3. Erfassung Auszahlungen'!$R$29),D$4=_xlfn.ISOWEEKNUM('3. Erfassung Auszahlungen'!$S$29)),'3. Erfassung Auszahlungen'!$N$29,""),(IF(AND(YEAR('3. Erfassung Auszahlungen'!$L$29)=YEAR($I$1),D$4=_xlfn.ISOWEEKNUM('3. Erfassung Auszahlungen'!$L$29)),'3. Erfassung Auszahlungen'!$N$29,""))),0)</f>
        <v>0</v>
      </c>
      <c r="E81" s="204">
        <f ca="1">IF('3. Erfassung Auszahlungen'!$M$29&lt;&gt;"ja",IF('3. Erfassung Auszahlungen'!$J$29&lt;1,IF(OR(E$4=_xlfn.ISOWEEKNUM('3. Erfassung Auszahlungen'!$L$29),E$4=_xlfn.ISOWEEKNUM('3. Erfassung Auszahlungen'!$R$29),E$4=_xlfn.ISOWEEKNUM('3. Erfassung Auszahlungen'!$S$29)),'3. Erfassung Auszahlungen'!$N$29,""),(IF(AND(YEAR('3. Erfassung Auszahlungen'!$L$29)=YEAR($I$1),E$4=_xlfn.ISOWEEKNUM('3. Erfassung Auszahlungen'!$L$29)),'3. Erfassung Auszahlungen'!$N$29,""))),0)</f>
        <v>0</v>
      </c>
      <c r="F81" s="204">
        <f ca="1">IF('3. Erfassung Auszahlungen'!$M$29&lt;&gt;"ja",IF('3. Erfassung Auszahlungen'!$J$29&lt;1,IF(OR(F$4=_xlfn.ISOWEEKNUM('3. Erfassung Auszahlungen'!$L$29),F$4=_xlfn.ISOWEEKNUM('3. Erfassung Auszahlungen'!$R$29),F$4=_xlfn.ISOWEEKNUM('3. Erfassung Auszahlungen'!$S$29)),'3. Erfassung Auszahlungen'!$N$29,""),(IF(AND(YEAR('3. Erfassung Auszahlungen'!$L$29)=YEAR($I$1),F$4=_xlfn.ISOWEEKNUM('3. Erfassung Auszahlungen'!$L$29)),'3. Erfassung Auszahlungen'!$N$29,""))),0)</f>
        <v>0</v>
      </c>
      <c r="G81" s="204">
        <f ca="1">IF('3. Erfassung Auszahlungen'!$M$29&lt;&gt;"ja",IF('3. Erfassung Auszahlungen'!$J$29&lt;1,IF(OR(G$4=_xlfn.ISOWEEKNUM('3. Erfassung Auszahlungen'!$L$29),G$4=_xlfn.ISOWEEKNUM('3. Erfassung Auszahlungen'!$R$29),G$4=_xlfn.ISOWEEKNUM('3. Erfassung Auszahlungen'!$S$29)),'3. Erfassung Auszahlungen'!$N$29,""),(IF(AND(YEAR('3. Erfassung Auszahlungen'!$L$29)=YEAR($I$1),G$4=_xlfn.ISOWEEKNUM('3. Erfassung Auszahlungen'!$L$29)),'3. Erfassung Auszahlungen'!$N$29,""))),0)</f>
        <v>0</v>
      </c>
      <c r="H81" s="204">
        <f ca="1">IF('3. Erfassung Auszahlungen'!$M$29&lt;&gt;"ja",IF('3. Erfassung Auszahlungen'!$J$29&lt;1,IF(OR(H$4=_xlfn.ISOWEEKNUM('3. Erfassung Auszahlungen'!$L$29),H$4=_xlfn.ISOWEEKNUM('3. Erfassung Auszahlungen'!$R$29),H$4=_xlfn.ISOWEEKNUM('3. Erfassung Auszahlungen'!$S$29)),'3. Erfassung Auszahlungen'!$N$29,""),(IF(AND(YEAR('3. Erfassung Auszahlungen'!$L$29)=YEAR($I$1),H$4=_xlfn.ISOWEEKNUM('3. Erfassung Auszahlungen'!$L$29)),'3. Erfassung Auszahlungen'!$N$29,""))),0)</f>
        <v>0</v>
      </c>
      <c r="I81" s="204">
        <f ca="1">IF('3. Erfassung Auszahlungen'!$M$29&lt;&gt;"ja",IF('3. Erfassung Auszahlungen'!$J$29&lt;1,IF(OR(I$4=_xlfn.ISOWEEKNUM('3. Erfassung Auszahlungen'!$L$29),I$4=_xlfn.ISOWEEKNUM('3. Erfassung Auszahlungen'!$R$29),I$4=_xlfn.ISOWEEKNUM('3. Erfassung Auszahlungen'!$S$29)),'3. Erfassung Auszahlungen'!$N$29,""),(IF(AND(YEAR('3. Erfassung Auszahlungen'!$L$29)=YEAR($I$1),I$4=_xlfn.ISOWEEKNUM('3. Erfassung Auszahlungen'!$L$29)),'3. Erfassung Auszahlungen'!$N$29,""))),0)</f>
        <v>0</v>
      </c>
      <c r="J81" s="204">
        <f ca="1">IF('3. Erfassung Auszahlungen'!$M$29&lt;&gt;"ja",IF('3. Erfassung Auszahlungen'!$J$29&lt;1,IF(OR(J$4=_xlfn.ISOWEEKNUM('3. Erfassung Auszahlungen'!$L$29),J$4=_xlfn.ISOWEEKNUM('3. Erfassung Auszahlungen'!$R$29),J$4=_xlfn.ISOWEEKNUM('3. Erfassung Auszahlungen'!$S$29)),'3. Erfassung Auszahlungen'!$N$29,""),(IF(AND(YEAR('3. Erfassung Auszahlungen'!$L$29)=YEAR($I$1),J$4=_xlfn.ISOWEEKNUM('3. Erfassung Auszahlungen'!$L$29)),'3. Erfassung Auszahlungen'!$N$29,""))),0)</f>
        <v>0</v>
      </c>
      <c r="K81" s="204">
        <f ca="1">IF('3. Erfassung Auszahlungen'!$M$29&lt;&gt;"ja",IF('3. Erfassung Auszahlungen'!$J$29&lt;1,IF(OR(K$4=_xlfn.ISOWEEKNUM('3. Erfassung Auszahlungen'!$L$29),K$4=_xlfn.ISOWEEKNUM('3. Erfassung Auszahlungen'!$R$29),K$4=_xlfn.ISOWEEKNUM('3. Erfassung Auszahlungen'!$S$29)),'3. Erfassung Auszahlungen'!$N$29,""),(IF(AND(YEAR('3. Erfassung Auszahlungen'!$L$29)=YEAR($I$1),K$4=_xlfn.ISOWEEKNUM('3. Erfassung Auszahlungen'!$L$29)),'3. Erfassung Auszahlungen'!$N$29,""))),0)</f>
        <v>0</v>
      </c>
      <c r="L81" s="204">
        <f ca="1">IF('3. Erfassung Auszahlungen'!$M$29&lt;&gt;"ja",IF('3. Erfassung Auszahlungen'!$J$29&lt;1,IF(OR(L$4=_xlfn.ISOWEEKNUM('3. Erfassung Auszahlungen'!$L$29),L$4=_xlfn.ISOWEEKNUM('3. Erfassung Auszahlungen'!$R$29),L$4=_xlfn.ISOWEEKNUM('3. Erfassung Auszahlungen'!$S$29)),'3. Erfassung Auszahlungen'!$N$29,""),(IF(AND(YEAR('3. Erfassung Auszahlungen'!$L$29)=YEAR($I$1),L$4=_xlfn.ISOWEEKNUM('3. Erfassung Auszahlungen'!$L$29)),'3. Erfassung Auszahlungen'!$N$29,""))),0)</f>
        <v>0</v>
      </c>
      <c r="M81" s="204">
        <f ca="1">IF('3. Erfassung Auszahlungen'!$M$29&lt;&gt;"ja",IF('3. Erfassung Auszahlungen'!$J$29&lt;1,IF(OR(M$4=_xlfn.ISOWEEKNUM('3. Erfassung Auszahlungen'!$L$29),M$4=_xlfn.ISOWEEKNUM('3. Erfassung Auszahlungen'!$R$29),M$4=_xlfn.ISOWEEKNUM('3. Erfassung Auszahlungen'!$S$29)),'3. Erfassung Auszahlungen'!$N$29,""),(IF(AND(YEAR('3. Erfassung Auszahlungen'!$L$29)=YEAR($I$1),M$4=_xlfn.ISOWEEKNUM('3. Erfassung Auszahlungen'!$L$29)),'3. Erfassung Auszahlungen'!$N$29,""))),0)</f>
        <v>0</v>
      </c>
      <c r="N81" s="204">
        <f ca="1">IF('3. Erfassung Auszahlungen'!$M$29&lt;&gt;"ja",IF('3. Erfassung Auszahlungen'!$J$29&lt;1,IF(OR(N$4=_xlfn.ISOWEEKNUM('3. Erfassung Auszahlungen'!$L$29),N$4=_xlfn.ISOWEEKNUM('3. Erfassung Auszahlungen'!$R$29),N$4=_xlfn.ISOWEEKNUM('3. Erfassung Auszahlungen'!$S$29)),'3. Erfassung Auszahlungen'!$N$29,""),(IF(AND(YEAR('3. Erfassung Auszahlungen'!$L$29)=YEAR($I$1),N$4=_xlfn.ISOWEEKNUM('3. Erfassung Auszahlungen'!$L$29)),'3. Erfassung Auszahlungen'!$N$29,""))),0)</f>
        <v>0</v>
      </c>
      <c r="O81" s="204">
        <f ca="1">IF('3. Erfassung Auszahlungen'!$M$29&lt;&gt;"ja",IF('3. Erfassung Auszahlungen'!$J$29&lt;1,IF(OR(O$4=_xlfn.ISOWEEKNUM('3. Erfassung Auszahlungen'!$L$29),O$4=_xlfn.ISOWEEKNUM('3. Erfassung Auszahlungen'!$R$29),O$4=_xlfn.ISOWEEKNUM('3. Erfassung Auszahlungen'!$S$29)),'3. Erfassung Auszahlungen'!$N$29,""),(IF(AND(YEAR('3. Erfassung Auszahlungen'!$L$29)=YEAR($I$1),O$4=_xlfn.ISOWEEKNUM('3. Erfassung Auszahlungen'!$L$29)),'3. Erfassung Auszahlungen'!$N$29,""))),0)</f>
        <v>0</v>
      </c>
      <c r="P81" s="124"/>
    </row>
    <row r="82" spans="1:16" ht="15.75" customHeight="1" x14ac:dyDescent="0.25">
      <c r="A82" s="18">
        <f>'3. Erfassung Auszahlungen'!A30</f>
        <v>0</v>
      </c>
      <c r="B82" s="204">
        <f ca="1">IF('3. Erfassung Auszahlungen'!$M$30&lt;&gt;"ja",IF('3. Erfassung Auszahlungen'!$J$30&lt;1,IF(OR(B$4=_xlfn.ISOWEEKNUM('3. Erfassung Auszahlungen'!$L$30),B$4=_xlfn.ISOWEEKNUM('3. Erfassung Auszahlungen'!$R$30),B$4=_xlfn.ISOWEEKNUM('3. Erfassung Auszahlungen'!$S$30)),'3. Erfassung Auszahlungen'!$N$30,""),(IF(AND(YEAR('3. Erfassung Auszahlungen'!$L$30)=YEAR($I$1),B$4=_xlfn.ISOWEEKNUM('3. Erfassung Auszahlungen'!$L$30)),'3. Erfassung Auszahlungen'!$N$30,""))),0)</f>
        <v>0</v>
      </c>
      <c r="C82" s="204">
        <f ca="1">IF('3. Erfassung Auszahlungen'!$M$30&lt;&gt;"ja",IF('3. Erfassung Auszahlungen'!$J$30&lt;1,IF(OR(C$4=_xlfn.ISOWEEKNUM('3. Erfassung Auszahlungen'!$L$30),C$4=_xlfn.ISOWEEKNUM('3. Erfassung Auszahlungen'!$R$30),C$4=_xlfn.ISOWEEKNUM('3. Erfassung Auszahlungen'!$S$30)),'3. Erfassung Auszahlungen'!$N$30,""),(IF(AND(YEAR('3. Erfassung Auszahlungen'!$L$30)=YEAR($I$1),C$4=_xlfn.ISOWEEKNUM('3. Erfassung Auszahlungen'!$L$30)),'3. Erfassung Auszahlungen'!$N$30,""))),0)</f>
        <v>0</v>
      </c>
      <c r="D82" s="204">
        <f ca="1">IF('3. Erfassung Auszahlungen'!$M$30&lt;&gt;"ja",IF('3. Erfassung Auszahlungen'!$J$30&lt;1,IF(OR(D$4=_xlfn.ISOWEEKNUM('3. Erfassung Auszahlungen'!$L$30),D$4=_xlfn.ISOWEEKNUM('3. Erfassung Auszahlungen'!$R$30),D$4=_xlfn.ISOWEEKNUM('3. Erfassung Auszahlungen'!$S$30)),'3. Erfassung Auszahlungen'!$N$30,""),(IF(AND(YEAR('3. Erfassung Auszahlungen'!$L$30)=YEAR($I$1),D$4=_xlfn.ISOWEEKNUM('3. Erfassung Auszahlungen'!$L$30)),'3. Erfassung Auszahlungen'!$N$30,""))),0)</f>
        <v>0</v>
      </c>
      <c r="E82" s="204">
        <f ca="1">IF('3. Erfassung Auszahlungen'!$M$30&lt;&gt;"ja",IF('3. Erfassung Auszahlungen'!$J$30&lt;1,IF(OR(E$4=_xlfn.ISOWEEKNUM('3. Erfassung Auszahlungen'!$L$30),E$4=_xlfn.ISOWEEKNUM('3. Erfassung Auszahlungen'!$R$30),E$4=_xlfn.ISOWEEKNUM('3. Erfassung Auszahlungen'!$S$30)),'3. Erfassung Auszahlungen'!$N$30,""),(IF(AND(YEAR('3. Erfassung Auszahlungen'!$L$30)=YEAR($I$1),E$4=_xlfn.ISOWEEKNUM('3. Erfassung Auszahlungen'!$L$30)),'3. Erfassung Auszahlungen'!$N$30,""))),0)</f>
        <v>0</v>
      </c>
      <c r="F82" s="204">
        <f ca="1">IF('3. Erfassung Auszahlungen'!$M$30&lt;&gt;"ja",IF('3. Erfassung Auszahlungen'!$J$30&lt;1,IF(OR(F$4=_xlfn.ISOWEEKNUM('3. Erfassung Auszahlungen'!$L$30),F$4=_xlfn.ISOWEEKNUM('3. Erfassung Auszahlungen'!$R$30),F$4=_xlfn.ISOWEEKNUM('3. Erfassung Auszahlungen'!$S$30)),'3. Erfassung Auszahlungen'!$N$30,""),(IF(AND(YEAR('3. Erfassung Auszahlungen'!$L$30)=YEAR($I$1),F$4=_xlfn.ISOWEEKNUM('3. Erfassung Auszahlungen'!$L$30)),'3. Erfassung Auszahlungen'!$N$30,""))),0)</f>
        <v>0</v>
      </c>
      <c r="G82" s="204">
        <f ca="1">IF('3. Erfassung Auszahlungen'!$M$30&lt;&gt;"ja",IF('3. Erfassung Auszahlungen'!$J$30&lt;1,IF(OR(G$4=_xlfn.ISOWEEKNUM('3. Erfassung Auszahlungen'!$L$30),G$4=_xlfn.ISOWEEKNUM('3. Erfassung Auszahlungen'!$R$30),G$4=_xlfn.ISOWEEKNUM('3. Erfassung Auszahlungen'!$S$30)),'3. Erfassung Auszahlungen'!$N$30,""),(IF(AND(YEAR('3. Erfassung Auszahlungen'!$L$30)=YEAR($I$1),G$4=_xlfn.ISOWEEKNUM('3. Erfassung Auszahlungen'!$L$30)),'3. Erfassung Auszahlungen'!$N$30,""))),0)</f>
        <v>0</v>
      </c>
      <c r="H82" s="204">
        <f ca="1">IF('3. Erfassung Auszahlungen'!$M$30&lt;&gt;"ja",IF('3. Erfassung Auszahlungen'!$J$30&lt;1,IF(OR(H$4=_xlfn.ISOWEEKNUM('3. Erfassung Auszahlungen'!$L$30),H$4=_xlfn.ISOWEEKNUM('3. Erfassung Auszahlungen'!$R$30),H$4=_xlfn.ISOWEEKNUM('3. Erfassung Auszahlungen'!$S$30)),'3. Erfassung Auszahlungen'!$N$30,""),(IF(AND(YEAR('3. Erfassung Auszahlungen'!$L$30)=YEAR($I$1),H$4=_xlfn.ISOWEEKNUM('3. Erfassung Auszahlungen'!$L$30)),'3. Erfassung Auszahlungen'!$N$30,""))),0)</f>
        <v>0</v>
      </c>
      <c r="I82" s="204">
        <f ca="1">IF('3. Erfassung Auszahlungen'!$M$30&lt;&gt;"ja",IF('3. Erfassung Auszahlungen'!$J$30&lt;1,IF(OR(I$4=_xlfn.ISOWEEKNUM('3. Erfassung Auszahlungen'!$L$30),I$4=_xlfn.ISOWEEKNUM('3. Erfassung Auszahlungen'!$R$30),I$4=_xlfn.ISOWEEKNUM('3. Erfassung Auszahlungen'!$S$30)),'3. Erfassung Auszahlungen'!$N$30,""),(IF(AND(YEAR('3. Erfassung Auszahlungen'!$L$30)=YEAR($I$1),I$4=_xlfn.ISOWEEKNUM('3. Erfassung Auszahlungen'!$L$30)),'3. Erfassung Auszahlungen'!$N$30,""))),0)</f>
        <v>0</v>
      </c>
      <c r="J82" s="204">
        <f ca="1">IF('3. Erfassung Auszahlungen'!$M$30&lt;&gt;"ja",IF('3. Erfassung Auszahlungen'!$J$30&lt;1,IF(OR(J$4=_xlfn.ISOWEEKNUM('3. Erfassung Auszahlungen'!$L$30),J$4=_xlfn.ISOWEEKNUM('3. Erfassung Auszahlungen'!$R$30),J$4=_xlfn.ISOWEEKNUM('3. Erfassung Auszahlungen'!$S$30)),'3. Erfassung Auszahlungen'!$N$30,""),(IF(AND(YEAR('3. Erfassung Auszahlungen'!$L$30)=YEAR($I$1),J$4=_xlfn.ISOWEEKNUM('3. Erfassung Auszahlungen'!$L$30)),'3. Erfassung Auszahlungen'!$N$30,""))),0)</f>
        <v>0</v>
      </c>
      <c r="K82" s="204">
        <f ca="1">IF('3. Erfassung Auszahlungen'!$M$30&lt;&gt;"ja",IF('3. Erfassung Auszahlungen'!$J$30&lt;1,IF(OR(K$4=_xlfn.ISOWEEKNUM('3. Erfassung Auszahlungen'!$L$30),K$4=_xlfn.ISOWEEKNUM('3. Erfassung Auszahlungen'!$R$30),K$4=_xlfn.ISOWEEKNUM('3. Erfassung Auszahlungen'!$S$30)),'3. Erfassung Auszahlungen'!$N$30,""),(IF(AND(YEAR('3. Erfassung Auszahlungen'!$L$30)=YEAR($I$1),K$4=_xlfn.ISOWEEKNUM('3. Erfassung Auszahlungen'!$L$30)),'3. Erfassung Auszahlungen'!$N$30,""))),0)</f>
        <v>0</v>
      </c>
      <c r="L82" s="204">
        <f ca="1">IF('3. Erfassung Auszahlungen'!$M$30&lt;&gt;"ja",IF('3. Erfassung Auszahlungen'!$J$30&lt;1,IF(OR(L$4=_xlfn.ISOWEEKNUM('3. Erfassung Auszahlungen'!$L$30),L$4=_xlfn.ISOWEEKNUM('3. Erfassung Auszahlungen'!$R$30),L$4=_xlfn.ISOWEEKNUM('3. Erfassung Auszahlungen'!$S$30)),'3. Erfassung Auszahlungen'!$N$30,""),(IF(AND(YEAR('3. Erfassung Auszahlungen'!$L$30)=YEAR($I$1),L$4=_xlfn.ISOWEEKNUM('3. Erfassung Auszahlungen'!$L$30)),'3. Erfassung Auszahlungen'!$N$30,""))),0)</f>
        <v>0</v>
      </c>
      <c r="M82" s="204">
        <f ca="1">IF('3. Erfassung Auszahlungen'!$M$30&lt;&gt;"ja",IF('3. Erfassung Auszahlungen'!$J$30&lt;1,IF(OR(M$4=_xlfn.ISOWEEKNUM('3. Erfassung Auszahlungen'!$L$30),M$4=_xlfn.ISOWEEKNUM('3. Erfassung Auszahlungen'!$R$30),M$4=_xlfn.ISOWEEKNUM('3. Erfassung Auszahlungen'!$S$30)),'3. Erfassung Auszahlungen'!$N$30,""),(IF(AND(YEAR('3. Erfassung Auszahlungen'!$L$30)=YEAR($I$1),M$4=_xlfn.ISOWEEKNUM('3. Erfassung Auszahlungen'!$L$30)),'3. Erfassung Auszahlungen'!$N$30,""))),0)</f>
        <v>0</v>
      </c>
      <c r="N82" s="204">
        <f ca="1">IF('3. Erfassung Auszahlungen'!$M$30&lt;&gt;"ja",IF('3. Erfassung Auszahlungen'!$J$30&lt;1,IF(OR(N$4=_xlfn.ISOWEEKNUM('3. Erfassung Auszahlungen'!$L$30),N$4=_xlfn.ISOWEEKNUM('3. Erfassung Auszahlungen'!$R$30),N$4=_xlfn.ISOWEEKNUM('3. Erfassung Auszahlungen'!$S$30)),'3. Erfassung Auszahlungen'!$N$30,""),(IF(AND(YEAR('3. Erfassung Auszahlungen'!$L$30)=YEAR($I$1),N$4=_xlfn.ISOWEEKNUM('3. Erfassung Auszahlungen'!$L$30)),'3. Erfassung Auszahlungen'!$N$30,""))),0)</f>
        <v>0</v>
      </c>
      <c r="O82" s="204">
        <f ca="1">IF('3. Erfassung Auszahlungen'!$M$30&lt;&gt;"ja",IF('3. Erfassung Auszahlungen'!$J$30&lt;1,IF(OR(O$4=_xlfn.ISOWEEKNUM('3. Erfassung Auszahlungen'!$L$30),O$4=_xlfn.ISOWEEKNUM('3. Erfassung Auszahlungen'!$R$30),O$4=_xlfn.ISOWEEKNUM('3. Erfassung Auszahlungen'!$S$30)),'3. Erfassung Auszahlungen'!$N$30,""),(IF(AND(YEAR('3. Erfassung Auszahlungen'!$L$30)=YEAR($I$1),O$4=_xlfn.ISOWEEKNUM('3. Erfassung Auszahlungen'!$L$30)),'3. Erfassung Auszahlungen'!$N$30,""))),0)</f>
        <v>0</v>
      </c>
      <c r="P82" s="124"/>
    </row>
    <row r="83" spans="1:16" ht="15.75" customHeight="1" x14ac:dyDescent="0.25">
      <c r="A83" s="18">
        <f>'3. Erfassung Auszahlungen'!A31</f>
        <v>0</v>
      </c>
      <c r="B83" s="204">
        <f ca="1">IF('3. Erfassung Auszahlungen'!$M$31&lt;&gt;"ja",IF('3. Erfassung Auszahlungen'!$J$31&lt;1,IF(OR(B$4=_xlfn.ISOWEEKNUM('3. Erfassung Auszahlungen'!$L$31),B$4=_xlfn.ISOWEEKNUM('3. Erfassung Auszahlungen'!$R$31),B$4=_xlfn.ISOWEEKNUM('3. Erfassung Auszahlungen'!$S$31)),'3. Erfassung Auszahlungen'!$N$31,""),(IF(AND(YEAR('3. Erfassung Auszahlungen'!$L$31)=YEAR($I$1),B$4=_xlfn.ISOWEEKNUM('3. Erfassung Auszahlungen'!$L$31)),'3. Erfassung Auszahlungen'!$N$31,""))),0)</f>
        <v>0</v>
      </c>
      <c r="C83" s="204">
        <f ca="1">IF('3. Erfassung Auszahlungen'!$M$31&lt;&gt;"ja",IF('3. Erfassung Auszahlungen'!$J$31&lt;1,IF(OR(C$4=_xlfn.ISOWEEKNUM('3. Erfassung Auszahlungen'!$L$31),C$4=_xlfn.ISOWEEKNUM('3. Erfassung Auszahlungen'!$R$31),C$4=_xlfn.ISOWEEKNUM('3. Erfassung Auszahlungen'!$S$31)),'3. Erfassung Auszahlungen'!$N$31,""),(IF(AND(YEAR('3. Erfassung Auszahlungen'!$L$31)=YEAR($I$1),C$4=_xlfn.ISOWEEKNUM('3. Erfassung Auszahlungen'!$L$31)),'3. Erfassung Auszahlungen'!$N$31,""))),0)</f>
        <v>0</v>
      </c>
      <c r="D83" s="204">
        <f ca="1">IF('3. Erfassung Auszahlungen'!$M$31&lt;&gt;"ja",IF('3. Erfassung Auszahlungen'!$J$31&lt;1,IF(OR(D$4=_xlfn.ISOWEEKNUM('3. Erfassung Auszahlungen'!$L$31),D$4=_xlfn.ISOWEEKNUM('3. Erfassung Auszahlungen'!$R$31),D$4=_xlfn.ISOWEEKNUM('3. Erfassung Auszahlungen'!$S$31)),'3. Erfassung Auszahlungen'!$N$31,""),(IF(AND(YEAR('3. Erfassung Auszahlungen'!$L$31)=YEAR($I$1),D$4=_xlfn.ISOWEEKNUM('3. Erfassung Auszahlungen'!$L$31)),'3. Erfassung Auszahlungen'!$N$31,""))),0)</f>
        <v>0</v>
      </c>
      <c r="E83" s="204">
        <f ca="1">IF('3. Erfassung Auszahlungen'!$M$31&lt;&gt;"ja",IF('3. Erfassung Auszahlungen'!$J$31&lt;1,IF(OR(E$4=_xlfn.ISOWEEKNUM('3. Erfassung Auszahlungen'!$L$31),E$4=_xlfn.ISOWEEKNUM('3. Erfassung Auszahlungen'!$R$31),E$4=_xlfn.ISOWEEKNUM('3. Erfassung Auszahlungen'!$S$31)),'3. Erfassung Auszahlungen'!$N$31,""),(IF(AND(YEAR('3. Erfassung Auszahlungen'!$L$31)=YEAR($I$1),E$4=_xlfn.ISOWEEKNUM('3. Erfassung Auszahlungen'!$L$31)),'3. Erfassung Auszahlungen'!$N$31,""))),0)</f>
        <v>0</v>
      </c>
      <c r="F83" s="204">
        <f ca="1">IF('3. Erfassung Auszahlungen'!$M$31&lt;&gt;"ja",IF('3. Erfassung Auszahlungen'!$J$31&lt;1,IF(OR(F$4=_xlfn.ISOWEEKNUM('3. Erfassung Auszahlungen'!$L$31),F$4=_xlfn.ISOWEEKNUM('3. Erfassung Auszahlungen'!$R$31),F$4=_xlfn.ISOWEEKNUM('3. Erfassung Auszahlungen'!$S$31)),'3. Erfassung Auszahlungen'!$N$31,""),(IF(AND(YEAR('3. Erfassung Auszahlungen'!$L$31)=YEAR($I$1),F$4=_xlfn.ISOWEEKNUM('3. Erfassung Auszahlungen'!$L$31)),'3. Erfassung Auszahlungen'!$N$31,""))),0)</f>
        <v>0</v>
      </c>
      <c r="G83" s="204">
        <f ca="1">IF('3. Erfassung Auszahlungen'!$M$31&lt;&gt;"ja",IF('3. Erfassung Auszahlungen'!$J$31&lt;1,IF(OR(G$4=_xlfn.ISOWEEKNUM('3. Erfassung Auszahlungen'!$L$31),G$4=_xlfn.ISOWEEKNUM('3. Erfassung Auszahlungen'!$R$31),G$4=_xlfn.ISOWEEKNUM('3. Erfassung Auszahlungen'!$S$31)),'3. Erfassung Auszahlungen'!$N$31,""),(IF(AND(YEAR('3. Erfassung Auszahlungen'!$L$31)=YEAR($I$1),G$4=_xlfn.ISOWEEKNUM('3. Erfassung Auszahlungen'!$L$31)),'3. Erfassung Auszahlungen'!$N$31,""))),0)</f>
        <v>0</v>
      </c>
      <c r="H83" s="204">
        <f ca="1">IF('3. Erfassung Auszahlungen'!$M$31&lt;&gt;"ja",IF('3. Erfassung Auszahlungen'!$J$31&lt;1,IF(OR(H$4=_xlfn.ISOWEEKNUM('3. Erfassung Auszahlungen'!$L$31),H$4=_xlfn.ISOWEEKNUM('3. Erfassung Auszahlungen'!$R$31),H$4=_xlfn.ISOWEEKNUM('3. Erfassung Auszahlungen'!$S$31)),'3. Erfassung Auszahlungen'!$N$31,""),(IF(AND(YEAR('3. Erfassung Auszahlungen'!$L$31)=YEAR($I$1),H$4=_xlfn.ISOWEEKNUM('3. Erfassung Auszahlungen'!$L$31)),'3. Erfassung Auszahlungen'!$N$31,""))),0)</f>
        <v>0</v>
      </c>
      <c r="I83" s="204">
        <f ca="1">IF('3. Erfassung Auszahlungen'!$M$31&lt;&gt;"ja",IF('3. Erfassung Auszahlungen'!$J$31&lt;1,IF(OR(I$4=_xlfn.ISOWEEKNUM('3. Erfassung Auszahlungen'!$L$31),I$4=_xlfn.ISOWEEKNUM('3. Erfassung Auszahlungen'!$R$31),I$4=_xlfn.ISOWEEKNUM('3. Erfassung Auszahlungen'!$S$31)),'3. Erfassung Auszahlungen'!$N$31,""),(IF(AND(YEAR('3. Erfassung Auszahlungen'!$L$31)=YEAR($I$1),I$4=_xlfn.ISOWEEKNUM('3. Erfassung Auszahlungen'!$L$31)),'3. Erfassung Auszahlungen'!$N$31,""))),0)</f>
        <v>0</v>
      </c>
      <c r="J83" s="204">
        <f ca="1">IF('3. Erfassung Auszahlungen'!$M$31&lt;&gt;"ja",IF('3. Erfassung Auszahlungen'!$J$31&lt;1,IF(OR(J$4=_xlfn.ISOWEEKNUM('3. Erfassung Auszahlungen'!$L$31),J$4=_xlfn.ISOWEEKNUM('3. Erfassung Auszahlungen'!$R$31),J$4=_xlfn.ISOWEEKNUM('3. Erfassung Auszahlungen'!$S$31)),'3. Erfassung Auszahlungen'!$N$31,""),(IF(AND(YEAR('3. Erfassung Auszahlungen'!$L$31)=YEAR($I$1),J$4=_xlfn.ISOWEEKNUM('3. Erfassung Auszahlungen'!$L$31)),'3. Erfassung Auszahlungen'!$N$31,""))),0)</f>
        <v>0</v>
      </c>
      <c r="K83" s="204">
        <f ca="1">IF('3. Erfassung Auszahlungen'!$M$31&lt;&gt;"ja",IF('3. Erfassung Auszahlungen'!$J$31&lt;1,IF(OR(K$4=_xlfn.ISOWEEKNUM('3. Erfassung Auszahlungen'!$L$31),K$4=_xlfn.ISOWEEKNUM('3. Erfassung Auszahlungen'!$R$31),K$4=_xlfn.ISOWEEKNUM('3. Erfassung Auszahlungen'!$S$31)),'3. Erfassung Auszahlungen'!$N$31,""),(IF(AND(YEAR('3. Erfassung Auszahlungen'!$L$31)=YEAR($I$1),K$4=_xlfn.ISOWEEKNUM('3. Erfassung Auszahlungen'!$L$31)),'3. Erfassung Auszahlungen'!$N$31,""))),0)</f>
        <v>0</v>
      </c>
      <c r="L83" s="204">
        <f ca="1">IF('3. Erfassung Auszahlungen'!$M$31&lt;&gt;"ja",IF('3. Erfassung Auszahlungen'!$J$31&lt;1,IF(OR(L$4=_xlfn.ISOWEEKNUM('3. Erfassung Auszahlungen'!$L$31),L$4=_xlfn.ISOWEEKNUM('3. Erfassung Auszahlungen'!$R$31),L$4=_xlfn.ISOWEEKNUM('3. Erfassung Auszahlungen'!$S$31)),'3. Erfassung Auszahlungen'!$N$31,""),(IF(AND(YEAR('3. Erfassung Auszahlungen'!$L$31)=YEAR($I$1),L$4=_xlfn.ISOWEEKNUM('3. Erfassung Auszahlungen'!$L$31)),'3. Erfassung Auszahlungen'!$N$31,""))),0)</f>
        <v>0</v>
      </c>
      <c r="M83" s="204">
        <f ca="1">IF('3. Erfassung Auszahlungen'!$M$31&lt;&gt;"ja",IF('3. Erfassung Auszahlungen'!$J$31&lt;1,IF(OR(M$4=_xlfn.ISOWEEKNUM('3. Erfassung Auszahlungen'!$L$31),M$4=_xlfn.ISOWEEKNUM('3. Erfassung Auszahlungen'!$R$31),M$4=_xlfn.ISOWEEKNUM('3. Erfassung Auszahlungen'!$S$31)),'3. Erfassung Auszahlungen'!$N$31,""),(IF(AND(YEAR('3. Erfassung Auszahlungen'!$L$31)=YEAR($I$1),M$4=_xlfn.ISOWEEKNUM('3. Erfassung Auszahlungen'!$L$31)),'3. Erfassung Auszahlungen'!$N$31,""))),0)</f>
        <v>0</v>
      </c>
      <c r="N83" s="204">
        <f ca="1">IF('3. Erfassung Auszahlungen'!$M$31&lt;&gt;"ja",IF('3. Erfassung Auszahlungen'!$J$31&lt;1,IF(OR(N$4=_xlfn.ISOWEEKNUM('3. Erfassung Auszahlungen'!$L$31),N$4=_xlfn.ISOWEEKNUM('3. Erfassung Auszahlungen'!$R$31),N$4=_xlfn.ISOWEEKNUM('3. Erfassung Auszahlungen'!$S$31)),'3. Erfassung Auszahlungen'!$N$31,""),(IF(AND(YEAR('3. Erfassung Auszahlungen'!$L$31)=YEAR($I$1),N$4=_xlfn.ISOWEEKNUM('3. Erfassung Auszahlungen'!$L$31)),'3. Erfassung Auszahlungen'!$N$31,""))),0)</f>
        <v>0</v>
      </c>
      <c r="O83" s="204">
        <f ca="1">IF('3. Erfassung Auszahlungen'!$M$31&lt;&gt;"ja",IF('3. Erfassung Auszahlungen'!$J$31&lt;1,IF(OR(O$4=_xlfn.ISOWEEKNUM('3. Erfassung Auszahlungen'!$L$31),O$4=_xlfn.ISOWEEKNUM('3. Erfassung Auszahlungen'!$R$31),O$4=_xlfn.ISOWEEKNUM('3. Erfassung Auszahlungen'!$S$31)),'3. Erfassung Auszahlungen'!$N$31,""),(IF(AND(YEAR('3. Erfassung Auszahlungen'!$L$31)=YEAR($I$1),O$4=_xlfn.ISOWEEKNUM('3. Erfassung Auszahlungen'!$L$31)),'3. Erfassung Auszahlungen'!$N$31,""))),0)</f>
        <v>0</v>
      </c>
      <c r="P83" s="124"/>
    </row>
    <row r="84" spans="1:16" ht="15.75" customHeight="1" x14ac:dyDescent="0.25">
      <c r="A84" s="18">
        <f>'3. Erfassung Auszahlungen'!A32</f>
        <v>0</v>
      </c>
      <c r="B84" s="204">
        <f ca="1">IF('3. Erfassung Auszahlungen'!$M$32&lt;&gt;"ja",IF('3. Erfassung Auszahlungen'!$J$32&lt;1,IF(OR(B$4=_xlfn.ISOWEEKNUM('3. Erfassung Auszahlungen'!$L$32),B$4=_xlfn.ISOWEEKNUM('3. Erfassung Auszahlungen'!$R$32),B$4=_xlfn.ISOWEEKNUM('3. Erfassung Auszahlungen'!$S$32)),'3. Erfassung Auszahlungen'!$N$32,""),(IF(AND(YEAR('3. Erfassung Auszahlungen'!$L$32)=YEAR($I$1),B$4=_xlfn.ISOWEEKNUM('3. Erfassung Auszahlungen'!$L$32)),'3. Erfassung Auszahlungen'!$N$32,""))),0)</f>
        <v>0</v>
      </c>
      <c r="C84" s="204">
        <f ca="1">IF('3. Erfassung Auszahlungen'!$M$32&lt;&gt;"ja",IF('3. Erfassung Auszahlungen'!$J$32&lt;1,IF(OR(C$4=_xlfn.ISOWEEKNUM('3. Erfassung Auszahlungen'!$L$32),C$4=_xlfn.ISOWEEKNUM('3. Erfassung Auszahlungen'!$R$32),C$4=_xlfn.ISOWEEKNUM('3. Erfassung Auszahlungen'!$S$32)),'3. Erfassung Auszahlungen'!$N$32,""),(IF(AND(YEAR('3. Erfassung Auszahlungen'!$L$32)=YEAR($I$1),C$4=_xlfn.ISOWEEKNUM('3. Erfassung Auszahlungen'!$L$32)),'3. Erfassung Auszahlungen'!$N$32,""))),0)</f>
        <v>0</v>
      </c>
      <c r="D84" s="204">
        <f ca="1">IF('3. Erfassung Auszahlungen'!$M$32&lt;&gt;"ja",IF('3. Erfassung Auszahlungen'!$J$32&lt;1,IF(OR(D$4=_xlfn.ISOWEEKNUM('3. Erfassung Auszahlungen'!$L$32),D$4=_xlfn.ISOWEEKNUM('3. Erfassung Auszahlungen'!$R$32),D$4=_xlfn.ISOWEEKNUM('3. Erfassung Auszahlungen'!$S$32)),'3. Erfassung Auszahlungen'!$N$32,""),(IF(AND(YEAR('3. Erfassung Auszahlungen'!$L$32)=YEAR($I$1),D$4=_xlfn.ISOWEEKNUM('3. Erfassung Auszahlungen'!$L$32)),'3. Erfassung Auszahlungen'!$N$32,""))),0)</f>
        <v>0</v>
      </c>
      <c r="E84" s="204">
        <f ca="1">IF('3. Erfassung Auszahlungen'!$M$32&lt;&gt;"ja",IF('3. Erfassung Auszahlungen'!$J$32&lt;1,IF(OR(E$4=_xlfn.ISOWEEKNUM('3. Erfassung Auszahlungen'!$L$32),E$4=_xlfn.ISOWEEKNUM('3. Erfassung Auszahlungen'!$R$32),E$4=_xlfn.ISOWEEKNUM('3. Erfassung Auszahlungen'!$S$32)),'3. Erfassung Auszahlungen'!$N$32,""),(IF(AND(YEAR('3. Erfassung Auszahlungen'!$L$32)=YEAR($I$1),E$4=_xlfn.ISOWEEKNUM('3. Erfassung Auszahlungen'!$L$32)),'3. Erfassung Auszahlungen'!$N$32,""))),0)</f>
        <v>0</v>
      </c>
      <c r="F84" s="204">
        <f ca="1">IF('3. Erfassung Auszahlungen'!$M$32&lt;&gt;"ja",IF('3. Erfassung Auszahlungen'!$J$32&lt;1,IF(OR(F$4=_xlfn.ISOWEEKNUM('3. Erfassung Auszahlungen'!$L$32),F$4=_xlfn.ISOWEEKNUM('3. Erfassung Auszahlungen'!$R$32),F$4=_xlfn.ISOWEEKNUM('3. Erfassung Auszahlungen'!$S$32)),'3. Erfassung Auszahlungen'!$N$32,""),(IF(AND(YEAR('3. Erfassung Auszahlungen'!$L$32)=YEAR($I$1),F$4=_xlfn.ISOWEEKNUM('3. Erfassung Auszahlungen'!$L$32)),'3. Erfassung Auszahlungen'!$N$32,""))),0)</f>
        <v>0</v>
      </c>
      <c r="G84" s="204">
        <f ca="1">IF('3. Erfassung Auszahlungen'!$M$32&lt;&gt;"ja",IF('3. Erfassung Auszahlungen'!$J$32&lt;1,IF(OR(G$4=_xlfn.ISOWEEKNUM('3. Erfassung Auszahlungen'!$L$32),G$4=_xlfn.ISOWEEKNUM('3. Erfassung Auszahlungen'!$R$32),G$4=_xlfn.ISOWEEKNUM('3. Erfassung Auszahlungen'!$S$32)),'3. Erfassung Auszahlungen'!$N$32,""),(IF(AND(YEAR('3. Erfassung Auszahlungen'!$L$32)=YEAR($I$1),G$4=_xlfn.ISOWEEKNUM('3. Erfassung Auszahlungen'!$L$32)),'3. Erfassung Auszahlungen'!$N$32,""))),0)</f>
        <v>0</v>
      </c>
      <c r="H84" s="204">
        <f ca="1">IF('3. Erfassung Auszahlungen'!$M$32&lt;&gt;"ja",IF('3. Erfassung Auszahlungen'!$J$32&lt;1,IF(OR(H$4=_xlfn.ISOWEEKNUM('3. Erfassung Auszahlungen'!$L$32),H$4=_xlfn.ISOWEEKNUM('3. Erfassung Auszahlungen'!$R$32),H$4=_xlfn.ISOWEEKNUM('3. Erfassung Auszahlungen'!$S$32)),'3. Erfassung Auszahlungen'!$N$32,""),(IF(AND(YEAR('3. Erfassung Auszahlungen'!$L$32)=YEAR($I$1),H$4=_xlfn.ISOWEEKNUM('3. Erfassung Auszahlungen'!$L$32)),'3. Erfassung Auszahlungen'!$N$32,""))),0)</f>
        <v>0</v>
      </c>
      <c r="I84" s="204">
        <f ca="1">IF('3. Erfassung Auszahlungen'!$M$32&lt;&gt;"ja",IF('3. Erfassung Auszahlungen'!$J$32&lt;1,IF(OR(I$4=_xlfn.ISOWEEKNUM('3. Erfassung Auszahlungen'!$L$32),I$4=_xlfn.ISOWEEKNUM('3. Erfassung Auszahlungen'!$R$32),I$4=_xlfn.ISOWEEKNUM('3. Erfassung Auszahlungen'!$S$32)),'3. Erfassung Auszahlungen'!$N$32,""),(IF(AND(YEAR('3. Erfassung Auszahlungen'!$L$32)=YEAR($I$1),I$4=_xlfn.ISOWEEKNUM('3. Erfassung Auszahlungen'!$L$32)),'3. Erfassung Auszahlungen'!$N$32,""))),0)</f>
        <v>0</v>
      </c>
      <c r="J84" s="204">
        <f ca="1">IF('3. Erfassung Auszahlungen'!$M$32&lt;&gt;"ja",IF('3. Erfassung Auszahlungen'!$J$32&lt;1,IF(OR(J$4=_xlfn.ISOWEEKNUM('3. Erfassung Auszahlungen'!$L$32),J$4=_xlfn.ISOWEEKNUM('3. Erfassung Auszahlungen'!$R$32),J$4=_xlfn.ISOWEEKNUM('3. Erfassung Auszahlungen'!$S$32)),'3. Erfassung Auszahlungen'!$N$32,""),(IF(AND(YEAR('3. Erfassung Auszahlungen'!$L$32)=YEAR($I$1),J$4=_xlfn.ISOWEEKNUM('3. Erfassung Auszahlungen'!$L$32)),'3. Erfassung Auszahlungen'!$N$32,""))),0)</f>
        <v>0</v>
      </c>
      <c r="K84" s="204">
        <f ca="1">IF('3. Erfassung Auszahlungen'!$M$32&lt;&gt;"ja",IF('3. Erfassung Auszahlungen'!$J$32&lt;1,IF(OR(K$4=_xlfn.ISOWEEKNUM('3. Erfassung Auszahlungen'!$L$32),K$4=_xlfn.ISOWEEKNUM('3. Erfassung Auszahlungen'!$R$32),K$4=_xlfn.ISOWEEKNUM('3. Erfassung Auszahlungen'!$S$32)),'3. Erfassung Auszahlungen'!$N$32,""),(IF(AND(YEAR('3. Erfassung Auszahlungen'!$L$32)=YEAR($I$1),K$4=_xlfn.ISOWEEKNUM('3. Erfassung Auszahlungen'!$L$32)),'3. Erfassung Auszahlungen'!$N$32,""))),0)</f>
        <v>0</v>
      </c>
      <c r="L84" s="204">
        <f ca="1">IF('3. Erfassung Auszahlungen'!$M$32&lt;&gt;"ja",IF('3. Erfassung Auszahlungen'!$J$32&lt;1,IF(OR(L$4=_xlfn.ISOWEEKNUM('3. Erfassung Auszahlungen'!$L$32),L$4=_xlfn.ISOWEEKNUM('3. Erfassung Auszahlungen'!$R$32),L$4=_xlfn.ISOWEEKNUM('3. Erfassung Auszahlungen'!$S$32)),'3. Erfassung Auszahlungen'!$N$32,""),(IF(AND(YEAR('3. Erfassung Auszahlungen'!$L$32)=YEAR($I$1),L$4=_xlfn.ISOWEEKNUM('3. Erfassung Auszahlungen'!$L$32)),'3. Erfassung Auszahlungen'!$N$32,""))),0)</f>
        <v>0</v>
      </c>
      <c r="M84" s="204">
        <f ca="1">IF('3. Erfassung Auszahlungen'!$M$32&lt;&gt;"ja",IF('3. Erfassung Auszahlungen'!$J$32&lt;1,IF(OR(M$4=_xlfn.ISOWEEKNUM('3. Erfassung Auszahlungen'!$L$32),M$4=_xlfn.ISOWEEKNUM('3. Erfassung Auszahlungen'!$R$32),M$4=_xlfn.ISOWEEKNUM('3. Erfassung Auszahlungen'!$S$32)),'3. Erfassung Auszahlungen'!$N$32,""),(IF(AND(YEAR('3. Erfassung Auszahlungen'!$L$32)=YEAR($I$1),M$4=_xlfn.ISOWEEKNUM('3. Erfassung Auszahlungen'!$L$32)),'3. Erfassung Auszahlungen'!$N$32,""))),0)</f>
        <v>0</v>
      </c>
      <c r="N84" s="204">
        <f ca="1">IF('3. Erfassung Auszahlungen'!$M$32&lt;&gt;"ja",IF('3. Erfassung Auszahlungen'!$J$32&lt;1,IF(OR(N$4=_xlfn.ISOWEEKNUM('3. Erfassung Auszahlungen'!$L$32),N$4=_xlfn.ISOWEEKNUM('3. Erfassung Auszahlungen'!$R$32),N$4=_xlfn.ISOWEEKNUM('3. Erfassung Auszahlungen'!$S$32)),'3. Erfassung Auszahlungen'!$N$32,""),(IF(AND(YEAR('3. Erfassung Auszahlungen'!$L$32)=YEAR($I$1),N$4=_xlfn.ISOWEEKNUM('3. Erfassung Auszahlungen'!$L$32)),'3. Erfassung Auszahlungen'!$N$32,""))),0)</f>
        <v>0</v>
      </c>
      <c r="O84" s="204">
        <f ca="1">IF('3. Erfassung Auszahlungen'!$M$32&lt;&gt;"ja",IF('3. Erfassung Auszahlungen'!$J$32&lt;1,IF(OR(O$4=_xlfn.ISOWEEKNUM('3. Erfassung Auszahlungen'!$L$32),O$4=_xlfn.ISOWEEKNUM('3. Erfassung Auszahlungen'!$R$32),O$4=_xlfn.ISOWEEKNUM('3. Erfassung Auszahlungen'!$S$32)),'3. Erfassung Auszahlungen'!$N$32,""),(IF(AND(YEAR('3. Erfassung Auszahlungen'!$L$32)=YEAR($I$1),O$4=_xlfn.ISOWEEKNUM('3. Erfassung Auszahlungen'!$L$32)),'3. Erfassung Auszahlungen'!$N$32,""))),0)</f>
        <v>0</v>
      </c>
      <c r="P84" s="124"/>
    </row>
    <row r="85" spans="1:16" ht="15.75" customHeight="1" x14ac:dyDescent="0.25">
      <c r="A85" s="18">
        <f>'3. Erfassung Auszahlungen'!A33</f>
        <v>0</v>
      </c>
      <c r="B85" s="204">
        <f ca="1">IF('3. Erfassung Auszahlungen'!$M$33&lt;&gt;"ja",IF('3. Erfassung Auszahlungen'!$J$33&lt;1,IF(OR(B$4=_xlfn.ISOWEEKNUM('3. Erfassung Auszahlungen'!$L$33),B$4=_xlfn.ISOWEEKNUM('3. Erfassung Auszahlungen'!$R$33),B$4=_xlfn.ISOWEEKNUM('3. Erfassung Auszahlungen'!$S$33)),'3. Erfassung Auszahlungen'!$N$33,""),(IF(AND(YEAR('3. Erfassung Auszahlungen'!$L$33)=YEAR($I$1),B$4=_xlfn.ISOWEEKNUM('3. Erfassung Auszahlungen'!$L$33)),'3. Erfassung Auszahlungen'!$N$33,""))),0)</f>
        <v>0</v>
      </c>
      <c r="C85" s="204">
        <f ca="1">IF('3. Erfassung Auszahlungen'!$M$33&lt;&gt;"ja",IF('3. Erfassung Auszahlungen'!$J$33&lt;1,IF(OR(C$4=_xlfn.ISOWEEKNUM('3. Erfassung Auszahlungen'!$L$33),C$4=_xlfn.ISOWEEKNUM('3. Erfassung Auszahlungen'!$R$33),C$4=_xlfn.ISOWEEKNUM('3. Erfassung Auszahlungen'!$S$33)),'3. Erfassung Auszahlungen'!$N$33,""),(IF(AND(YEAR('3. Erfassung Auszahlungen'!$L$33)=YEAR($I$1),C$4=_xlfn.ISOWEEKNUM('3. Erfassung Auszahlungen'!$L$33)),'3. Erfassung Auszahlungen'!$N$33,""))),0)</f>
        <v>0</v>
      </c>
      <c r="D85" s="204">
        <f ca="1">IF('3. Erfassung Auszahlungen'!$M$33&lt;&gt;"ja",IF('3. Erfassung Auszahlungen'!$J$33&lt;1,IF(OR(D$4=_xlfn.ISOWEEKNUM('3. Erfassung Auszahlungen'!$L$33),D$4=_xlfn.ISOWEEKNUM('3. Erfassung Auszahlungen'!$R$33),D$4=_xlfn.ISOWEEKNUM('3. Erfassung Auszahlungen'!$S$33)),'3. Erfassung Auszahlungen'!$N$33,""),(IF(AND(YEAR('3. Erfassung Auszahlungen'!$L$33)=YEAR($I$1),D$4=_xlfn.ISOWEEKNUM('3. Erfassung Auszahlungen'!$L$33)),'3. Erfassung Auszahlungen'!$N$33,""))),0)</f>
        <v>0</v>
      </c>
      <c r="E85" s="204">
        <f ca="1">IF('3. Erfassung Auszahlungen'!$M$33&lt;&gt;"ja",IF('3. Erfassung Auszahlungen'!$J$33&lt;1,IF(OR(E$4=_xlfn.ISOWEEKNUM('3. Erfassung Auszahlungen'!$L$33),E$4=_xlfn.ISOWEEKNUM('3. Erfassung Auszahlungen'!$R$33),E$4=_xlfn.ISOWEEKNUM('3. Erfassung Auszahlungen'!$S$33)),'3. Erfassung Auszahlungen'!$N$33,""),(IF(AND(YEAR('3. Erfassung Auszahlungen'!$L$33)=YEAR($I$1),E$4=_xlfn.ISOWEEKNUM('3. Erfassung Auszahlungen'!$L$33)),'3. Erfassung Auszahlungen'!$N$33,""))),0)</f>
        <v>0</v>
      </c>
      <c r="F85" s="204">
        <f ca="1">IF('3. Erfassung Auszahlungen'!$M$33&lt;&gt;"ja",IF('3. Erfassung Auszahlungen'!$J$33&lt;1,IF(OR(F$4=_xlfn.ISOWEEKNUM('3. Erfassung Auszahlungen'!$L$33),F$4=_xlfn.ISOWEEKNUM('3. Erfassung Auszahlungen'!$R$33),F$4=_xlfn.ISOWEEKNUM('3. Erfassung Auszahlungen'!$S$33)),'3. Erfassung Auszahlungen'!$N$33,""),(IF(AND(YEAR('3. Erfassung Auszahlungen'!$L$33)=YEAR($I$1),F$4=_xlfn.ISOWEEKNUM('3. Erfassung Auszahlungen'!$L$33)),'3. Erfassung Auszahlungen'!$N$33,""))),0)</f>
        <v>0</v>
      </c>
      <c r="G85" s="204">
        <f ca="1">IF('3. Erfassung Auszahlungen'!$M$33&lt;&gt;"ja",IF('3. Erfassung Auszahlungen'!$J$33&lt;1,IF(OR(G$4=_xlfn.ISOWEEKNUM('3. Erfassung Auszahlungen'!$L$33),G$4=_xlfn.ISOWEEKNUM('3. Erfassung Auszahlungen'!$R$33),G$4=_xlfn.ISOWEEKNUM('3. Erfassung Auszahlungen'!$S$33)),'3. Erfassung Auszahlungen'!$N$33,""),(IF(AND(YEAR('3. Erfassung Auszahlungen'!$L$33)=YEAR($I$1),G$4=_xlfn.ISOWEEKNUM('3. Erfassung Auszahlungen'!$L$33)),'3. Erfassung Auszahlungen'!$N$33,""))),0)</f>
        <v>0</v>
      </c>
      <c r="H85" s="204">
        <f ca="1">IF('3. Erfassung Auszahlungen'!$M$33&lt;&gt;"ja",IF('3. Erfassung Auszahlungen'!$J$33&lt;1,IF(OR(H$4=_xlfn.ISOWEEKNUM('3. Erfassung Auszahlungen'!$L$33),H$4=_xlfn.ISOWEEKNUM('3. Erfassung Auszahlungen'!$R$33),H$4=_xlfn.ISOWEEKNUM('3. Erfassung Auszahlungen'!$S$33)),'3. Erfassung Auszahlungen'!$N$33,""),(IF(AND(YEAR('3. Erfassung Auszahlungen'!$L$33)=YEAR($I$1),H$4=_xlfn.ISOWEEKNUM('3. Erfassung Auszahlungen'!$L$33)),'3. Erfassung Auszahlungen'!$N$33,""))),0)</f>
        <v>0</v>
      </c>
      <c r="I85" s="204">
        <f ca="1">IF('3. Erfassung Auszahlungen'!$M$33&lt;&gt;"ja",IF('3. Erfassung Auszahlungen'!$J$33&lt;1,IF(OR(I$4=_xlfn.ISOWEEKNUM('3. Erfassung Auszahlungen'!$L$33),I$4=_xlfn.ISOWEEKNUM('3. Erfassung Auszahlungen'!$R$33),I$4=_xlfn.ISOWEEKNUM('3. Erfassung Auszahlungen'!$S$33)),'3. Erfassung Auszahlungen'!$N$33,""),(IF(AND(YEAR('3. Erfassung Auszahlungen'!$L$33)=YEAR($I$1),I$4=_xlfn.ISOWEEKNUM('3. Erfassung Auszahlungen'!$L$33)),'3. Erfassung Auszahlungen'!$N$33,""))),0)</f>
        <v>0</v>
      </c>
      <c r="J85" s="204">
        <f ca="1">IF('3. Erfassung Auszahlungen'!$M$33&lt;&gt;"ja",IF('3. Erfassung Auszahlungen'!$J$33&lt;1,IF(OR(J$4=_xlfn.ISOWEEKNUM('3. Erfassung Auszahlungen'!$L$33),J$4=_xlfn.ISOWEEKNUM('3. Erfassung Auszahlungen'!$R$33),J$4=_xlfn.ISOWEEKNUM('3. Erfassung Auszahlungen'!$S$33)),'3. Erfassung Auszahlungen'!$N$33,""),(IF(AND(YEAR('3. Erfassung Auszahlungen'!$L$33)=YEAR($I$1),J$4=_xlfn.ISOWEEKNUM('3. Erfassung Auszahlungen'!$L$33)),'3. Erfassung Auszahlungen'!$N$33,""))),0)</f>
        <v>0</v>
      </c>
      <c r="K85" s="204">
        <f ca="1">IF('3. Erfassung Auszahlungen'!$M$33&lt;&gt;"ja",IF('3. Erfassung Auszahlungen'!$J$33&lt;1,IF(OR(K$4=_xlfn.ISOWEEKNUM('3. Erfassung Auszahlungen'!$L$33),K$4=_xlfn.ISOWEEKNUM('3. Erfassung Auszahlungen'!$R$33),K$4=_xlfn.ISOWEEKNUM('3. Erfassung Auszahlungen'!$S$33)),'3. Erfassung Auszahlungen'!$N$33,""),(IF(AND(YEAR('3. Erfassung Auszahlungen'!$L$33)=YEAR($I$1),K$4=_xlfn.ISOWEEKNUM('3. Erfassung Auszahlungen'!$L$33)),'3. Erfassung Auszahlungen'!$N$33,""))),0)</f>
        <v>0</v>
      </c>
      <c r="L85" s="204">
        <f ca="1">IF('3. Erfassung Auszahlungen'!$M$33&lt;&gt;"ja",IF('3. Erfassung Auszahlungen'!$J$33&lt;1,IF(OR(L$4=_xlfn.ISOWEEKNUM('3. Erfassung Auszahlungen'!$L$33),L$4=_xlfn.ISOWEEKNUM('3. Erfassung Auszahlungen'!$R$33),L$4=_xlfn.ISOWEEKNUM('3. Erfassung Auszahlungen'!$S$33)),'3. Erfassung Auszahlungen'!$N$33,""),(IF(AND(YEAR('3. Erfassung Auszahlungen'!$L$33)=YEAR($I$1),L$4=_xlfn.ISOWEEKNUM('3. Erfassung Auszahlungen'!$L$33)),'3. Erfassung Auszahlungen'!$N$33,""))),0)</f>
        <v>0</v>
      </c>
      <c r="M85" s="204">
        <f ca="1">IF('3. Erfassung Auszahlungen'!$M$33&lt;&gt;"ja",IF('3. Erfassung Auszahlungen'!$J$33&lt;1,IF(OR(M$4=_xlfn.ISOWEEKNUM('3. Erfassung Auszahlungen'!$L$33),M$4=_xlfn.ISOWEEKNUM('3. Erfassung Auszahlungen'!$R$33),M$4=_xlfn.ISOWEEKNUM('3. Erfassung Auszahlungen'!$S$33)),'3. Erfassung Auszahlungen'!$N$33,""),(IF(AND(YEAR('3. Erfassung Auszahlungen'!$L$33)=YEAR($I$1),M$4=_xlfn.ISOWEEKNUM('3. Erfassung Auszahlungen'!$L$33)),'3. Erfassung Auszahlungen'!$N$33,""))),0)</f>
        <v>0</v>
      </c>
      <c r="N85" s="204">
        <f ca="1">IF('3. Erfassung Auszahlungen'!$M$33&lt;&gt;"ja",IF('3. Erfassung Auszahlungen'!$J$33&lt;1,IF(OR(N$4=_xlfn.ISOWEEKNUM('3. Erfassung Auszahlungen'!$L$33),N$4=_xlfn.ISOWEEKNUM('3. Erfassung Auszahlungen'!$R$33),N$4=_xlfn.ISOWEEKNUM('3. Erfassung Auszahlungen'!$S$33)),'3. Erfassung Auszahlungen'!$N$33,""),(IF(AND(YEAR('3. Erfassung Auszahlungen'!$L$33)=YEAR($I$1),N$4=_xlfn.ISOWEEKNUM('3. Erfassung Auszahlungen'!$L$33)),'3. Erfassung Auszahlungen'!$N$33,""))),0)</f>
        <v>0</v>
      </c>
      <c r="O85" s="204">
        <f ca="1">IF('3. Erfassung Auszahlungen'!$M$33&lt;&gt;"ja",IF('3. Erfassung Auszahlungen'!$J$33&lt;1,IF(OR(O$4=_xlfn.ISOWEEKNUM('3. Erfassung Auszahlungen'!$L$33),O$4=_xlfn.ISOWEEKNUM('3. Erfassung Auszahlungen'!$R$33),O$4=_xlfn.ISOWEEKNUM('3. Erfassung Auszahlungen'!$S$33)),'3. Erfassung Auszahlungen'!$N$33,""),(IF(AND(YEAR('3. Erfassung Auszahlungen'!$L$33)=YEAR($I$1),O$4=_xlfn.ISOWEEKNUM('3. Erfassung Auszahlungen'!$L$33)),'3. Erfassung Auszahlungen'!$N$33,""))),0)</f>
        <v>0</v>
      </c>
      <c r="P85" s="124"/>
    </row>
    <row r="86" spans="1:16" ht="15.75" customHeight="1" x14ac:dyDescent="0.25">
      <c r="A86" s="18">
        <f>'3. Erfassung Auszahlungen'!A34</f>
        <v>0</v>
      </c>
      <c r="B86" s="204">
        <f ca="1">IF('3. Erfassung Auszahlungen'!$M$34&lt;&gt;"ja",IF('3. Erfassung Auszahlungen'!$J$34&lt;1,IF(OR(B$4=_xlfn.ISOWEEKNUM('3. Erfassung Auszahlungen'!$L$34),B$4=_xlfn.ISOWEEKNUM('3. Erfassung Auszahlungen'!$R$34),B$4=_xlfn.ISOWEEKNUM('3. Erfassung Auszahlungen'!$S$34)),'3. Erfassung Auszahlungen'!$N$34,""),(IF(AND(YEAR('3. Erfassung Auszahlungen'!$L$34)=YEAR($I$1),B$4=_xlfn.ISOWEEKNUM('3. Erfassung Auszahlungen'!$L$34)),'3. Erfassung Auszahlungen'!$N$34,""))),0)</f>
        <v>0</v>
      </c>
      <c r="C86" s="204">
        <f ca="1">IF('3. Erfassung Auszahlungen'!$M$34&lt;&gt;"ja",IF('3. Erfassung Auszahlungen'!$J$34&lt;1,IF(OR(C$4=_xlfn.ISOWEEKNUM('3. Erfassung Auszahlungen'!$L$34),C$4=_xlfn.ISOWEEKNUM('3. Erfassung Auszahlungen'!$R$34),C$4=_xlfn.ISOWEEKNUM('3. Erfassung Auszahlungen'!$S$34)),'3. Erfassung Auszahlungen'!$N$34,""),(IF(AND(YEAR('3. Erfassung Auszahlungen'!$L$34)=YEAR($I$1),C$4=_xlfn.ISOWEEKNUM('3. Erfassung Auszahlungen'!$L$34)),'3. Erfassung Auszahlungen'!$N$34,""))),0)</f>
        <v>0</v>
      </c>
      <c r="D86" s="204">
        <f ca="1">IF('3. Erfassung Auszahlungen'!$M$34&lt;&gt;"ja",IF('3. Erfassung Auszahlungen'!$J$34&lt;1,IF(OR(D$4=_xlfn.ISOWEEKNUM('3. Erfassung Auszahlungen'!$L$34),D$4=_xlfn.ISOWEEKNUM('3. Erfassung Auszahlungen'!$R$34),D$4=_xlfn.ISOWEEKNUM('3. Erfassung Auszahlungen'!$S$34)),'3. Erfassung Auszahlungen'!$N$34,""),(IF(AND(YEAR('3. Erfassung Auszahlungen'!$L$34)=YEAR($I$1),D$4=_xlfn.ISOWEEKNUM('3. Erfassung Auszahlungen'!$L$34)),'3. Erfassung Auszahlungen'!$N$34,""))),0)</f>
        <v>0</v>
      </c>
      <c r="E86" s="204">
        <f ca="1">IF('3. Erfassung Auszahlungen'!$M$34&lt;&gt;"ja",IF('3. Erfassung Auszahlungen'!$J$34&lt;1,IF(OR(E$4=_xlfn.ISOWEEKNUM('3. Erfassung Auszahlungen'!$L$34),E$4=_xlfn.ISOWEEKNUM('3. Erfassung Auszahlungen'!$R$34),E$4=_xlfn.ISOWEEKNUM('3. Erfassung Auszahlungen'!$S$34)),'3. Erfassung Auszahlungen'!$N$34,""),(IF(AND(YEAR('3. Erfassung Auszahlungen'!$L$34)=YEAR($I$1),E$4=_xlfn.ISOWEEKNUM('3. Erfassung Auszahlungen'!$L$34)),'3. Erfassung Auszahlungen'!$N$34,""))),0)</f>
        <v>0</v>
      </c>
      <c r="F86" s="204">
        <f ca="1">IF('3. Erfassung Auszahlungen'!$M$34&lt;&gt;"ja",IF('3. Erfassung Auszahlungen'!$J$34&lt;1,IF(OR(F$4=_xlfn.ISOWEEKNUM('3. Erfassung Auszahlungen'!$L$34),F$4=_xlfn.ISOWEEKNUM('3. Erfassung Auszahlungen'!$R$34),F$4=_xlfn.ISOWEEKNUM('3. Erfassung Auszahlungen'!$S$34)),'3. Erfassung Auszahlungen'!$N$34,""),(IF(AND(YEAR('3. Erfassung Auszahlungen'!$L$34)=YEAR($I$1),F$4=_xlfn.ISOWEEKNUM('3. Erfassung Auszahlungen'!$L$34)),'3. Erfassung Auszahlungen'!$N$34,""))),0)</f>
        <v>0</v>
      </c>
      <c r="G86" s="204">
        <f ca="1">IF('3. Erfassung Auszahlungen'!$M$34&lt;&gt;"ja",IF('3. Erfassung Auszahlungen'!$J$34&lt;1,IF(OR(G$4=_xlfn.ISOWEEKNUM('3. Erfassung Auszahlungen'!$L$34),G$4=_xlfn.ISOWEEKNUM('3. Erfassung Auszahlungen'!$R$34),G$4=_xlfn.ISOWEEKNUM('3. Erfassung Auszahlungen'!$S$34)),'3. Erfassung Auszahlungen'!$N$34,""),(IF(AND(YEAR('3. Erfassung Auszahlungen'!$L$34)=YEAR($I$1),G$4=_xlfn.ISOWEEKNUM('3. Erfassung Auszahlungen'!$L$34)),'3. Erfassung Auszahlungen'!$N$34,""))),0)</f>
        <v>0</v>
      </c>
      <c r="H86" s="204">
        <f ca="1">IF('3. Erfassung Auszahlungen'!$M$34&lt;&gt;"ja",IF('3. Erfassung Auszahlungen'!$J$34&lt;1,IF(OR(H$4=_xlfn.ISOWEEKNUM('3. Erfassung Auszahlungen'!$L$34),H$4=_xlfn.ISOWEEKNUM('3. Erfassung Auszahlungen'!$R$34),H$4=_xlfn.ISOWEEKNUM('3. Erfassung Auszahlungen'!$S$34)),'3. Erfassung Auszahlungen'!$N$34,""),(IF(AND(YEAR('3. Erfassung Auszahlungen'!$L$34)=YEAR($I$1),H$4=_xlfn.ISOWEEKNUM('3. Erfassung Auszahlungen'!$L$34)),'3. Erfassung Auszahlungen'!$N$34,""))),0)</f>
        <v>0</v>
      </c>
      <c r="I86" s="204">
        <f ca="1">IF('3. Erfassung Auszahlungen'!$M$34&lt;&gt;"ja",IF('3. Erfassung Auszahlungen'!$J$34&lt;1,IF(OR(I$4=_xlfn.ISOWEEKNUM('3. Erfassung Auszahlungen'!$L$34),I$4=_xlfn.ISOWEEKNUM('3. Erfassung Auszahlungen'!$R$34),I$4=_xlfn.ISOWEEKNUM('3. Erfassung Auszahlungen'!$S$34)),'3. Erfassung Auszahlungen'!$N$34,""),(IF(AND(YEAR('3. Erfassung Auszahlungen'!$L$34)=YEAR($I$1),I$4=_xlfn.ISOWEEKNUM('3. Erfassung Auszahlungen'!$L$34)),'3. Erfassung Auszahlungen'!$N$34,""))),0)</f>
        <v>0</v>
      </c>
      <c r="J86" s="204">
        <f ca="1">IF('3. Erfassung Auszahlungen'!$M$34&lt;&gt;"ja",IF('3. Erfassung Auszahlungen'!$J$34&lt;1,IF(OR(J$4=_xlfn.ISOWEEKNUM('3. Erfassung Auszahlungen'!$L$34),J$4=_xlfn.ISOWEEKNUM('3. Erfassung Auszahlungen'!$R$34),J$4=_xlfn.ISOWEEKNUM('3. Erfassung Auszahlungen'!$S$34)),'3. Erfassung Auszahlungen'!$N$34,""),(IF(AND(YEAR('3. Erfassung Auszahlungen'!$L$34)=YEAR($I$1),J$4=_xlfn.ISOWEEKNUM('3. Erfassung Auszahlungen'!$L$34)),'3. Erfassung Auszahlungen'!$N$34,""))),0)</f>
        <v>0</v>
      </c>
      <c r="K86" s="204">
        <f ca="1">IF('3. Erfassung Auszahlungen'!$M$34&lt;&gt;"ja",IF('3. Erfassung Auszahlungen'!$J$34&lt;1,IF(OR(K$4=_xlfn.ISOWEEKNUM('3. Erfassung Auszahlungen'!$L$34),K$4=_xlfn.ISOWEEKNUM('3. Erfassung Auszahlungen'!$R$34),K$4=_xlfn.ISOWEEKNUM('3. Erfassung Auszahlungen'!$S$34)),'3. Erfassung Auszahlungen'!$N$34,""),(IF(AND(YEAR('3. Erfassung Auszahlungen'!$L$34)=YEAR($I$1),K$4=_xlfn.ISOWEEKNUM('3. Erfassung Auszahlungen'!$L$34)),'3. Erfassung Auszahlungen'!$N$34,""))),0)</f>
        <v>0</v>
      </c>
      <c r="L86" s="204">
        <f ca="1">IF('3. Erfassung Auszahlungen'!$M$34&lt;&gt;"ja",IF('3. Erfassung Auszahlungen'!$J$34&lt;1,IF(OR(L$4=_xlfn.ISOWEEKNUM('3. Erfassung Auszahlungen'!$L$34),L$4=_xlfn.ISOWEEKNUM('3. Erfassung Auszahlungen'!$R$34),L$4=_xlfn.ISOWEEKNUM('3. Erfassung Auszahlungen'!$S$34)),'3. Erfassung Auszahlungen'!$N$34,""),(IF(AND(YEAR('3. Erfassung Auszahlungen'!$L$34)=YEAR($I$1),L$4=_xlfn.ISOWEEKNUM('3. Erfassung Auszahlungen'!$L$34)),'3. Erfassung Auszahlungen'!$N$34,""))),0)</f>
        <v>0</v>
      </c>
      <c r="M86" s="204">
        <f ca="1">IF('3. Erfassung Auszahlungen'!$M$34&lt;&gt;"ja",IF('3. Erfassung Auszahlungen'!$J$34&lt;1,IF(OR(M$4=_xlfn.ISOWEEKNUM('3. Erfassung Auszahlungen'!$L$34),M$4=_xlfn.ISOWEEKNUM('3. Erfassung Auszahlungen'!$R$34),M$4=_xlfn.ISOWEEKNUM('3. Erfassung Auszahlungen'!$S$34)),'3. Erfassung Auszahlungen'!$N$34,""),(IF(AND(YEAR('3. Erfassung Auszahlungen'!$L$34)=YEAR($I$1),M$4=_xlfn.ISOWEEKNUM('3. Erfassung Auszahlungen'!$L$34)),'3. Erfassung Auszahlungen'!$N$34,""))),0)</f>
        <v>0</v>
      </c>
      <c r="N86" s="204">
        <f ca="1">IF('3. Erfassung Auszahlungen'!$M$34&lt;&gt;"ja",IF('3. Erfassung Auszahlungen'!$J$34&lt;1,IF(OR(N$4=_xlfn.ISOWEEKNUM('3. Erfassung Auszahlungen'!$L$34),N$4=_xlfn.ISOWEEKNUM('3. Erfassung Auszahlungen'!$R$34),N$4=_xlfn.ISOWEEKNUM('3. Erfassung Auszahlungen'!$S$34)),'3. Erfassung Auszahlungen'!$N$34,""),(IF(AND(YEAR('3. Erfassung Auszahlungen'!$L$34)=YEAR($I$1),N$4=_xlfn.ISOWEEKNUM('3. Erfassung Auszahlungen'!$L$34)),'3. Erfassung Auszahlungen'!$N$34,""))),0)</f>
        <v>0</v>
      </c>
      <c r="O86" s="204">
        <f ca="1">IF('3. Erfassung Auszahlungen'!$M$34&lt;&gt;"ja",IF('3. Erfassung Auszahlungen'!$J$34&lt;1,IF(OR(O$4=_xlfn.ISOWEEKNUM('3. Erfassung Auszahlungen'!$L$34),O$4=_xlfn.ISOWEEKNUM('3. Erfassung Auszahlungen'!$R$34),O$4=_xlfn.ISOWEEKNUM('3. Erfassung Auszahlungen'!$S$34)),'3. Erfassung Auszahlungen'!$N$34,""),(IF(AND(YEAR('3. Erfassung Auszahlungen'!$L$34)=YEAR($I$1),O$4=_xlfn.ISOWEEKNUM('3. Erfassung Auszahlungen'!$L$34)),'3. Erfassung Auszahlungen'!$N$34,""))),0)</f>
        <v>0</v>
      </c>
      <c r="P86" s="124"/>
    </row>
    <row r="87" spans="1:16" ht="15.75" customHeight="1" x14ac:dyDescent="0.25">
      <c r="A87" s="18">
        <f>'3. Erfassung Auszahlungen'!A35</f>
        <v>0</v>
      </c>
      <c r="B87" s="204">
        <f ca="1">IF('3. Erfassung Auszahlungen'!$M$35&lt;&gt;"ja",IF('3. Erfassung Auszahlungen'!$J$35&lt;1,IF(OR(B$4=_xlfn.ISOWEEKNUM('3. Erfassung Auszahlungen'!$L$35),B$4=_xlfn.ISOWEEKNUM('3. Erfassung Auszahlungen'!$R$35),B$4=_xlfn.ISOWEEKNUM('3. Erfassung Auszahlungen'!$S$35)),'3. Erfassung Auszahlungen'!$N$35,""),(IF(AND(YEAR('3. Erfassung Auszahlungen'!$L$35)=YEAR($I$1),B$4=_xlfn.ISOWEEKNUM('3. Erfassung Auszahlungen'!$L$35)),'3. Erfassung Auszahlungen'!$N$35,""))),0)</f>
        <v>0</v>
      </c>
      <c r="C87" s="204">
        <f ca="1">IF('3. Erfassung Auszahlungen'!$M$35&lt;&gt;"ja",IF('3. Erfassung Auszahlungen'!$J$35&lt;1,IF(OR(C$4=_xlfn.ISOWEEKNUM('3. Erfassung Auszahlungen'!$L$35),C$4=_xlfn.ISOWEEKNUM('3. Erfassung Auszahlungen'!$R$35),C$4=_xlfn.ISOWEEKNUM('3. Erfassung Auszahlungen'!$S$35)),'3. Erfassung Auszahlungen'!$N$35,""),(IF(AND(YEAR('3. Erfassung Auszahlungen'!$L$35)=YEAR($I$1),C$4=_xlfn.ISOWEEKNUM('3. Erfassung Auszahlungen'!$L$35)),'3. Erfassung Auszahlungen'!$N$35,""))),0)</f>
        <v>0</v>
      </c>
      <c r="D87" s="204">
        <f ca="1">IF('3. Erfassung Auszahlungen'!$M$35&lt;&gt;"ja",IF('3. Erfassung Auszahlungen'!$J$35&lt;1,IF(OR(D$4=_xlfn.ISOWEEKNUM('3. Erfassung Auszahlungen'!$L$35),D$4=_xlfn.ISOWEEKNUM('3. Erfassung Auszahlungen'!$R$35),D$4=_xlfn.ISOWEEKNUM('3. Erfassung Auszahlungen'!$S$35)),'3. Erfassung Auszahlungen'!$N$35,""),(IF(AND(YEAR('3. Erfassung Auszahlungen'!$L$35)=YEAR($I$1),D$4=_xlfn.ISOWEEKNUM('3. Erfassung Auszahlungen'!$L$35)),'3. Erfassung Auszahlungen'!$N$35,""))),0)</f>
        <v>0</v>
      </c>
      <c r="E87" s="204">
        <f ca="1">IF('3. Erfassung Auszahlungen'!$M$35&lt;&gt;"ja",IF('3. Erfassung Auszahlungen'!$J$35&lt;1,IF(OR(E$4=_xlfn.ISOWEEKNUM('3. Erfassung Auszahlungen'!$L$35),E$4=_xlfn.ISOWEEKNUM('3. Erfassung Auszahlungen'!$R$35),E$4=_xlfn.ISOWEEKNUM('3. Erfassung Auszahlungen'!$S$35)),'3. Erfassung Auszahlungen'!$N$35,""),(IF(AND(YEAR('3. Erfassung Auszahlungen'!$L$35)=YEAR($I$1),E$4=_xlfn.ISOWEEKNUM('3. Erfassung Auszahlungen'!$L$35)),'3. Erfassung Auszahlungen'!$N$35,""))),0)</f>
        <v>0</v>
      </c>
      <c r="F87" s="204">
        <f ca="1">IF('3. Erfassung Auszahlungen'!$M$35&lt;&gt;"ja",IF('3. Erfassung Auszahlungen'!$J$35&lt;1,IF(OR(F$4=_xlfn.ISOWEEKNUM('3. Erfassung Auszahlungen'!$L$35),F$4=_xlfn.ISOWEEKNUM('3. Erfassung Auszahlungen'!$R$35),F$4=_xlfn.ISOWEEKNUM('3. Erfassung Auszahlungen'!$S$35)),'3. Erfassung Auszahlungen'!$N$35,""),(IF(AND(YEAR('3. Erfassung Auszahlungen'!$L$35)=YEAR($I$1),F$4=_xlfn.ISOWEEKNUM('3. Erfassung Auszahlungen'!$L$35)),'3. Erfassung Auszahlungen'!$N$35,""))),0)</f>
        <v>0</v>
      </c>
      <c r="G87" s="204">
        <f ca="1">IF('3. Erfassung Auszahlungen'!$M$35&lt;&gt;"ja",IF('3. Erfassung Auszahlungen'!$J$35&lt;1,IF(OR(G$4=_xlfn.ISOWEEKNUM('3. Erfassung Auszahlungen'!$L$35),G$4=_xlfn.ISOWEEKNUM('3. Erfassung Auszahlungen'!$R$35),G$4=_xlfn.ISOWEEKNUM('3. Erfassung Auszahlungen'!$S$35)),'3. Erfassung Auszahlungen'!$N$35,""),(IF(AND(YEAR('3. Erfassung Auszahlungen'!$L$35)=YEAR($I$1),G$4=_xlfn.ISOWEEKNUM('3. Erfassung Auszahlungen'!$L$35)),'3. Erfassung Auszahlungen'!$N$35,""))),0)</f>
        <v>0</v>
      </c>
      <c r="H87" s="204">
        <f ca="1">IF('3. Erfassung Auszahlungen'!$M$35&lt;&gt;"ja",IF('3. Erfassung Auszahlungen'!$J$35&lt;1,IF(OR(H$4=_xlfn.ISOWEEKNUM('3. Erfassung Auszahlungen'!$L$35),H$4=_xlfn.ISOWEEKNUM('3. Erfassung Auszahlungen'!$R$35),H$4=_xlfn.ISOWEEKNUM('3. Erfassung Auszahlungen'!$S$35)),'3. Erfassung Auszahlungen'!$N$35,""),(IF(AND(YEAR('3. Erfassung Auszahlungen'!$L$35)=YEAR($I$1),H$4=_xlfn.ISOWEEKNUM('3. Erfassung Auszahlungen'!$L$35)),'3. Erfassung Auszahlungen'!$N$35,""))),0)</f>
        <v>0</v>
      </c>
      <c r="I87" s="204">
        <f ca="1">IF('3. Erfassung Auszahlungen'!$M$35&lt;&gt;"ja",IF('3. Erfassung Auszahlungen'!$J$35&lt;1,IF(OR(I$4=_xlfn.ISOWEEKNUM('3. Erfassung Auszahlungen'!$L$35),I$4=_xlfn.ISOWEEKNUM('3. Erfassung Auszahlungen'!$R$35),I$4=_xlfn.ISOWEEKNUM('3. Erfassung Auszahlungen'!$S$35)),'3. Erfassung Auszahlungen'!$N$35,""),(IF(AND(YEAR('3. Erfassung Auszahlungen'!$L$35)=YEAR($I$1),I$4=_xlfn.ISOWEEKNUM('3. Erfassung Auszahlungen'!$L$35)),'3. Erfassung Auszahlungen'!$N$35,""))),0)</f>
        <v>0</v>
      </c>
      <c r="J87" s="204">
        <f ca="1">IF('3. Erfassung Auszahlungen'!$M$35&lt;&gt;"ja",IF('3. Erfassung Auszahlungen'!$J$35&lt;1,IF(OR(J$4=_xlfn.ISOWEEKNUM('3. Erfassung Auszahlungen'!$L$35),J$4=_xlfn.ISOWEEKNUM('3. Erfassung Auszahlungen'!$R$35),J$4=_xlfn.ISOWEEKNUM('3. Erfassung Auszahlungen'!$S$35)),'3. Erfassung Auszahlungen'!$N$35,""),(IF(AND(YEAR('3. Erfassung Auszahlungen'!$L$35)=YEAR($I$1),J$4=_xlfn.ISOWEEKNUM('3. Erfassung Auszahlungen'!$L$35)),'3. Erfassung Auszahlungen'!$N$35,""))),0)</f>
        <v>0</v>
      </c>
      <c r="K87" s="204">
        <f ca="1">IF('3. Erfassung Auszahlungen'!$M$35&lt;&gt;"ja",IF('3. Erfassung Auszahlungen'!$J$35&lt;1,IF(OR(K$4=_xlfn.ISOWEEKNUM('3. Erfassung Auszahlungen'!$L$35),K$4=_xlfn.ISOWEEKNUM('3. Erfassung Auszahlungen'!$R$35),K$4=_xlfn.ISOWEEKNUM('3. Erfassung Auszahlungen'!$S$35)),'3. Erfassung Auszahlungen'!$N$35,""),(IF(AND(YEAR('3. Erfassung Auszahlungen'!$L$35)=YEAR($I$1),K$4=_xlfn.ISOWEEKNUM('3. Erfassung Auszahlungen'!$L$35)),'3. Erfassung Auszahlungen'!$N$35,""))),0)</f>
        <v>0</v>
      </c>
      <c r="L87" s="204">
        <f ca="1">IF('3. Erfassung Auszahlungen'!$M$35&lt;&gt;"ja",IF('3. Erfassung Auszahlungen'!$J$35&lt;1,IF(OR(L$4=_xlfn.ISOWEEKNUM('3. Erfassung Auszahlungen'!$L$35),L$4=_xlfn.ISOWEEKNUM('3. Erfassung Auszahlungen'!$R$35),L$4=_xlfn.ISOWEEKNUM('3. Erfassung Auszahlungen'!$S$35)),'3. Erfassung Auszahlungen'!$N$35,""),(IF(AND(YEAR('3. Erfassung Auszahlungen'!$L$35)=YEAR($I$1),L$4=_xlfn.ISOWEEKNUM('3. Erfassung Auszahlungen'!$L$35)),'3. Erfassung Auszahlungen'!$N$35,""))),0)</f>
        <v>0</v>
      </c>
      <c r="M87" s="204">
        <f ca="1">IF('3. Erfassung Auszahlungen'!$M$35&lt;&gt;"ja",IF('3. Erfassung Auszahlungen'!$J$35&lt;1,IF(OR(M$4=_xlfn.ISOWEEKNUM('3. Erfassung Auszahlungen'!$L$35),M$4=_xlfn.ISOWEEKNUM('3. Erfassung Auszahlungen'!$R$35),M$4=_xlfn.ISOWEEKNUM('3. Erfassung Auszahlungen'!$S$35)),'3. Erfassung Auszahlungen'!$N$35,""),(IF(AND(YEAR('3. Erfassung Auszahlungen'!$L$35)=YEAR($I$1),M$4=_xlfn.ISOWEEKNUM('3. Erfassung Auszahlungen'!$L$35)),'3. Erfassung Auszahlungen'!$N$35,""))),0)</f>
        <v>0</v>
      </c>
      <c r="N87" s="204">
        <f ca="1">IF('3. Erfassung Auszahlungen'!$M$35&lt;&gt;"ja",IF('3. Erfassung Auszahlungen'!$J$35&lt;1,IF(OR(N$4=_xlfn.ISOWEEKNUM('3. Erfassung Auszahlungen'!$L$35),N$4=_xlfn.ISOWEEKNUM('3. Erfassung Auszahlungen'!$R$35),N$4=_xlfn.ISOWEEKNUM('3. Erfassung Auszahlungen'!$S$35)),'3. Erfassung Auszahlungen'!$N$35,""),(IF(AND(YEAR('3. Erfassung Auszahlungen'!$L$35)=YEAR($I$1),N$4=_xlfn.ISOWEEKNUM('3. Erfassung Auszahlungen'!$L$35)),'3. Erfassung Auszahlungen'!$N$35,""))),0)</f>
        <v>0</v>
      </c>
      <c r="O87" s="204">
        <f ca="1">IF('3. Erfassung Auszahlungen'!$M$35&lt;&gt;"ja",IF('3. Erfassung Auszahlungen'!$J$35&lt;1,IF(OR(O$4=_xlfn.ISOWEEKNUM('3. Erfassung Auszahlungen'!$L$35),O$4=_xlfn.ISOWEEKNUM('3. Erfassung Auszahlungen'!$R$35),O$4=_xlfn.ISOWEEKNUM('3. Erfassung Auszahlungen'!$S$35)),'3. Erfassung Auszahlungen'!$N$35,""),(IF(AND(YEAR('3. Erfassung Auszahlungen'!$L$35)=YEAR($I$1),O$4=_xlfn.ISOWEEKNUM('3. Erfassung Auszahlungen'!$L$35)),'3. Erfassung Auszahlungen'!$N$35,""))),0)</f>
        <v>0</v>
      </c>
      <c r="P87" s="124"/>
    </row>
    <row r="88" spans="1:16" ht="15.75" customHeight="1" x14ac:dyDescent="0.25">
      <c r="A88" s="18">
        <f>'3. Erfassung Auszahlungen'!A36</f>
        <v>0</v>
      </c>
      <c r="B88" s="204">
        <f ca="1">IF('3. Erfassung Auszahlungen'!$M$36&lt;&gt;"ja",IF('3. Erfassung Auszahlungen'!$J$36&lt;1,IF(OR(B$4=_xlfn.ISOWEEKNUM('3. Erfassung Auszahlungen'!$L$36),B$4=_xlfn.ISOWEEKNUM('3. Erfassung Auszahlungen'!$R$36),B$4=_xlfn.ISOWEEKNUM('3. Erfassung Auszahlungen'!$S$36)),'3. Erfassung Auszahlungen'!$N$36,""),(IF(AND(YEAR('3. Erfassung Auszahlungen'!$L$36)=YEAR($I$1),B$4=_xlfn.ISOWEEKNUM('3. Erfassung Auszahlungen'!$L$36)),'3. Erfassung Auszahlungen'!$N$36,""))),0)</f>
        <v>0</v>
      </c>
      <c r="C88" s="204">
        <f ca="1">IF('3. Erfassung Auszahlungen'!$M$36&lt;&gt;"ja",IF('3. Erfassung Auszahlungen'!$J$36&lt;1,IF(OR(C$4=_xlfn.ISOWEEKNUM('3. Erfassung Auszahlungen'!$L$36),C$4=_xlfn.ISOWEEKNUM('3. Erfassung Auszahlungen'!$R$36),C$4=_xlfn.ISOWEEKNUM('3. Erfassung Auszahlungen'!$S$36)),'3. Erfassung Auszahlungen'!$N$36,""),(IF(AND(YEAR('3. Erfassung Auszahlungen'!$L$36)=YEAR($I$1),C$4=_xlfn.ISOWEEKNUM('3. Erfassung Auszahlungen'!$L$36)),'3. Erfassung Auszahlungen'!$N$36,""))),0)</f>
        <v>0</v>
      </c>
      <c r="D88" s="204">
        <f ca="1">IF('3. Erfassung Auszahlungen'!$M$36&lt;&gt;"ja",IF('3. Erfassung Auszahlungen'!$J$36&lt;1,IF(OR(D$4=_xlfn.ISOWEEKNUM('3. Erfassung Auszahlungen'!$L$36),D$4=_xlfn.ISOWEEKNUM('3. Erfassung Auszahlungen'!$R$36),D$4=_xlfn.ISOWEEKNUM('3. Erfassung Auszahlungen'!$S$36)),'3. Erfassung Auszahlungen'!$N$36,""),(IF(AND(YEAR('3. Erfassung Auszahlungen'!$L$36)=YEAR($I$1),D$4=_xlfn.ISOWEEKNUM('3. Erfassung Auszahlungen'!$L$36)),'3. Erfassung Auszahlungen'!$N$36,""))),0)</f>
        <v>0</v>
      </c>
      <c r="E88" s="204">
        <f ca="1">IF('3. Erfassung Auszahlungen'!$M$36&lt;&gt;"ja",IF('3. Erfassung Auszahlungen'!$J$36&lt;1,IF(OR(E$4=_xlfn.ISOWEEKNUM('3. Erfassung Auszahlungen'!$L$36),E$4=_xlfn.ISOWEEKNUM('3. Erfassung Auszahlungen'!$R$36),E$4=_xlfn.ISOWEEKNUM('3. Erfassung Auszahlungen'!$S$36)),'3. Erfassung Auszahlungen'!$N$36,""),(IF(AND(YEAR('3. Erfassung Auszahlungen'!$L$36)=YEAR($I$1),E$4=_xlfn.ISOWEEKNUM('3. Erfassung Auszahlungen'!$L$36)),'3. Erfassung Auszahlungen'!$N$36,""))),0)</f>
        <v>0</v>
      </c>
      <c r="F88" s="204">
        <f ca="1">IF('3. Erfassung Auszahlungen'!$M$36&lt;&gt;"ja",IF('3. Erfassung Auszahlungen'!$J$36&lt;1,IF(OR(F$4=_xlfn.ISOWEEKNUM('3. Erfassung Auszahlungen'!$L$36),F$4=_xlfn.ISOWEEKNUM('3. Erfassung Auszahlungen'!$R$36),F$4=_xlfn.ISOWEEKNUM('3. Erfassung Auszahlungen'!$S$36)),'3. Erfassung Auszahlungen'!$N$36,""),(IF(AND(YEAR('3. Erfassung Auszahlungen'!$L$36)=YEAR($I$1),F$4=_xlfn.ISOWEEKNUM('3. Erfassung Auszahlungen'!$L$36)),'3. Erfassung Auszahlungen'!$N$36,""))),0)</f>
        <v>0</v>
      </c>
      <c r="G88" s="204">
        <f ca="1">IF('3. Erfassung Auszahlungen'!$M$36&lt;&gt;"ja",IF('3. Erfassung Auszahlungen'!$J$36&lt;1,IF(OR(G$4=_xlfn.ISOWEEKNUM('3. Erfassung Auszahlungen'!$L$36),G$4=_xlfn.ISOWEEKNUM('3. Erfassung Auszahlungen'!$R$36),G$4=_xlfn.ISOWEEKNUM('3. Erfassung Auszahlungen'!$S$36)),'3. Erfassung Auszahlungen'!$N$36,""),(IF(AND(YEAR('3. Erfassung Auszahlungen'!$L$36)=YEAR($I$1),G$4=_xlfn.ISOWEEKNUM('3. Erfassung Auszahlungen'!$L$36)),'3. Erfassung Auszahlungen'!$N$36,""))),0)</f>
        <v>0</v>
      </c>
      <c r="H88" s="204">
        <f ca="1">IF('3. Erfassung Auszahlungen'!$M$36&lt;&gt;"ja",IF('3. Erfassung Auszahlungen'!$J$36&lt;1,IF(OR(H$4=_xlfn.ISOWEEKNUM('3. Erfassung Auszahlungen'!$L$36),H$4=_xlfn.ISOWEEKNUM('3. Erfassung Auszahlungen'!$R$36),H$4=_xlfn.ISOWEEKNUM('3. Erfassung Auszahlungen'!$S$36)),'3. Erfassung Auszahlungen'!$N$36,""),(IF(AND(YEAR('3. Erfassung Auszahlungen'!$L$36)=YEAR($I$1),H$4=_xlfn.ISOWEEKNUM('3. Erfassung Auszahlungen'!$L$36)),'3. Erfassung Auszahlungen'!$N$36,""))),0)</f>
        <v>0</v>
      </c>
      <c r="I88" s="204">
        <f ca="1">IF('3. Erfassung Auszahlungen'!$M$36&lt;&gt;"ja",IF('3. Erfassung Auszahlungen'!$J$36&lt;1,IF(OR(I$4=_xlfn.ISOWEEKNUM('3. Erfassung Auszahlungen'!$L$36),I$4=_xlfn.ISOWEEKNUM('3. Erfassung Auszahlungen'!$R$36),I$4=_xlfn.ISOWEEKNUM('3. Erfassung Auszahlungen'!$S$36)),'3. Erfassung Auszahlungen'!$N$36,""),(IF(AND(YEAR('3. Erfassung Auszahlungen'!$L$36)=YEAR($I$1),I$4=_xlfn.ISOWEEKNUM('3. Erfassung Auszahlungen'!$L$36)),'3. Erfassung Auszahlungen'!$N$36,""))),0)</f>
        <v>0</v>
      </c>
      <c r="J88" s="204">
        <f ca="1">IF('3. Erfassung Auszahlungen'!$M$36&lt;&gt;"ja",IF('3. Erfassung Auszahlungen'!$J$36&lt;1,IF(OR(J$4=_xlfn.ISOWEEKNUM('3. Erfassung Auszahlungen'!$L$36),J$4=_xlfn.ISOWEEKNUM('3. Erfassung Auszahlungen'!$R$36),J$4=_xlfn.ISOWEEKNUM('3. Erfassung Auszahlungen'!$S$36)),'3. Erfassung Auszahlungen'!$N$36,""),(IF(AND(YEAR('3. Erfassung Auszahlungen'!$L$36)=YEAR($I$1),J$4=_xlfn.ISOWEEKNUM('3. Erfassung Auszahlungen'!$L$36)),'3. Erfassung Auszahlungen'!$N$36,""))),0)</f>
        <v>0</v>
      </c>
      <c r="K88" s="204">
        <f ca="1">IF('3. Erfassung Auszahlungen'!$M$36&lt;&gt;"ja",IF('3. Erfassung Auszahlungen'!$J$36&lt;1,IF(OR(K$4=_xlfn.ISOWEEKNUM('3. Erfassung Auszahlungen'!$L$36),K$4=_xlfn.ISOWEEKNUM('3. Erfassung Auszahlungen'!$R$36),K$4=_xlfn.ISOWEEKNUM('3. Erfassung Auszahlungen'!$S$36)),'3. Erfassung Auszahlungen'!$N$36,""),(IF(AND(YEAR('3. Erfassung Auszahlungen'!$L$36)=YEAR($I$1),K$4=_xlfn.ISOWEEKNUM('3. Erfassung Auszahlungen'!$L$36)),'3. Erfassung Auszahlungen'!$N$36,""))),0)</f>
        <v>0</v>
      </c>
      <c r="L88" s="204">
        <f ca="1">IF('3. Erfassung Auszahlungen'!$M$36&lt;&gt;"ja",IF('3. Erfassung Auszahlungen'!$J$36&lt;1,IF(OR(L$4=_xlfn.ISOWEEKNUM('3. Erfassung Auszahlungen'!$L$36),L$4=_xlfn.ISOWEEKNUM('3. Erfassung Auszahlungen'!$R$36),L$4=_xlfn.ISOWEEKNUM('3. Erfassung Auszahlungen'!$S$36)),'3. Erfassung Auszahlungen'!$N$36,""),(IF(AND(YEAR('3. Erfassung Auszahlungen'!$L$36)=YEAR($I$1),L$4=_xlfn.ISOWEEKNUM('3. Erfassung Auszahlungen'!$L$36)),'3. Erfassung Auszahlungen'!$N$36,""))),0)</f>
        <v>0</v>
      </c>
      <c r="M88" s="204">
        <f ca="1">IF('3. Erfassung Auszahlungen'!$M$36&lt;&gt;"ja",IF('3. Erfassung Auszahlungen'!$J$36&lt;1,IF(OR(M$4=_xlfn.ISOWEEKNUM('3. Erfassung Auszahlungen'!$L$36),M$4=_xlfn.ISOWEEKNUM('3. Erfassung Auszahlungen'!$R$36),M$4=_xlfn.ISOWEEKNUM('3. Erfassung Auszahlungen'!$S$36)),'3. Erfassung Auszahlungen'!$N$36,""),(IF(AND(YEAR('3. Erfassung Auszahlungen'!$L$36)=YEAR($I$1),M$4=_xlfn.ISOWEEKNUM('3. Erfassung Auszahlungen'!$L$36)),'3. Erfassung Auszahlungen'!$N$36,""))),0)</f>
        <v>0</v>
      </c>
      <c r="N88" s="204">
        <f ca="1">IF('3. Erfassung Auszahlungen'!$M$36&lt;&gt;"ja",IF('3. Erfassung Auszahlungen'!$J$36&lt;1,IF(OR(N$4=_xlfn.ISOWEEKNUM('3. Erfassung Auszahlungen'!$L$36),N$4=_xlfn.ISOWEEKNUM('3. Erfassung Auszahlungen'!$R$36),N$4=_xlfn.ISOWEEKNUM('3. Erfassung Auszahlungen'!$S$36)),'3. Erfassung Auszahlungen'!$N$36,""),(IF(AND(YEAR('3. Erfassung Auszahlungen'!$L$36)=YEAR($I$1),N$4=_xlfn.ISOWEEKNUM('3. Erfassung Auszahlungen'!$L$36)),'3. Erfassung Auszahlungen'!$N$36,""))),0)</f>
        <v>0</v>
      </c>
      <c r="O88" s="204">
        <f ca="1">IF('3. Erfassung Auszahlungen'!$M$36&lt;&gt;"ja",IF('3. Erfassung Auszahlungen'!$J$36&lt;1,IF(OR(O$4=_xlfn.ISOWEEKNUM('3. Erfassung Auszahlungen'!$L$36),O$4=_xlfn.ISOWEEKNUM('3. Erfassung Auszahlungen'!$R$36),O$4=_xlfn.ISOWEEKNUM('3. Erfassung Auszahlungen'!$S$36)),'3. Erfassung Auszahlungen'!$N$36,""),(IF(AND(YEAR('3. Erfassung Auszahlungen'!$L$36)=YEAR($I$1),O$4=_xlfn.ISOWEEKNUM('3. Erfassung Auszahlungen'!$L$36)),'3. Erfassung Auszahlungen'!$N$36,""))),0)</f>
        <v>0</v>
      </c>
      <c r="P88" s="124"/>
    </row>
    <row r="89" spans="1:16" ht="15.75" customHeight="1" x14ac:dyDescent="0.25">
      <c r="A89" s="18">
        <f>'3. Erfassung Auszahlungen'!A37</f>
        <v>0</v>
      </c>
      <c r="B89" s="204">
        <f ca="1">IF('3. Erfassung Auszahlungen'!$M$37&lt;&gt;"ja",IF('3. Erfassung Auszahlungen'!$J$37&lt;1,IF(OR(B$4=_xlfn.ISOWEEKNUM('3. Erfassung Auszahlungen'!$L$37),B$4=_xlfn.ISOWEEKNUM('3. Erfassung Auszahlungen'!$R$37),B$4=_xlfn.ISOWEEKNUM('3. Erfassung Auszahlungen'!$S$37)),'3. Erfassung Auszahlungen'!$N$37,""),(IF(AND(YEAR('3. Erfassung Auszahlungen'!$L$37)=YEAR($I$1),B$4=_xlfn.ISOWEEKNUM('3. Erfassung Auszahlungen'!$L$37)),'3. Erfassung Auszahlungen'!$N$37,""))),0)</f>
        <v>0</v>
      </c>
      <c r="C89" s="204">
        <f ca="1">IF('3. Erfassung Auszahlungen'!$M$37&lt;&gt;"ja",IF('3. Erfassung Auszahlungen'!$J$37&lt;1,IF(OR(C$4=_xlfn.ISOWEEKNUM('3. Erfassung Auszahlungen'!$L$37),C$4=_xlfn.ISOWEEKNUM('3. Erfassung Auszahlungen'!$R$37),C$4=_xlfn.ISOWEEKNUM('3. Erfassung Auszahlungen'!$S$37)),'3. Erfassung Auszahlungen'!$N$37,""),(IF(AND(YEAR('3. Erfassung Auszahlungen'!$L$37)=YEAR($I$1),C$4=_xlfn.ISOWEEKNUM('3. Erfassung Auszahlungen'!$L$37)),'3. Erfassung Auszahlungen'!$N$37,""))),0)</f>
        <v>0</v>
      </c>
      <c r="D89" s="204">
        <f ca="1">IF('3. Erfassung Auszahlungen'!$M$37&lt;&gt;"ja",IF('3. Erfassung Auszahlungen'!$J$37&lt;1,IF(OR(D$4=_xlfn.ISOWEEKNUM('3. Erfassung Auszahlungen'!$L$37),D$4=_xlfn.ISOWEEKNUM('3. Erfassung Auszahlungen'!$R$37),D$4=_xlfn.ISOWEEKNUM('3. Erfassung Auszahlungen'!$S$37)),'3. Erfassung Auszahlungen'!$N$37,""),(IF(AND(YEAR('3. Erfassung Auszahlungen'!$L$37)=YEAR($I$1),D$4=_xlfn.ISOWEEKNUM('3. Erfassung Auszahlungen'!$L$37)),'3. Erfassung Auszahlungen'!$N$37,""))),0)</f>
        <v>0</v>
      </c>
      <c r="E89" s="204">
        <f ca="1">IF('3. Erfassung Auszahlungen'!$M$37&lt;&gt;"ja",IF('3. Erfassung Auszahlungen'!$J$37&lt;1,IF(OR(E$4=_xlfn.ISOWEEKNUM('3. Erfassung Auszahlungen'!$L$37),E$4=_xlfn.ISOWEEKNUM('3. Erfassung Auszahlungen'!$R$37),E$4=_xlfn.ISOWEEKNUM('3. Erfassung Auszahlungen'!$S$37)),'3. Erfassung Auszahlungen'!$N$37,""),(IF(AND(YEAR('3. Erfassung Auszahlungen'!$L$37)=YEAR($I$1),E$4=_xlfn.ISOWEEKNUM('3. Erfassung Auszahlungen'!$L$37)),'3. Erfassung Auszahlungen'!$N$37,""))),0)</f>
        <v>0</v>
      </c>
      <c r="F89" s="204">
        <f ca="1">IF('3. Erfassung Auszahlungen'!$M$37&lt;&gt;"ja",IF('3. Erfassung Auszahlungen'!$J$37&lt;1,IF(OR(F$4=_xlfn.ISOWEEKNUM('3. Erfassung Auszahlungen'!$L$37),F$4=_xlfn.ISOWEEKNUM('3. Erfassung Auszahlungen'!$R$37),F$4=_xlfn.ISOWEEKNUM('3. Erfassung Auszahlungen'!$S$37)),'3. Erfassung Auszahlungen'!$N$37,""),(IF(AND(YEAR('3. Erfassung Auszahlungen'!$L$37)=YEAR($I$1),F$4=_xlfn.ISOWEEKNUM('3. Erfassung Auszahlungen'!$L$37)),'3. Erfassung Auszahlungen'!$N$37,""))),0)</f>
        <v>0</v>
      </c>
      <c r="G89" s="204">
        <f ca="1">IF('3. Erfassung Auszahlungen'!$M$37&lt;&gt;"ja",IF('3. Erfassung Auszahlungen'!$J$37&lt;1,IF(OR(G$4=_xlfn.ISOWEEKNUM('3. Erfassung Auszahlungen'!$L$37),G$4=_xlfn.ISOWEEKNUM('3. Erfassung Auszahlungen'!$R$37),G$4=_xlfn.ISOWEEKNUM('3. Erfassung Auszahlungen'!$S$37)),'3. Erfassung Auszahlungen'!$N$37,""),(IF(AND(YEAR('3. Erfassung Auszahlungen'!$L$37)=YEAR($I$1),G$4=_xlfn.ISOWEEKNUM('3. Erfassung Auszahlungen'!$L$37)),'3. Erfassung Auszahlungen'!$N$37,""))),0)</f>
        <v>0</v>
      </c>
      <c r="H89" s="204">
        <f ca="1">IF('3. Erfassung Auszahlungen'!$M$37&lt;&gt;"ja",IF('3. Erfassung Auszahlungen'!$J$37&lt;1,IF(OR(H$4=_xlfn.ISOWEEKNUM('3. Erfassung Auszahlungen'!$L$37),H$4=_xlfn.ISOWEEKNUM('3. Erfassung Auszahlungen'!$R$37),H$4=_xlfn.ISOWEEKNUM('3. Erfassung Auszahlungen'!$S$37)),'3. Erfassung Auszahlungen'!$N$37,""),(IF(AND(YEAR('3. Erfassung Auszahlungen'!$L$37)=YEAR($I$1),H$4=_xlfn.ISOWEEKNUM('3. Erfassung Auszahlungen'!$L$37)),'3. Erfassung Auszahlungen'!$N$37,""))),0)</f>
        <v>0</v>
      </c>
      <c r="I89" s="204">
        <f ca="1">IF('3. Erfassung Auszahlungen'!$M$37&lt;&gt;"ja",IF('3. Erfassung Auszahlungen'!$J$37&lt;1,IF(OR(I$4=_xlfn.ISOWEEKNUM('3. Erfassung Auszahlungen'!$L$37),I$4=_xlfn.ISOWEEKNUM('3. Erfassung Auszahlungen'!$R$37),I$4=_xlfn.ISOWEEKNUM('3. Erfassung Auszahlungen'!$S$37)),'3. Erfassung Auszahlungen'!$N$37,""),(IF(AND(YEAR('3. Erfassung Auszahlungen'!$L$37)=YEAR($I$1),I$4=_xlfn.ISOWEEKNUM('3. Erfassung Auszahlungen'!$L$37)),'3. Erfassung Auszahlungen'!$N$37,""))),0)</f>
        <v>0</v>
      </c>
      <c r="J89" s="204">
        <f ca="1">IF('3. Erfassung Auszahlungen'!$M$37&lt;&gt;"ja",IF('3. Erfassung Auszahlungen'!$J$37&lt;1,IF(OR(J$4=_xlfn.ISOWEEKNUM('3. Erfassung Auszahlungen'!$L$37),J$4=_xlfn.ISOWEEKNUM('3. Erfassung Auszahlungen'!$R$37),J$4=_xlfn.ISOWEEKNUM('3. Erfassung Auszahlungen'!$S$37)),'3. Erfassung Auszahlungen'!$N$37,""),(IF(AND(YEAR('3. Erfassung Auszahlungen'!$L$37)=YEAR($I$1),J$4=_xlfn.ISOWEEKNUM('3. Erfassung Auszahlungen'!$L$37)),'3. Erfassung Auszahlungen'!$N$37,""))),0)</f>
        <v>0</v>
      </c>
      <c r="K89" s="204">
        <f ca="1">IF('3. Erfassung Auszahlungen'!$M$37&lt;&gt;"ja",IF('3. Erfassung Auszahlungen'!$J$37&lt;1,IF(OR(K$4=_xlfn.ISOWEEKNUM('3. Erfassung Auszahlungen'!$L$37),K$4=_xlfn.ISOWEEKNUM('3. Erfassung Auszahlungen'!$R$37),K$4=_xlfn.ISOWEEKNUM('3. Erfassung Auszahlungen'!$S$37)),'3. Erfassung Auszahlungen'!$N$37,""),(IF(AND(YEAR('3. Erfassung Auszahlungen'!$L$37)=YEAR($I$1),K$4=_xlfn.ISOWEEKNUM('3. Erfassung Auszahlungen'!$L$37)),'3. Erfassung Auszahlungen'!$N$37,""))),0)</f>
        <v>0</v>
      </c>
      <c r="L89" s="204">
        <f ca="1">IF('3. Erfassung Auszahlungen'!$M$37&lt;&gt;"ja",IF('3. Erfassung Auszahlungen'!$J$37&lt;1,IF(OR(L$4=_xlfn.ISOWEEKNUM('3. Erfassung Auszahlungen'!$L$37),L$4=_xlfn.ISOWEEKNUM('3. Erfassung Auszahlungen'!$R$37),L$4=_xlfn.ISOWEEKNUM('3. Erfassung Auszahlungen'!$S$37)),'3. Erfassung Auszahlungen'!$N$37,""),(IF(AND(YEAR('3. Erfassung Auszahlungen'!$L$37)=YEAR($I$1),L$4=_xlfn.ISOWEEKNUM('3. Erfassung Auszahlungen'!$L$37)),'3. Erfassung Auszahlungen'!$N$37,""))),0)</f>
        <v>0</v>
      </c>
      <c r="M89" s="204">
        <f ca="1">IF('3. Erfassung Auszahlungen'!$M$37&lt;&gt;"ja",IF('3. Erfassung Auszahlungen'!$J$37&lt;1,IF(OR(M$4=_xlfn.ISOWEEKNUM('3. Erfassung Auszahlungen'!$L$37),M$4=_xlfn.ISOWEEKNUM('3. Erfassung Auszahlungen'!$R$37),M$4=_xlfn.ISOWEEKNUM('3. Erfassung Auszahlungen'!$S$37)),'3. Erfassung Auszahlungen'!$N$37,""),(IF(AND(YEAR('3. Erfassung Auszahlungen'!$L$37)=YEAR($I$1),M$4=_xlfn.ISOWEEKNUM('3. Erfassung Auszahlungen'!$L$37)),'3. Erfassung Auszahlungen'!$N$37,""))),0)</f>
        <v>0</v>
      </c>
      <c r="N89" s="204">
        <f ca="1">IF('3. Erfassung Auszahlungen'!$M$37&lt;&gt;"ja",IF('3. Erfassung Auszahlungen'!$J$37&lt;1,IF(OR(N$4=_xlfn.ISOWEEKNUM('3. Erfassung Auszahlungen'!$L$37),N$4=_xlfn.ISOWEEKNUM('3. Erfassung Auszahlungen'!$R$37),N$4=_xlfn.ISOWEEKNUM('3. Erfassung Auszahlungen'!$S$37)),'3. Erfassung Auszahlungen'!$N$37,""),(IF(AND(YEAR('3. Erfassung Auszahlungen'!$L$37)=YEAR($I$1),N$4=_xlfn.ISOWEEKNUM('3. Erfassung Auszahlungen'!$L$37)),'3. Erfassung Auszahlungen'!$N$37,""))),0)</f>
        <v>0</v>
      </c>
      <c r="O89" s="204">
        <f ca="1">IF('3. Erfassung Auszahlungen'!$M$37&lt;&gt;"ja",IF('3. Erfassung Auszahlungen'!$J$37&lt;1,IF(OR(O$4=_xlfn.ISOWEEKNUM('3. Erfassung Auszahlungen'!$L$37),O$4=_xlfn.ISOWEEKNUM('3. Erfassung Auszahlungen'!$R$37),O$4=_xlfn.ISOWEEKNUM('3. Erfassung Auszahlungen'!$S$37)),'3. Erfassung Auszahlungen'!$N$37,""),(IF(AND(YEAR('3. Erfassung Auszahlungen'!$L$37)=YEAR($I$1),O$4=_xlfn.ISOWEEKNUM('3. Erfassung Auszahlungen'!$L$37)),'3. Erfassung Auszahlungen'!$N$37,""))),0)</f>
        <v>0</v>
      </c>
      <c r="P89" s="124"/>
    </row>
    <row r="90" spans="1:16" ht="15.75" customHeight="1" x14ac:dyDescent="0.25">
      <c r="A90" s="18">
        <f>'3. Erfassung Auszahlungen'!A38</f>
        <v>0</v>
      </c>
      <c r="B90" s="204">
        <f ca="1">IF('3. Erfassung Auszahlungen'!$M$38&lt;&gt;"ja",IF('3. Erfassung Auszahlungen'!$J$38&lt;1,IF(OR(B$4=_xlfn.ISOWEEKNUM('3. Erfassung Auszahlungen'!$L$38),B$4=_xlfn.ISOWEEKNUM('3. Erfassung Auszahlungen'!$R$38),B$4=_xlfn.ISOWEEKNUM('3. Erfassung Auszahlungen'!$S$38)),'3. Erfassung Auszahlungen'!$N$38,""),(IF(AND(YEAR('3. Erfassung Auszahlungen'!$L$38)=YEAR($I$1),B$4=_xlfn.ISOWEEKNUM('3. Erfassung Auszahlungen'!$L$38)),'3. Erfassung Auszahlungen'!$N$38,""))),0)</f>
        <v>0</v>
      </c>
      <c r="C90" s="204">
        <f ca="1">IF('3. Erfassung Auszahlungen'!$M$38&lt;&gt;"ja",IF('3. Erfassung Auszahlungen'!$J$38&lt;1,IF(OR(C$4=_xlfn.ISOWEEKNUM('3. Erfassung Auszahlungen'!$L$38),C$4=_xlfn.ISOWEEKNUM('3. Erfassung Auszahlungen'!$R$38),C$4=_xlfn.ISOWEEKNUM('3. Erfassung Auszahlungen'!$S$38)),'3. Erfassung Auszahlungen'!$N$38,""),(IF(AND(YEAR('3. Erfassung Auszahlungen'!$L$38)=YEAR($I$1),C$4=_xlfn.ISOWEEKNUM('3. Erfassung Auszahlungen'!$L$38)),'3. Erfassung Auszahlungen'!$N$38,""))),0)</f>
        <v>0</v>
      </c>
      <c r="D90" s="204">
        <f ca="1">IF('3. Erfassung Auszahlungen'!$M$38&lt;&gt;"ja",IF('3. Erfassung Auszahlungen'!$J$38&lt;1,IF(OR(D$4=_xlfn.ISOWEEKNUM('3. Erfassung Auszahlungen'!$L$38),D$4=_xlfn.ISOWEEKNUM('3. Erfassung Auszahlungen'!$R$38),D$4=_xlfn.ISOWEEKNUM('3. Erfassung Auszahlungen'!$S$38)),'3. Erfassung Auszahlungen'!$N$38,""),(IF(AND(YEAR('3. Erfassung Auszahlungen'!$L$38)=YEAR($I$1),D$4=_xlfn.ISOWEEKNUM('3. Erfassung Auszahlungen'!$L$38)),'3. Erfassung Auszahlungen'!$N$38,""))),0)</f>
        <v>0</v>
      </c>
      <c r="E90" s="204">
        <f ca="1">IF('3. Erfassung Auszahlungen'!$M$38&lt;&gt;"ja",IF('3. Erfassung Auszahlungen'!$J$38&lt;1,IF(OR(E$4=_xlfn.ISOWEEKNUM('3. Erfassung Auszahlungen'!$L$38),E$4=_xlfn.ISOWEEKNUM('3. Erfassung Auszahlungen'!$R$38),E$4=_xlfn.ISOWEEKNUM('3. Erfassung Auszahlungen'!$S$38)),'3. Erfassung Auszahlungen'!$N$38,""),(IF(AND(YEAR('3. Erfassung Auszahlungen'!$L$38)=YEAR($I$1),E$4=_xlfn.ISOWEEKNUM('3. Erfassung Auszahlungen'!$L$38)),'3. Erfassung Auszahlungen'!$N$38,""))),0)</f>
        <v>0</v>
      </c>
      <c r="F90" s="204">
        <f ca="1">IF('3. Erfassung Auszahlungen'!$M$38&lt;&gt;"ja",IF('3. Erfassung Auszahlungen'!$J$38&lt;1,IF(OR(F$4=_xlfn.ISOWEEKNUM('3. Erfassung Auszahlungen'!$L$38),F$4=_xlfn.ISOWEEKNUM('3. Erfassung Auszahlungen'!$R$38),F$4=_xlfn.ISOWEEKNUM('3. Erfassung Auszahlungen'!$S$38)),'3. Erfassung Auszahlungen'!$N$38,""),(IF(AND(YEAR('3. Erfassung Auszahlungen'!$L$38)=YEAR($I$1),F$4=_xlfn.ISOWEEKNUM('3. Erfassung Auszahlungen'!$L$38)),'3. Erfassung Auszahlungen'!$N$38,""))),0)</f>
        <v>0</v>
      </c>
      <c r="G90" s="204">
        <f ca="1">IF('3. Erfassung Auszahlungen'!$M$38&lt;&gt;"ja",IF('3. Erfassung Auszahlungen'!$J$38&lt;1,IF(OR(G$4=_xlfn.ISOWEEKNUM('3. Erfassung Auszahlungen'!$L$38),G$4=_xlfn.ISOWEEKNUM('3. Erfassung Auszahlungen'!$R$38),G$4=_xlfn.ISOWEEKNUM('3. Erfassung Auszahlungen'!$S$38)),'3. Erfassung Auszahlungen'!$N$38,""),(IF(AND(YEAR('3. Erfassung Auszahlungen'!$L$38)=YEAR($I$1),G$4=_xlfn.ISOWEEKNUM('3. Erfassung Auszahlungen'!$L$38)),'3. Erfassung Auszahlungen'!$N$38,""))),0)</f>
        <v>0</v>
      </c>
      <c r="H90" s="204">
        <f ca="1">IF('3. Erfassung Auszahlungen'!$M$38&lt;&gt;"ja",IF('3. Erfassung Auszahlungen'!$J$38&lt;1,IF(OR(H$4=_xlfn.ISOWEEKNUM('3. Erfassung Auszahlungen'!$L$38),H$4=_xlfn.ISOWEEKNUM('3. Erfassung Auszahlungen'!$R$38),H$4=_xlfn.ISOWEEKNUM('3. Erfassung Auszahlungen'!$S$38)),'3. Erfassung Auszahlungen'!$N$38,""),(IF(AND(YEAR('3. Erfassung Auszahlungen'!$L$38)=YEAR($I$1),H$4=_xlfn.ISOWEEKNUM('3. Erfassung Auszahlungen'!$L$38)),'3. Erfassung Auszahlungen'!$N$38,""))),0)</f>
        <v>0</v>
      </c>
      <c r="I90" s="204">
        <f ca="1">IF('3. Erfassung Auszahlungen'!$M$38&lt;&gt;"ja",IF('3. Erfassung Auszahlungen'!$J$38&lt;1,IF(OR(I$4=_xlfn.ISOWEEKNUM('3. Erfassung Auszahlungen'!$L$38),I$4=_xlfn.ISOWEEKNUM('3. Erfassung Auszahlungen'!$R$38),I$4=_xlfn.ISOWEEKNUM('3. Erfassung Auszahlungen'!$S$38)),'3. Erfassung Auszahlungen'!$N$38,""),(IF(AND(YEAR('3. Erfassung Auszahlungen'!$L$38)=YEAR($I$1),I$4=_xlfn.ISOWEEKNUM('3. Erfassung Auszahlungen'!$L$38)),'3. Erfassung Auszahlungen'!$N$38,""))),0)</f>
        <v>0</v>
      </c>
      <c r="J90" s="204">
        <f ca="1">IF('3. Erfassung Auszahlungen'!$M$38&lt;&gt;"ja",IF('3. Erfassung Auszahlungen'!$J$38&lt;1,IF(OR(J$4=_xlfn.ISOWEEKNUM('3. Erfassung Auszahlungen'!$L$38),J$4=_xlfn.ISOWEEKNUM('3. Erfassung Auszahlungen'!$R$38),J$4=_xlfn.ISOWEEKNUM('3. Erfassung Auszahlungen'!$S$38)),'3. Erfassung Auszahlungen'!$N$38,""),(IF(AND(YEAR('3. Erfassung Auszahlungen'!$L$38)=YEAR($I$1),J$4=_xlfn.ISOWEEKNUM('3. Erfassung Auszahlungen'!$L$38)),'3. Erfassung Auszahlungen'!$N$38,""))),0)</f>
        <v>0</v>
      </c>
      <c r="K90" s="204">
        <f ca="1">IF('3. Erfassung Auszahlungen'!$M$38&lt;&gt;"ja",IF('3. Erfassung Auszahlungen'!$J$38&lt;1,IF(OR(K$4=_xlfn.ISOWEEKNUM('3. Erfassung Auszahlungen'!$L$38),K$4=_xlfn.ISOWEEKNUM('3. Erfassung Auszahlungen'!$R$38),K$4=_xlfn.ISOWEEKNUM('3. Erfassung Auszahlungen'!$S$38)),'3. Erfassung Auszahlungen'!$N$38,""),(IF(AND(YEAR('3. Erfassung Auszahlungen'!$L$38)=YEAR($I$1),K$4=_xlfn.ISOWEEKNUM('3. Erfassung Auszahlungen'!$L$38)),'3. Erfassung Auszahlungen'!$N$38,""))),0)</f>
        <v>0</v>
      </c>
      <c r="L90" s="204">
        <f ca="1">IF('3. Erfassung Auszahlungen'!$M$38&lt;&gt;"ja",IF('3. Erfassung Auszahlungen'!$J$38&lt;1,IF(OR(L$4=_xlfn.ISOWEEKNUM('3. Erfassung Auszahlungen'!$L$38),L$4=_xlfn.ISOWEEKNUM('3. Erfassung Auszahlungen'!$R$38),L$4=_xlfn.ISOWEEKNUM('3. Erfassung Auszahlungen'!$S$38)),'3. Erfassung Auszahlungen'!$N$38,""),(IF(AND(YEAR('3. Erfassung Auszahlungen'!$L$38)=YEAR($I$1),L$4=_xlfn.ISOWEEKNUM('3. Erfassung Auszahlungen'!$L$38)),'3. Erfassung Auszahlungen'!$N$38,""))),0)</f>
        <v>0</v>
      </c>
      <c r="M90" s="204">
        <f ca="1">IF('3. Erfassung Auszahlungen'!$M$38&lt;&gt;"ja",IF('3. Erfassung Auszahlungen'!$J$38&lt;1,IF(OR(M$4=_xlfn.ISOWEEKNUM('3. Erfassung Auszahlungen'!$L$38),M$4=_xlfn.ISOWEEKNUM('3. Erfassung Auszahlungen'!$R$38),M$4=_xlfn.ISOWEEKNUM('3. Erfassung Auszahlungen'!$S$38)),'3. Erfassung Auszahlungen'!$N$38,""),(IF(AND(YEAR('3. Erfassung Auszahlungen'!$L$38)=YEAR($I$1),M$4=_xlfn.ISOWEEKNUM('3. Erfassung Auszahlungen'!$L$38)),'3. Erfassung Auszahlungen'!$N$38,""))),0)</f>
        <v>0</v>
      </c>
      <c r="N90" s="204">
        <f ca="1">IF('3. Erfassung Auszahlungen'!$M$38&lt;&gt;"ja",IF('3. Erfassung Auszahlungen'!$J$38&lt;1,IF(OR(N$4=_xlfn.ISOWEEKNUM('3. Erfassung Auszahlungen'!$L$38),N$4=_xlfn.ISOWEEKNUM('3. Erfassung Auszahlungen'!$R$38),N$4=_xlfn.ISOWEEKNUM('3. Erfassung Auszahlungen'!$S$38)),'3. Erfassung Auszahlungen'!$N$38,""),(IF(AND(YEAR('3. Erfassung Auszahlungen'!$L$38)=YEAR($I$1),N$4=_xlfn.ISOWEEKNUM('3. Erfassung Auszahlungen'!$L$38)),'3. Erfassung Auszahlungen'!$N$38,""))),0)</f>
        <v>0</v>
      </c>
      <c r="O90" s="204">
        <f ca="1">IF('3. Erfassung Auszahlungen'!$M$38&lt;&gt;"ja",IF('3. Erfassung Auszahlungen'!$J$38&lt;1,IF(OR(O$4=_xlfn.ISOWEEKNUM('3. Erfassung Auszahlungen'!$L$38),O$4=_xlfn.ISOWEEKNUM('3. Erfassung Auszahlungen'!$R$38),O$4=_xlfn.ISOWEEKNUM('3. Erfassung Auszahlungen'!$S$38)),'3. Erfassung Auszahlungen'!$N$38,""),(IF(AND(YEAR('3. Erfassung Auszahlungen'!$L$38)=YEAR($I$1),O$4=_xlfn.ISOWEEKNUM('3. Erfassung Auszahlungen'!$L$38)),'3. Erfassung Auszahlungen'!$N$38,""))),0)</f>
        <v>0</v>
      </c>
      <c r="P90" s="124"/>
    </row>
    <row r="91" spans="1:16" ht="15.75" customHeight="1" x14ac:dyDescent="0.25">
      <c r="A91" s="18">
        <f>'3. Erfassung Auszahlungen'!A39</f>
        <v>0</v>
      </c>
      <c r="B91" s="204">
        <f ca="1">IF('3. Erfassung Auszahlungen'!$M$39&lt;&gt;"ja",IF('3. Erfassung Auszahlungen'!$J$39&lt;1,IF(OR(B$4=_xlfn.ISOWEEKNUM('3. Erfassung Auszahlungen'!$L$39),B$4=_xlfn.ISOWEEKNUM('3. Erfassung Auszahlungen'!$R$39),B$4=_xlfn.ISOWEEKNUM('3. Erfassung Auszahlungen'!$S$39)),'3. Erfassung Auszahlungen'!$N$39,""),(IF(AND(YEAR('3. Erfassung Auszahlungen'!$L$39)=YEAR($I$1),B$4=_xlfn.ISOWEEKNUM('3. Erfassung Auszahlungen'!$L$39)),'3. Erfassung Auszahlungen'!$N$39,""))),0)</f>
        <v>0</v>
      </c>
      <c r="C91" s="204">
        <f ca="1">IF('3. Erfassung Auszahlungen'!$M$39&lt;&gt;"ja",IF('3. Erfassung Auszahlungen'!$J$39&lt;1,IF(OR(C$4=_xlfn.ISOWEEKNUM('3. Erfassung Auszahlungen'!$L$39),C$4=_xlfn.ISOWEEKNUM('3. Erfassung Auszahlungen'!$R$39),C$4=_xlfn.ISOWEEKNUM('3. Erfassung Auszahlungen'!$S$39)),'3. Erfassung Auszahlungen'!$N$39,""),(IF(AND(YEAR('3. Erfassung Auszahlungen'!$L$39)=YEAR($I$1),C$4=_xlfn.ISOWEEKNUM('3. Erfassung Auszahlungen'!$L$39)),'3. Erfassung Auszahlungen'!$N$39,""))),0)</f>
        <v>0</v>
      </c>
      <c r="D91" s="204">
        <f ca="1">IF('3. Erfassung Auszahlungen'!$M$39&lt;&gt;"ja",IF('3. Erfassung Auszahlungen'!$J$39&lt;1,IF(OR(D$4=_xlfn.ISOWEEKNUM('3. Erfassung Auszahlungen'!$L$39),D$4=_xlfn.ISOWEEKNUM('3. Erfassung Auszahlungen'!$R$39),D$4=_xlfn.ISOWEEKNUM('3. Erfassung Auszahlungen'!$S$39)),'3. Erfassung Auszahlungen'!$N$39,""),(IF(AND(YEAR('3. Erfassung Auszahlungen'!$L$39)=YEAR($I$1),D$4=_xlfn.ISOWEEKNUM('3. Erfassung Auszahlungen'!$L$39)),'3. Erfassung Auszahlungen'!$N$39,""))),0)</f>
        <v>0</v>
      </c>
      <c r="E91" s="204">
        <f ca="1">IF('3. Erfassung Auszahlungen'!$M$39&lt;&gt;"ja",IF('3. Erfassung Auszahlungen'!$J$39&lt;1,IF(OR(E$4=_xlfn.ISOWEEKNUM('3. Erfassung Auszahlungen'!$L$39),E$4=_xlfn.ISOWEEKNUM('3. Erfassung Auszahlungen'!$R$39),E$4=_xlfn.ISOWEEKNUM('3. Erfassung Auszahlungen'!$S$39)),'3. Erfassung Auszahlungen'!$N$39,""),(IF(AND(YEAR('3. Erfassung Auszahlungen'!$L$39)=YEAR($I$1),E$4=_xlfn.ISOWEEKNUM('3. Erfassung Auszahlungen'!$L$39)),'3. Erfassung Auszahlungen'!$N$39,""))),0)</f>
        <v>0</v>
      </c>
      <c r="F91" s="204">
        <f ca="1">IF('3. Erfassung Auszahlungen'!$M$39&lt;&gt;"ja",IF('3. Erfassung Auszahlungen'!$J$39&lt;1,IF(OR(F$4=_xlfn.ISOWEEKNUM('3. Erfassung Auszahlungen'!$L$39),F$4=_xlfn.ISOWEEKNUM('3. Erfassung Auszahlungen'!$R$39),F$4=_xlfn.ISOWEEKNUM('3. Erfassung Auszahlungen'!$S$39)),'3. Erfassung Auszahlungen'!$N$39,""),(IF(AND(YEAR('3. Erfassung Auszahlungen'!$L$39)=YEAR($I$1),F$4=_xlfn.ISOWEEKNUM('3. Erfassung Auszahlungen'!$L$39)),'3. Erfassung Auszahlungen'!$N$39,""))),0)</f>
        <v>0</v>
      </c>
      <c r="G91" s="204">
        <f ca="1">IF('3. Erfassung Auszahlungen'!$M$39&lt;&gt;"ja",IF('3. Erfassung Auszahlungen'!$J$39&lt;1,IF(OR(G$4=_xlfn.ISOWEEKNUM('3. Erfassung Auszahlungen'!$L$39),G$4=_xlfn.ISOWEEKNUM('3. Erfassung Auszahlungen'!$R$39),G$4=_xlfn.ISOWEEKNUM('3. Erfassung Auszahlungen'!$S$39)),'3. Erfassung Auszahlungen'!$N$39,""),(IF(AND(YEAR('3. Erfassung Auszahlungen'!$L$39)=YEAR($I$1),G$4=_xlfn.ISOWEEKNUM('3. Erfassung Auszahlungen'!$L$39)),'3. Erfassung Auszahlungen'!$N$39,""))),0)</f>
        <v>0</v>
      </c>
      <c r="H91" s="204">
        <f ca="1">IF('3. Erfassung Auszahlungen'!$M$39&lt;&gt;"ja",IF('3. Erfassung Auszahlungen'!$J$39&lt;1,IF(OR(H$4=_xlfn.ISOWEEKNUM('3. Erfassung Auszahlungen'!$L$39),H$4=_xlfn.ISOWEEKNUM('3. Erfassung Auszahlungen'!$R$39),H$4=_xlfn.ISOWEEKNUM('3. Erfassung Auszahlungen'!$S$39)),'3. Erfassung Auszahlungen'!$N$39,""),(IF(AND(YEAR('3. Erfassung Auszahlungen'!$L$39)=YEAR($I$1),H$4=_xlfn.ISOWEEKNUM('3. Erfassung Auszahlungen'!$L$39)),'3. Erfassung Auszahlungen'!$N$39,""))),0)</f>
        <v>0</v>
      </c>
      <c r="I91" s="204">
        <f ca="1">IF('3. Erfassung Auszahlungen'!$M$39&lt;&gt;"ja",IF('3. Erfassung Auszahlungen'!$J$39&lt;1,IF(OR(I$4=_xlfn.ISOWEEKNUM('3. Erfassung Auszahlungen'!$L$39),I$4=_xlfn.ISOWEEKNUM('3. Erfassung Auszahlungen'!$R$39),I$4=_xlfn.ISOWEEKNUM('3. Erfassung Auszahlungen'!$S$39)),'3. Erfassung Auszahlungen'!$N$39,""),(IF(AND(YEAR('3. Erfassung Auszahlungen'!$L$39)=YEAR($I$1),I$4=_xlfn.ISOWEEKNUM('3. Erfassung Auszahlungen'!$L$39)),'3. Erfassung Auszahlungen'!$N$39,""))),0)</f>
        <v>0</v>
      </c>
      <c r="J91" s="204">
        <f ca="1">IF('3. Erfassung Auszahlungen'!$M$39&lt;&gt;"ja",IF('3. Erfassung Auszahlungen'!$J$39&lt;1,IF(OR(J$4=_xlfn.ISOWEEKNUM('3. Erfassung Auszahlungen'!$L$39),J$4=_xlfn.ISOWEEKNUM('3. Erfassung Auszahlungen'!$R$39),J$4=_xlfn.ISOWEEKNUM('3. Erfassung Auszahlungen'!$S$39)),'3. Erfassung Auszahlungen'!$N$39,""),(IF(AND(YEAR('3. Erfassung Auszahlungen'!$L$39)=YEAR($I$1),J$4=_xlfn.ISOWEEKNUM('3. Erfassung Auszahlungen'!$L$39)),'3. Erfassung Auszahlungen'!$N$39,""))),0)</f>
        <v>0</v>
      </c>
      <c r="K91" s="204">
        <f ca="1">IF('3. Erfassung Auszahlungen'!$M$39&lt;&gt;"ja",IF('3. Erfassung Auszahlungen'!$J$39&lt;1,IF(OR(K$4=_xlfn.ISOWEEKNUM('3. Erfassung Auszahlungen'!$L$39),K$4=_xlfn.ISOWEEKNUM('3. Erfassung Auszahlungen'!$R$39),K$4=_xlfn.ISOWEEKNUM('3. Erfassung Auszahlungen'!$S$39)),'3. Erfassung Auszahlungen'!$N$39,""),(IF(AND(YEAR('3. Erfassung Auszahlungen'!$L$39)=YEAR($I$1),K$4=_xlfn.ISOWEEKNUM('3. Erfassung Auszahlungen'!$L$39)),'3. Erfassung Auszahlungen'!$N$39,""))),0)</f>
        <v>0</v>
      </c>
      <c r="L91" s="204">
        <f ca="1">IF('3. Erfassung Auszahlungen'!$M$39&lt;&gt;"ja",IF('3. Erfassung Auszahlungen'!$J$39&lt;1,IF(OR(L$4=_xlfn.ISOWEEKNUM('3. Erfassung Auszahlungen'!$L$39),L$4=_xlfn.ISOWEEKNUM('3. Erfassung Auszahlungen'!$R$39),L$4=_xlfn.ISOWEEKNUM('3. Erfassung Auszahlungen'!$S$39)),'3. Erfassung Auszahlungen'!$N$39,""),(IF(AND(YEAR('3. Erfassung Auszahlungen'!$L$39)=YEAR($I$1),L$4=_xlfn.ISOWEEKNUM('3. Erfassung Auszahlungen'!$L$39)),'3. Erfassung Auszahlungen'!$N$39,""))),0)</f>
        <v>0</v>
      </c>
      <c r="M91" s="204">
        <f ca="1">IF('3. Erfassung Auszahlungen'!$M$39&lt;&gt;"ja",IF('3. Erfassung Auszahlungen'!$J$39&lt;1,IF(OR(M$4=_xlfn.ISOWEEKNUM('3. Erfassung Auszahlungen'!$L$39),M$4=_xlfn.ISOWEEKNUM('3. Erfassung Auszahlungen'!$R$39),M$4=_xlfn.ISOWEEKNUM('3. Erfassung Auszahlungen'!$S$39)),'3. Erfassung Auszahlungen'!$N$39,""),(IF(AND(YEAR('3. Erfassung Auszahlungen'!$L$39)=YEAR($I$1),M$4=_xlfn.ISOWEEKNUM('3. Erfassung Auszahlungen'!$L$39)),'3. Erfassung Auszahlungen'!$N$39,""))),0)</f>
        <v>0</v>
      </c>
      <c r="N91" s="204">
        <f ca="1">IF('3. Erfassung Auszahlungen'!$M$39&lt;&gt;"ja",IF('3. Erfassung Auszahlungen'!$J$39&lt;1,IF(OR(N$4=_xlfn.ISOWEEKNUM('3. Erfassung Auszahlungen'!$L$39),N$4=_xlfn.ISOWEEKNUM('3. Erfassung Auszahlungen'!$R$39),N$4=_xlfn.ISOWEEKNUM('3. Erfassung Auszahlungen'!$S$39)),'3. Erfassung Auszahlungen'!$N$39,""),(IF(AND(YEAR('3. Erfassung Auszahlungen'!$L$39)=YEAR($I$1),N$4=_xlfn.ISOWEEKNUM('3. Erfassung Auszahlungen'!$L$39)),'3. Erfassung Auszahlungen'!$N$39,""))),0)</f>
        <v>0</v>
      </c>
      <c r="O91" s="204">
        <f ca="1">IF('3. Erfassung Auszahlungen'!$M$39&lt;&gt;"ja",IF('3. Erfassung Auszahlungen'!$J$39&lt;1,IF(OR(O$4=_xlfn.ISOWEEKNUM('3. Erfassung Auszahlungen'!$L$39),O$4=_xlfn.ISOWEEKNUM('3. Erfassung Auszahlungen'!$R$39),O$4=_xlfn.ISOWEEKNUM('3. Erfassung Auszahlungen'!$S$39)),'3. Erfassung Auszahlungen'!$N$39,""),(IF(AND(YEAR('3. Erfassung Auszahlungen'!$L$39)=YEAR($I$1),O$4=_xlfn.ISOWEEKNUM('3. Erfassung Auszahlungen'!$L$39)),'3. Erfassung Auszahlungen'!$N$39,""))),0)</f>
        <v>0</v>
      </c>
      <c r="P91" s="124"/>
    </row>
    <row r="92" spans="1:16" ht="15.75" customHeight="1" x14ac:dyDescent="0.25">
      <c r="A92" s="18">
        <f>'3. Erfassung Auszahlungen'!A40</f>
        <v>0</v>
      </c>
      <c r="B92" s="204">
        <f ca="1">IF('3. Erfassung Auszahlungen'!$M$40&lt;&gt;"ja",IF('3. Erfassung Auszahlungen'!$J$40&lt;1,IF(OR(B$4=_xlfn.ISOWEEKNUM('3. Erfassung Auszahlungen'!$L$40),B$4=_xlfn.ISOWEEKNUM('3. Erfassung Auszahlungen'!$R$40),B$4=_xlfn.ISOWEEKNUM('3. Erfassung Auszahlungen'!$S$40)),'3. Erfassung Auszahlungen'!$N$40,""),(IF(AND(YEAR('3. Erfassung Auszahlungen'!$L$40)=YEAR($I$1),B$4=_xlfn.ISOWEEKNUM('3. Erfassung Auszahlungen'!$L$40)),'3. Erfassung Auszahlungen'!$N$40,""))),0)</f>
        <v>0</v>
      </c>
      <c r="C92" s="204">
        <f ca="1">IF('3. Erfassung Auszahlungen'!$M$40&lt;&gt;"ja",IF('3. Erfassung Auszahlungen'!$J$40&lt;1,IF(OR(C$4=_xlfn.ISOWEEKNUM('3. Erfassung Auszahlungen'!$L$40),C$4=_xlfn.ISOWEEKNUM('3. Erfassung Auszahlungen'!$R$40),C$4=_xlfn.ISOWEEKNUM('3. Erfassung Auszahlungen'!$S$40)),'3. Erfassung Auszahlungen'!$N$40,""),(IF(AND(YEAR('3. Erfassung Auszahlungen'!$L$40)=YEAR($I$1),C$4=_xlfn.ISOWEEKNUM('3. Erfassung Auszahlungen'!$L$40)),'3. Erfassung Auszahlungen'!$N$40,""))),0)</f>
        <v>0</v>
      </c>
      <c r="D92" s="204">
        <f ca="1">IF('3. Erfassung Auszahlungen'!$M$40&lt;&gt;"ja",IF('3. Erfassung Auszahlungen'!$J$40&lt;1,IF(OR(D$4=_xlfn.ISOWEEKNUM('3. Erfassung Auszahlungen'!$L$40),D$4=_xlfn.ISOWEEKNUM('3. Erfassung Auszahlungen'!$R$40),D$4=_xlfn.ISOWEEKNUM('3. Erfassung Auszahlungen'!$S$40)),'3. Erfassung Auszahlungen'!$N$40,""),(IF(AND(YEAR('3. Erfassung Auszahlungen'!$L$40)=YEAR($I$1),D$4=_xlfn.ISOWEEKNUM('3. Erfassung Auszahlungen'!$L$40)),'3. Erfassung Auszahlungen'!$N$40,""))),0)</f>
        <v>0</v>
      </c>
      <c r="E92" s="204">
        <f ca="1">IF('3. Erfassung Auszahlungen'!$M$40&lt;&gt;"ja",IF('3. Erfassung Auszahlungen'!$J$40&lt;1,IF(OR(E$4=_xlfn.ISOWEEKNUM('3. Erfassung Auszahlungen'!$L$40),E$4=_xlfn.ISOWEEKNUM('3. Erfassung Auszahlungen'!$R$40),E$4=_xlfn.ISOWEEKNUM('3. Erfassung Auszahlungen'!$S$40)),'3. Erfassung Auszahlungen'!$N$40,""),(IF(AND(YEAR('3. Erfassung Auszahlungen'!$L$40)=YEAR($I$1),E$4=_xlfn.ISOWEEKNUM('3. Erfassung Auszahlungen'!$L$40)),'3. Erfassung Auszahlungen'!$N$40,""))),0)</f>
        <v>0</v>
      </c>
      <c r="F92" s="204">
        <f ca="1">IF('3. Erfassung Auszahlungen'!$M$40&lt;&gt;"ja",IF('3. Erfassung Auszahlungen'!$J$40&lt;1,IF(OR(F$4=_xlfn.ISOWEEKNUM('3. Erfassung Auszahlungen'!$L$40),F$4=_xlfn.ISOWEEKNUM('3. Erfassung Auszahlungen'!$R$40),F$4=_xlfn.ISOWEEKNUM('3. Erfassung Auszahlungen'!$S$40)),'3. Erfassung Auszahlungen'!$N$40,""),(IF(AND(YEAR('3. Erfassung Auszahlungen'!$L$40)=YEAR($I$1),F$4=_xlfn.ISOWEEKNUM('3. Erfassung Auszahlungen'!$L$40)),'3. Erfassung Auszahlungen'!$N$40,""))),0)</f>
        <v>0</v>
      </c>
      <c r="G92" s="204">
        <f ca="1">IF('3. Erfassung Auszahlungen'!$M$40&lt;&gt;"ja",IF('3. Erfassung Auszahlungen'!$J$40&lt;1,IF(OR(G$4=_xlfn.ISOWEEKNUM('3. Erfassung Auszahlungen'!$L$40),G$4=_xlfn.ISOWEEKNUM('3. Erfassung Auszahlungen'!$R$40),G$4=_xlfn.ISOWEEKNUM('3. Erfassung Auszahlungen'!$S$40)),'3. Erfassung Auszahlungen'!$N$40,""),(IF(AND(YEAR('3. Erfassung Auszahlungen'!$L$40)=YEAR($I$1),G$4=_xlfn.ISOWEEKNUM('3. Erfassung Auszahlungen'!$L$40)),'3. Erfassung Auszahlungen'!$N$40,""))),0)</f>
        <v>0</v>
      </c>
      <c r="H92" s="204">
        <f ca="1">IF('3. Erfassung Auszahlungen'!$M$40&lt;&gt;"ja",IF('3. Erfassung Auszahlungen'!$J$40&lt;1,IF(OR(H$4=_xlfn.ISOWEEKNUM('3. Erfassung Auszahlungen'!$L$40),H$4=_xlfn.ISOWEEKNUM('3. Erfassung Auszahlungen'!$R$40),H$4=_xlfn.ISOWEEKNUM('3. Erfassung Auszahlungen'!$S$40)),'3. Erfassung Auszahlungen'!$N$40,""),(IF(AND(YEAR('3. Erfassung Auszahlungen'!$L$40)=YEAR($I$1),H$4=_xlfn.ISOWEEKNUM('3. Erfassung Auszahlungen'!$L$40)),'3. Erfassung Auszahlungen'!$N$40,""))),0)</f>
        <v>0</v>
      </c>
      <c r="I92" s="204">
        <f ca="1">IF('3. Erfassung Auszahlungen'!$M$40&lt;&gt;"ja",IF('3. Erfassung Auszahlungen'!$J$40&lt;1,IF(OR(I$4=_xlfn.ISOWEEKNUM('3. Erfassung Auszahlungen'!$L$40),I$4=_xlfn.ISOWEEKNUM('3. Erfassung Auszahlungen'!$R$40),I$4=_xlfn.ISOWEEKNUM('3. Erfassung Auszahlungen'!$S$40)),'3. Erfassung Auszahlungen'!$N$40,""),(IF(AND(YEAR('3. Erfassung Auszahlungen'!$L$40)=YEAR($I$1),I$4=_xlfn.ISOWEEKNUM('3. Erfassung Auszahlungen'!$L$40)),'3. Erfassung Auszahlungen'!$N$40,""))),0)</f>
        <v>0</v>
      </c>
      <c r="J92" s="204">
        <f ca="1">IF('3. Erfassung Auszahlungen'!$M$40&lt;&gt;"ja",IF('3. Erfassung Auszahlungen'!$J$40&lt;1,IF(OR(J$4=_xlfn.ISOWEEKNUM('3. Erfassung Auszahlungen'!$L$40),J$4=_xlfn.ISOWEEKNUM('3. Erfassung Auszahlungen'!$R$40),J$4=_xlfn.ISOWEEKNUM('3. Erfassung Auszahlungen'!$S$40)),'3. Erfassung Auszahlungen'!$N$40,""),(IF(AND(YEAR('3. Erfassung Auszahlungen'!$L$40)=YEAR($I$1),J$4=_xlfn.ISOWEEKNUM('3. Erfassung Auszahlungen'!$L$40)),'3. Erfassung Auszahlungen'!$N$40,""))),0)</f>
        <v>0</v>
      </c>
      <c r="K92" s="204">
        <f ca="1">IF('3. Erfassung Auszahlungen'!$M$40&lt;&gt;"ja",IF('3. Erfassung Auszahlungen'!$J$40&lt;1,IF(OR(K$4=_xlfn.ISOWEEKNUM('3. Erfassung Auszahlungen'!$L$40),K$4=_xlfn.ISOWEEKNUM('3. Erfassung Auszahlungen'!$R$40),K$4=_xlfn.ISOWEEKNUM('3. Erfassung Auszahlungen'!$S$40)),'3. Erfassung Auszahlungen'!$N$40,""),(IF(AND(YEAR('3. Erfassung Auszahlungen'!$L$40)=YEAR($I$1),K$4=_xlfn.ISOWEEKNUM('3. Erfassung Auszahlungen'!$L$40)),'3. Erfassung Auszahlungen'!$N$40,""))),0)</f>
        <v>0</v>
      </c>
      <c r="L92" s="204">
        <f ca="1">IF('3. Erfassung Auszahlungen'!$M$40&lt;&gt;"ja",IF('3. Erfassung Auszahlungen'!$J$40&lt;1,IF(OR(L$4=_xlfn.ISOWEEKNUM('3. Erfassung Auszahlungen'!$L$40),L$4=_xlfn.ISOWEEKNUM('3. Erfassung Auszahlungen'!$R$40),L$4=_xlfn.ISOWEEKNUM('3. Erfassung Auszahlungen'!$S$40)),'3. Erfassung Auszahlungen'!$N$40,""),(IF(AND(YEAR('3. Erfassung Auszahlungen'!$L$40)=YEAR($I$1),L$4=_xlfn.ISOWEEKNUM('3. Erfassung Auszahlungen'!$L$40)),'3. Erfassung Auszahlungen'!$N$40,""))),0)</f>
        <v>0</v>
      </c>
      <c r="M92" s="204">
        <f ca="1">IF('3. Erfassung Auszahlungen'!$M$40&lt;&gt;"ja",IF('3. Erfassung Auszahlungen'!$J$40&lt;1,IF(OR(M$4=_xlfn.ISOWEEKNUM('3. Erfassung Auszahlungen'!$L$40),M$4=_xlfn.ISOWEEKNUM('3. Erfassung Auszahlungen'!$R$40),M$4=_xlfn.ISOWEEKNUM('3. Erfassung Auszahlungen'!$S$40)),'3. Erfassung Auszahlungen'!$N$40,""),(IF(AND(YEAR('3. Erfassung Auszahlungen'!$L$40)=YEAR($I$1),M$4=_xlfn.ISOWEEKNUM('3. Erfassung Auszahlungen'!$L$40)),'3. Erfassung Auszahlungen'!$N$40,""))),0)</f>
        <v>0</v>
      </c>
      <c r="N92" s="204">
        <f ca="1">IF('3. Erfassung Auszahlungen'!$M$40&lt;&gt;"ja",IF('3. Erfassung Auszahlungen'!$J$40&lt;1,IF(OR(N$4=_xlfn.ISOWEEKNUM('3. Erfassung Auszahlungen'!$L$40),N$4=_xlfn.ISOWEEKNUM('3. Erfassung Auszahlungen'!$R$40),N$4=_xlfn.ISOWEEKNUM('3. Erfassung Auszahlungen'!$S$40)),'3. Erfassung Auszahlungen'!$N$40,""),(IF(AND(YEAR('3. Erfassung Auszahlungen'!$L$40)=YEAR($I$1),N$4=_xlfn.ISOWEEKNUM('3. Erfassung Auszahlungen'!$L$40)),'3. Erfassung Auszahlungen'!$N$40,""))),0)</f>
        <v>0</v>
      </c>
      <c r="O92" s="204">
        <f ca="1">IF('3. Erfassung Auszahlungen'!$M$40&lt;&gt;"ja",IF('3. Erfassung Auszahlungen'!$J$40&lt;1,IF(OR(O$4=_xlfn.ISOWEEKNUM('3. Erfassung Auszahlungen'!$L$40),O$4=_xlfn.ISOWEEKNUM('3. Erfassung Auszahlungen'!$R$40),O$4=_xlfn.ISOWEEKNUM('3. Erfassung Auszahlungen'!$S$40)),'3. Erfassung Auszahlungen'!$N$40,""),(IF(AND(YEAR('3. Erfassung Auszahlungen'!$L$40)=YEAR($I$1),O$4=_xlfn.ISOWEEKNUM('3. Erfassung Auszahlungen'!$L$40)),'3. Erfassung Auszahlungen'!$N$40,""))),0)</f>
        <v>0</v>
      </c>
      <c r="P92" s="124"/>
    </row>
    <row r="93" spans="1:16" ht="15.75" customHeight="1" x14ac:dyDescent="0.25">
      <c r="A93" s="18">
        <f>'3. Erfassung Auszahlungen'!A41</f>
        <v>0</v>
      </c>
      <c r="B93" s="204">
        <f ca="1">IF('3. Erfassung Auszahlungen'!$M$41&lt;&gt;"ja",IF('3. Erfassung Auszahlungen'!$J$41&lt;1,IF(OR(B$4=_xlfn.ISOWEEKNUM('3. Erfassung Auszahlungen'!$L$41),B$4=_xlfn.ISOWEEKNUM('3. Erfassung Auszahlungen'!$R$41),B$4=_xlfn.ISOWEEKNUM('3. Erfassung Auszahlungen'!$S$41)),'3. Erfassung Auszahlungen'!$N$41,""),(IF(AND(YEAR('3. Erfassung Auszahlungen'!$L$41)=YEAR($I$1),B$4=_xlfn.ISOWEEKNUM('3. Erfassung Auszahlungen'!$L$41)),'3. Erfassung Auszahlungen'!$N$41,""))),0)</f>
        <v>0</v>
      </c>
      <c r="C93" s="204">
        <f ca="1">IF('3. Erfassung Auszahlungen'!$M$41&lt;&gt;"ja",IF('3. Erfassung Auszahlungen'!$J$41&lt;1,IF(OR(C$4=_xlfn.ISOWEEKNUM('3. Erfassung Auszahlungen'!$L$41),C$4=_xlfn.ISOWEEKNUM('3. Erfassung Auszahlungen'!$R$41),C$4=_xlfn.ISOWEEKNUM('3. Erfassung Auszahlungen'!$S$41)),'3. Erfassung Auszahlungen'!$N$41,""),(IF(AND(YEAR('3. Erfassung Auszahlungen'!$L$41)=YEAR($I$1),C$4=_xlfn.ISOWEEKNUM('3. Erfassung Auszahlungen'!$L$41)),'3. Erfassung Auszahlungen'!$N$41,""))),0)</f>
        <v>0</v>
      </c>
      <c r="D93" s="204">
        <f ca="1">IF('3. Erfassung Auszahlungen'!$M$41&lt;&gt;"ja",IF('3. Erfassung Auszahlungen'!$J$41&lt;1,IF(OR(D$4=_xlfn.ISOWEEKNUM('3. Erfassung Auszahlungen'!$L$41),D$4=_xlfn.ISOWEEKNUM('3. Erfassung Auszahlungen'!$R$41),D$4=_xlfn.ISOWEEKNUM('3. Erfassung Auszahlungen'!$S$41)),'3. Erfassung Auszahlungen'!$N$41,""),(IF(AND(YEAR('3. Erfassung Auszahlungen'!$L$41)=YEAR($I$1),D$4=_xlfn.ISOWEEKNUM('3. Erfassung Auszahlungen'!$L$41)),'3. Erfassung Auszahlungen'!$N$41,""))),0)</f>
        <v>0</v>
      </c>
      <c r="E93" s="204">
        <f ca="1">IF('3. Erfassung Auszahlungen'!$M$41&lt;&gt;"ja",IF('3. Erfassung Auszahlungen'!$J$41&lt;1,IF(OR(E$4=_xlfn.ISOWEEKNUM('3. Erfassung Auszahlungen'!$L$41),E$4=_xlfn.ISOWEEKNUM('3. Erfassung Auszahlungen'!$R$41),E$4=_xlfn.ISOWEEKNUM('3. Erfassung Auszahlungen'!$S$41)),'3. Erfassung Auszahlungen'!$N$41,""),(IF(AND(YEAR('3. Erfassung Auszahlungen'!$L$41)=YEAR($I$1),E$4=_xlfn.ISOWEEKNUM('3. Erfassung Auszahlungen'!$L$41)),'3. Erfassung Auszahlungen'!$N$41,""))),0)</f>
        <v>0</v>
      </c>
      <c r="F93" s="204">
        <f ca="1">IF('3. Erfassung Auszahlungen'!$M$41&lt;&gt;"ja",IF('3. Erfassung Auszahlungen'!$J$41&lt;1,IF(OR(F$4=_xlfn.ISOWEEKNUM('3. Erfassung Auszahlungen'!$L$41),F$4=_xlfn.ISOWEEKNUM('3. Erfassung Auszahlungen'!$R$41),F$4=_xlfn.ISOWEEKNUM('3. Erfassung Auszahlungen'!$S$41)),'3. Erfassung Auszahlungen'!$N$41,""),(IF(AND(YEAR('3. Erfassung Auszahlungen'!$L$41)=YEAR($I$1),F$4=_xlfn.ISOWEEKNUM('3. Erfassung Auszahlungen'!$L$41)),'3. Erfassung Auszahlungen'!$N$41,""))),0)</f>
        <v>0</v>
      </c>
      <c r="G93" s="204">
        <f ca="1">IF('3. Erfassung Auszahlungen'!$M$41&lt;&gt;"ja",IF('3. Erfassung Auszahlungen'!$J$41&lt;1,IF(OR(G$4=_xlfn.ISOWEEKNUM('3. Erfassung Auszahlungen'!$L$41),G$4=_xlfn.ISOWEEKNUM('3. Erfassung Auszahlungen'!$R$41),G$4=_xlfn.ISOWEEKNUM('3. Erfassung Auszahlungen'!$S$41)),'3. Erfassung Auszahlungen'!$N$41,""),(IF(AND(YEAR('3. Erfassung Auszahlungen'!$L$41)=YEAR($I$1),G$4=_xlfn.ISOWEEKNUM('3. Erfassung Auszahlungen'!$L$41)),'3. Erfassung Auszahlungen'!$N$41,""))),0)</f>
        <v>0</v>
      </c>
      <c r="H93" s="204">
        <f ca="1">IF('3. Erfassung Auszahlungen'!$M$41&lt;&gt;"ja",IF('3. Erfassung Auszahlungen'!$J$41&lt;1,IF(OR(H$4=_xlfn.ISOWEEKNUM('3. Erfassung Auszahlungen'!$L$41),H$4=_xlfn.ISOWEEKNUM('3. Erfassung Auszahlungen'!$R$41),H$4=_xlfn.ISOWEEKNUM('3. Erfassung Auszahlungen'!$S$41)),'3. Erfassung Auszahlungen'!$N$41,""),(IF(AND(YEAR('3. Erfassung Auszahlungen'!$L$41)=YEAR($I$1),H$4=_xlfn.ISOWEEKNUM('3. Erfassung Auszahlungen'!$L$41)),'3. Erfassung Auszahlungen'!$N$41,""))),0)</f>
        <v>0</v>
      </c>
      <c r="I93" s="204">
        <f ca="1">IF('3. Erfassung Auszahlungen'!$M$41&lt;&gt;"ja",IF('3. Erfassung Auszahlungen'!$J$41&lt;1,IF(OR(I$4=_xlfn.ISOWEEKNUM('3. Erfassung Auszahlungen'!$L$41),I$4=_xlfn.ISOWEEKNUM('3. Erfassung Auszahlungen'!$R$41),I$4=_xlfn.ISOWEEKNUM('3. Erfassung Auszahlungen'!$S$41)),'3. Erfassung Auszahlungen'!$N$41,""),(IF(AND(YEAR('3. Erfassung Auszahlungen'!$L$41)=YEAR($I$1),I$4=_xlfn.ISOWEEKNUM('3. Erfassung Auszahlungen'!$L$41)),'3. Erfassung Auszahlungen'!$N$41,""))),0)</f>
        <v>0</v>
      </c>
      <c r="J93" s="204">
        <f ca="1">IF('3. Erfassung Auszahlungen'!$M$41&lt;&gt;"ja",IF('3. Erfassung Auszahlungen'!$J$41&lt;1,IF(OR(J$4=_xlfn.ISOWEEKNUM('3. Erfassung Auszahlungen'!$L$41),J$4=_xlfn.ISOWEEKNUM('3. Erfassung Auszahlungen'!$R$41),J$4=_xlfn.ISOWEEKNUM('3. Erfassung Auszahlungen'!$S$41)),'3. Erfassung Auszahlungen'!$N$41,""),(IF(AND(YEAR('3. Erfassung Auszahlungen'!$L$41)=YEAR($I$1),J$4=_xlfn.ISOWEEKNUM('3. Erfassung Auszahlungen'!$L$41)),'3. Erfassung Auszahlungen'!$N$41,""))),0)</f>
        <v>0</v>
      </c>
      <c r="K93" s="204">
        <f ca="1">IF('3. Erfassung Auszahlungen'!$M$41&lt;&gt;"ja",IF('3. Erfassung Auszahlungen'!$J$41&lt;1,IF(OR(K$4=_xlfn.ISOWEEKNUM('3. Erfassung Auszahlungen'!$L$41),K$4=_xlfn.ISOWEEKNUM('3. Erfassung Auszahlungen'!$R$41),K$4=_xlfn.ISOWEEKNUM('3. Erfassung Auszahlungen'!$S$41)),'3. Erfassung Auszahlungen'!$N$41,""),(IF(AND(YEAR('3. Erfassung Auszahlungen'!$L$41)=YEAR($I$1),K$4=_xlfn.ISOWEEKNUM('3. Erfassung Auszahlungen'!$L$41)),'3. Erfassung Auszahlungen'!$N$41,""))),0)</f>
        <v>0</v>
      </c>
      <c r="L93" s="204">
        <f ca="1">IF('3. Erfassung Auszahlungen'!$M$41&lt;&gt;"ja",IF('3. Erfassung Auszahlungen'!$J$41&lt;1,IF(OR(L$4=_xlfn.ISOWEEKNUM('3. Erfassung Auszahlungen'!$L$41),L$4=_xlfn.ISOWEEKNUM('3. Erfassung Auszahlungen'!$R$41),L$4=_xlfn.ISOWEEKNUM('3. Erfassung Auszahlungen'!$S$41)),'3. Erfassung Auszahlungen'!$N$41,""),(IF(AND(YEAR('3. Erfassung Auszahlungen'!$L$41)=YEAR($I$1),L$4=_xlfn.ISOWEEKNUM('3. Erfassung Auszahlungen'!$L$41)),'3. Erfassung Auszahlungen'!$N$41,""))),0)</f>
        <v>0</v>
      </c>
      <c r="M93" s="204">
        <f ca="1">IF('3. Erfassung Auszahlungen'!$M$41&lt;&gt;"ja",IF('3. Erfassung Auszahlungen'!$J$41&lt;1,IF(OR(M$4=_xlfn.ISOWEEKNUM('3. Erfassung Auszahlungen'!$L$41),M$4=_xlfn.ISOWEEKNUM('3. Erfassung Auszahlungen'!$R$41),M$4=_xlfn.ISOWEEKNUM('3. Erfassung Auszahlungen'!$S$41)),'3. Erfassung Auszahlungen'!$N$41,""),(IF(AND(YEAR('3. Erfassung Auszahlungen'!$L$41)=YEAR($I$1),M$4=_xlfn.ISOWEEKNUM('3. Erfassung Auszahlungen'!$L$41)),'3. Erfassung Auszahlungen'!$N$41,""))),0)</f>
        <v>0</v>
      </c>
      <c r="N93" s="204">
        <f ca="1">IF('3. Erfassung Auszahlungen'!$M$41&lt;&gt;"ja",IF('3. Erfassung Auszahlungen'!$J$41&lt;1,IF(OR(N$4=_xlfn.ISOWEEKNUM('3. Erfassung Auszahlungen'!$L$41),N$4=_xlfn.ISOWEEKNUM('3. Erfassung Auszahlungen'!$R$41),N$4=_xlfn.ISOWEEKNUM('3. Erfassung Auszahlungen'!$S$41)),'3. Erfassung Auszahlungen'!$N$41,""),(IF(AND(YEAR('3. Erfassung Auszahlungen'!$L$41)=YEAR($I$1),N$4=_xlfn.ISOWEEKNUM('3. Erfassung Auszahlungen'!$L$41)),'3. Erfassung Auszahlungen'!$N$41,""))),0)</f>
        <v>0</v>
      </c>
      <c r="O93" s="204">
        <f ca="1">IF('3. Erfassung Auszahlungen'!$M$41&lt;&gt;"ja",IF('3. Erfassung Auszahlungen'!$J$41&lt;1,IF(OR(O$4=_xlfn.ISOWEEKNUM('3. Erfassung Auszahlungen'!$L$41),O$4=_xlfn.ISOWEEKNUM('3. Erfassung Auszahlungen'!$R$41),O$4=_xlfn.ISOWEEKNUM('3. Erfassung Auszahlungen'!$S$41)),'3. Erfassung Auszahlungen'!$N$41,""),(IF(AND(YEAR('3. Erfassung Auszahlungen'!$L$41)=YEAR($I$1),O$4=_xlfn.ISOWEEKNUM('3. Erfassung Auszahlungen'!$L$41)),'3. Erfassung Auszahlungen'!$N$41,""))),0)</f>
        <v>0</v>
      </c>
      <c r="P93" s="124"/>
    </row>
    <row r="94" spans="1:16" s="9" customFormat="1" ht="18.75" x14ac:dyDescent="0.3">
      <c r="A94" s="11" t="s">
        <v>153</v>
      </c>
      <c r="B94" s="15">
        <f ca="1">SUM(B54:B93)</f>
        <v>267</v>
      </c>
      <c r="C94" s="15">
        <f ca="1">SUM(C54:C93)</f>
        <v>0</v>
      </c>
      <c r="D94" s="15">
        <f t="shared" ref="D94:O94" ca="1" si="7">SUM(D54:D93)</f>
        <v>0</v>
      </c>
      <c r="E94" s="15">
        <f t="shared" ca="1" si="7"/>
        <v>0</v>
      </c>
      <c r="F94" s="15">
        <f t="shared" ca="1" si="7"/>
        <v>1125.17</v>
      </c>
      <c r="G94" s="15">
        <f t="shared" ca="1" si="7"/>
        <v>0</v>
      </c>
      <c r="H94" s="15">
        <f t="shared" ca="1" si="7"/>
        <v>0</v>
      </c>
      <c r="I94" s="15">
        <f t="shared" ca="1" si="7"/>
        <v>0</v>
      </c>
      <c r="J94" s="15">
        <f t="shared" ca="1" si="7"/>
        <v>858.17</v>
      </c>
      <c r="K94" s="15">
        <f t="shared" ca="1" si="7"/>
        <v>267</v>
      </c>
      <c r="L94" s="15">
        <f t="shared" ca="1" si="7"/>
        <v>0</v>
      </c>
      <c r="M94" s="15">
        <f t="shared" ca="1" si="7"/>
        <v>0</v>
      </c>
      <c r="N94" s="15">
        <f t="shared" ca="1" si="7"/>
        <v>858.17</v>
      </c>
      <c r="O94" s="15">
        <f t="shared" ca="1" si="7"/>
        <v>0</v>
      </c>
      <c r="P94" s="141"/>
    </row>
    <row r="95" spans="1:16" s="9" customFormat="1" ht="18.75" x14ac:dyDescent="0.3">
      <c r="A95" s="107" t="s">
        <v>159</v>
      </c>
      <c r="B95" s="248">
        <f ca="1">$B$4</f>
        <v>14</v>
      </c>
      <c r="C95" s="248">
        <f t="shared" ref="C95:O95" ca="1" si="8">C4</f>
        <v>15</v>
      </c>
      <c r="D95" s="248">
        <f t="shared" ca="1" si="8"/>
        <v>16</v>
      </c>
      <c r="E95" s="248">
        <f t="shared" ca="1" si="8"/>
        <v>17</v>
      </c>
      <c r="F95" s="248">
        <f t="shared" ca="1" si="8"/>
        <v>18</v>
      </c>
      <c r="G95" s="248">
        <f t="shared" ca="1" si="8"/>
        <v>19</v>
      </c>
      <c r="H95" s="248">
        <f t="shared" ca="1" si="8"/>
        <v>20</v>
      </c>
      <c r="I95" s="248">
        <f t="shared" ca="1" si="8"/>
        <v>21</v>
      </c>
      <c r="J95" s="248">
        <f t="shared" ca="1" si="8"/>
        <v>22</v>
      </c>
      <c r="K95" s="248">
        <f t="shared" ca="1" si="8"/>
        <v>23</v>
      </c>
      <c r="L95" s="248">
        <f t="shared" ca="1" si="8"/>
        <v>24</v>
      </c>
      <c r="M95" s="248">
        <f t="shared" ca="1" si="8"/>
        <v>25</v>
      </c>
      <c r="N95" s="248">
        <f t="shared" ca="1" si="8"/>
        <v>26</v>
      </c>
      <c r="O95" s="248">
        <f t="shared" ca="1" si="8"/>
        <v>27</v>
      </c>
      <c r="P95" s="141"/>
    </row>
    <row r="96" spans="1:16" ht="15.75" customHeight="1" x14ac:dyDescent="0.25">
      <c r="A96" s="18" t="str">
        <f>'3. Erfassung Auszahlungen'!A45</f>
        <v>Neue Waschmaschiene</v>
      </c>
      <c r="B96" s="204">
        <f ca="1">IF(AND('3. Erfassung Auszahlungen'!$L$45&gt;= B3,'3. Erfassung Auszahlungen'!$L$45&lt;(B3+7)),'3. Erfassung Auszahlungen'!$N$45,0)</f>
        <v>0</v>
      </c>
      <c r="C96" s="204">
        <f ca="1">IF(AND('3. Erfassung Auszahlungen'!$L$45&gt;= C3,'3. Erfassung Auszahlungen'!$L$45&lt;(C3+7)),'3. Erfassung Auszahlungen'!$N$45,0)</f>
        <v>0</v>
      </c>
      <c r="D96" s="204">
        <f ca="1">IF(AND('3. Erfassung Auszahlungen'!$L$45&gt;= D3,'3. Erfassung Auszahlungen'!$L$45&lt;(D3+7)),'3. Erfassung Auszahlungen'!$N$45,0)</f>
        <v>0</v>
      </c>
      <c r="E96" s="204">
        <f ca="1">IF(AND('3. Erfassung Auszahlungen'!$L$45&gt;= E3,'3. Erfassung Auszahlungen'!$L$45&lt;(E3+7)),'3. Erfassung Auszahlungen'!$N$45,0)</f>
        <v>0</v>
      </c>
      <c r="F96" s="204">
        <f ca="1">IF(AND('3. Erfassung Auszahlungen'!$L$45&gt;= F3,'3. Erfassung Auszahlungen'!$L$45&lt;(F3+7)),'3. Erfassung Auszahlungen'!$N$45,0)</f>
        <v>0</v>
      </c>
      <c r="G96" s="204">
        <f ca="1">IF(AND('3. Erfassung Auszahlungen'!$L$45&gt;= G3,'3. Erfassung Auszahlungen'!$L$45&lt;(G3+7)),'3. Erfassung Auszahlungen'!$N$45,0)</f>
        <v>0</v>
      </c>
      <c r="H96" s="204">
        <f ca="1">IF(AND('3. Erfassung Auszahlungen'!$L$45&gt;= H3,'3. Erfassung Auszahlungen'!$L$45&lt;(H3+7)),'3. Erfassung Auszahlungen'!$N$45,0)</f>
        <v>0</v>
      </c>
      <c r="I96" s="204">
        <f ca="1">IF(AND('3. Erfassung Auszahlungen'!$L$45&gt;= I3,'3. Erfassung Auszahlungen'!$L$45&lt;(I3+7)),'3. Erfassung Auszahlungen'!$N$45,0)</f>
        <v>0</v>
      </c>
      <c r="J96" s="204">
        <f ca="1">IF(AND('3. Erfassung Auszahlungen'!$L$45&gt;= J3,'3. Erfassung Auszahlungen'!$L$45&lt;(J3+7)),'3. Erfassung Auszahlungen'!$N$45,0)</f>
        <v>0</v>
      </c>
      <c r="K96" s="204">
        <f ca="1">IF(AND('3. Erfassung Auszahlungen'!$L$45&gt;= K3,'3. Erfassung Auszahlungen'!$L$45&lt;(K3+7)),'3. Erfassung Auszahlungen'!$N$45,0)</f>
        <v>0</v>
      </c>
      <c r="L96" s="204">
        <f ca="1">IF(AND('3. Erfassung Auszahlungen'!$L$45&gt;= L3,'3. Erfassung Auszahlungen'!$L$45&lt;(L3+7)),'3. Erfassung Auszahlungen'!$N$45,0)</f>
        <v>0</v>
      </c>
      <c r="M96" s="204">
        <f ca="1">IF(AND('3. Erfassung Auszahlungen'!$L$45&gt;= M3,'3. Erfassung Auszahlungen'!$L$45&lt;(M3+7)),'3. Erfassung Auszahlungen'!$N$45,0)</f>
        <v>0</v>
      </c>
      <c r="N96" s="204">
        <f ca="1">IF(AND('3. Erfassung Auszahlungen'!$L$45&gt;= N3,'3. Erfassung Auszahlungen'!$L$45&lt;(N3+7)),'3. Erfassung Auszahlungen'!$N$45,0)</f>
        <v>0</v>
      </c>
      <c r="O96" s="204">
        <f ca="1">IF(AND('3. Erfassung Auszahlungen'!$L$45&gt;= O3,'3. Erfassung Auszahlungen'!$L$45&lt;(O3+7)),'3. Erfassung Auszahlungen'!$N$45,0)</f>
        <v>0</v>
      </c>
      <c r="P96" s="124"/>
    </row>
    <row r="97" spans="1:16" ht="15.75" customHeight="1" x14ac:dyDescent="0.25">
      <c r="A97" s="18" t="str">
        <f>'3. Erfassung Auszahlungen'!A46</f>
        <v>Dach neu eindecken Haus Am Suerwinkel</v>
      </c>
      <c r="B97" s="204">
        <f ca="1">IF(AND('3. Erfassung Auszahlungen'!$L$46&gt;= B3,'3. Erfassung Auszahlungen'!$L$46&lt;(B3+7)),'3. Erfassung Auszahlungen'!$N$46,0)</f>
        <v>0</v>
      </c>
      <c r="C97" s="204">
        <f ca="1">IF(AND('3. Erfassung Auszahlungen'!$L$46&gt;= C3,'3. Erfassung Auszahlungen'!$L$46&lt;(C3+7)),'3. Erfassung Auszahlungen'!$N$46,0)</f>
        <v>0</v>
      </c>
      <c r="D97" s="204">
        <f ca="1">IF(AND('3. Erfassung Auszahlungen'!$L$46&gt;= D3,'3. Erfassung Auszahlungen'!$L$46&lt;(D3+7)),'3. Erfassung Auszahlungen'!$N$46,0)</f>
        <v>0</v>
      </c>
      <c r="E97" s="204">
        <f ca="1">IF(AND('3. Erfassung Auszahlungen'!$L$46&gt;= E3,'3. Erfassung Auszahlungen'!$L$46&lt;(E3+7)),'3. Erfassung Auszahlungen'!$N$46,0)</f>
        <v>0</v>
      </c>
      <c r="F97" s="204">
        <f ca="1">IF(AND('3. Erfassung Auszahlungen'!$L$46&gt;= F3,'3. Erfassung Auszahlungen'!$L$46&lt;(F3+7)),'3. Erfassung Auszahlungen'!$N$46,0)</f>
        <v>0</v>
      </c>
      <c r="G97" s="204">
        <f ca="1">IF(AND('3. Erfassung Auszahlungen'!$L$46&gt;= G3,'3. Erfassung Auszahlungen'!$L$46&lt;(G3+7)),'3. Erfassung Auszahlungen'!$N$46,0)</f>
        <v>0</v>
      </c>
      <c r="H97" s="204">
        <f ca="1">IF(AND('3. Erfassung Auszahlungen'!$L$46&gt;= H3,'3. Erfassung Auszahlungen'!$L$46&lt;(H3+7)),'3. Erfassung Auszahlungen'!$N$46,0)</f>
        <v>0</v>
      </c>
      <c r="I97" s="204">
        <f ca="1">IF(AND('3. Erfassung Auszahlungen'!$L$46&gt;= I3,'3. Erfassung Auszahlungen'!$L$46&lt;(I3+7)),'3. Erfassung Auszahlungen'!$N$46,0)</f>
        <v>0</v>
      </c>
      <c r="J97" s="204">
        <f ca="1">IF(AND('3. Erfassung Auszahlungen'!$L$46&gt;= J3,'3. Erfassung Auszahlungen'!$L$46&lt;(J3+7)),'3. Erfassung Auszahlungen'!$N$46,0)</f>
        <v>0</v>
      </c>
      <c r="K97" s="204">
        <f ca="1">IF(AND('3. Erfassung Auszahlungen'!$L$46&gt;= K3,'3. Erfassung Auszahlungen'!$L$46&lt;(K3+7)),'3. Erfassung Auszahlungen'!$N$46,0)</f>
        <v>0</v>
      </c>
      <c r="L97" s="204">
        <f ca="1">IF(AND('3. Erfassung Auszahlungen'!$L$46&gt;= L3,'3. Erfassung Auszahlungen'!$L$46&lt;(L3+7)),'3. Erfassung Auszahlungen'!$N$46,0)</f>
        <v>0</v>
      </c>
      <c r="M97" s="204">
        <f ca="1">IF(AND('3. Erfassung Auszahlungen'!$L$46&gt;= M3,'3. Erfassung Auszahlungen'!$L$46&lt;(M3+7)),'3. Erfassung Auszahlungen'!$N$46,0)</f>
        <v>0</v>
      </c>
      <c r="N97" s="204">
        <f ca="1">IF(AND('3. Erfassung Auszahlungen'!$L$46&gt;= N3,'3. Erfassung Auszahlungen'!$L$46&lt;(N3+7)),'3. Erfassung Auszahlungen'!$N$46,0)</f>
        <v>0</v>
      </c>
      <c r="O97" s="204">
        <f ca="1">IF(AND('3. Erfassung Auszahlungen'!$L$46&gt;= O3,'3. Erfassung Auszahlungen'!$L$46&lt;(O3+7)),'3. Erfassung Auszahlungen'!$N$46,0)</f>
        <v>0</v>
      </c>
      <c r="P97" s="124"/>
    </row>
    <row r="98" spans="1:16" ht="15.75" customHeight="1" x14ac:dyDescent="0.25">
      <c r="A98" s="18">
        <f>'3. Erfassung Auszahlungen'!A47</f>
        <v>0</v>
      </c>
      <c r="B98" s="204">
        <f ca="1">IF(AND('3. Erfassung Auszahlungen'!$L$47&gt;= B3,'3. Erfassung Auszahlungen'!$L$47&lt;(B3+7)),'3. Erfassung Auszahlungen'!$N$47,0)</f>
        <v>0</v>
      </c>
      <c r="C98" s="204">
        <f ca="1">IF(AND('3. Erfassung Auszahlungen'!$L$47&gt;= C3,'3. Erfassung Auszahlungen'!$L$47&lt;(C3+7)),'3. Erfassung Auszahlungen'!$N$47,0)</f>
        <v>0</v>
      </c>
      <c r="D98" s="204">
        <f ca="1">IF(AND('3. Erfassung Auszahlungen'!$L$47&gt;= D3,'3. Erfassung Auszahlungen'!$L$47&lt;(D3+7)),'3. Erfassung Auszahlungen'!$N$47,0)</f>
        <v>0</v>
      </c>
      <c r="E98" s="204">
        <f ca="1">IF(AND('3. Erfassung Auszahlungen'!$L$47&gt;= E3,'3. Erfassung Auszahlungen'!$L$47&lt;(E3+7)),'3. Erfassung Auszahlungen'!$N$47,0)</f>
        <v>0</v>
      </c>
      <c r="F98" s="204">
        <f ca="1">IF(AND('3. Erfassung Auszahlungen'!$L$47&gt;= F3,'3. Erfassung Auszahlungen'!$L$47&lt;(F3+7)),'3. Erfassung Auszahlungen'!$N$47,0)</f>
        <v>0</v>
      </c>
      <c r="G98" s="204">
        <f ca="1">IF(AND('3. Erfassung Auszahlungen'!$L$47&gt;= G3,'3. Erfassung Auszahlungen'!$L$47&lt;(G3+7)),'3. Erfassung Auszahlungen'!$N$47,0)</f>
        <v>0</v>
      </c>
      <c r="H98" s="204">
        <f ca="1">IF(AND('3. Erfassung Auszahlungen'!$L$47&gt;= H3,'3. Erfassung Auszahlungen'!$L$47&lt;(H3+7)),'3. Erfassung Auszahlungen'!$N$47,0)</f>
        <v>0</v>
      </c>
      <c r="I98" s="204">
        <f ca="1">IF(AND('3. Erfassung Auszahlungen'!$L$47&gt;= I3,'3. Erfassung Auszahlungen'!$L$47&lt;(I3+7)),'3. Erfassung Auszahlungen'!$N$47,0)</f>
        <v>0</v>
      </c>
      <c r="J98" s="204">
        <f ca="1">IF(AND('3. Erfassung Auszahlungen'!$L$47&gt;= J3,'3. Erfassung Auszahlungen'!$L$47&lt;(J3+7)),'3. Erfassung Auszahlungen'!$N$47,0)</f>
        <v>0</v>
      </c>
      <c r="K98" s="204">
        <f ca="1">IF(AND('3. Erfassung Auszahlungen'!$L$47&gt;= K3,'3. Erfassung Auszahlungen'!$L$47&lt;(K3+7)),'3. Erfassung Auszahlungen'!$N$47,0)</f>
        <v>0</v>
      </c>
      <c r="L98" s="204">
        <f ca="1">IF(AND('3. Erfassung Auszahlungen'!$L$47&gt;= L3,'3. Erfassung Auszahlungen'!$L$47&lt;(L3+7)),'3. Erfassung Auszahlungen'!$N$47,0)</f>
        <v>0</v>
      </c>
      <c r="M98" s="204">
        <f ca="1">IF(AND('3. Erfassung Auszahlungen'!$L$47&gt;= M3,'3. Erfassung Auszahlungen'!$L$47&lt;(M3+7)),'3. Erfassung Auszahlungen'!$N$47,0)</f>
        <v>0</v>
      </c>
      <c r="N98" s="204">
        <f ca="1">IF(AND('3. Erfassung Auszahlungen'!$L$47&gt;= N3,'3. Erfassung Auszahlungen'!$L$47&lt;(N3+7)),'3. Erfassung Auszahlungen'!$N$47,0)</f>
        <v>0</v>
      </c>
      <c r="O98" s="204">
        <f ca="1">IF(AND('3. Erfassung Auszahlungen'!$L$47&gt;= O3,'3. Erfassung Auszahlungen'!$L$47&lt;(O3+7)),'3. Erfassung Auszahlungen'!$N$47,0)</f>
        <v>0</v>
      </c>
      <c r="P98" s="124"/>
    </row>
    <row r="99" spans="1:16" ht="15.75" customHeight="1" x14ac:dyDescent="0.25">
      <c r="A99" s="18">
        <f>'3. Erfassung Auszahlungen'!A48</f>
        <v>0</v>
      </c>
      <c r="B99" s="204">
        <f ca="1">IF(AND('3. Erfassung Auszahlungen'!$L$48&gt;= B3,'3. Erfassung Auszahlungen'!$L$48&lt;(B3+7)),'3. Erfassung Auszahlungen'!$N$48,0)</f>
        <v>0</v>
      </c>
      <c r="C99" s="204">
        <f ca="1">IF(AND('3. Erfassung Auszahlungen'!$L$48&gt;= C3,'3. Erfassung Auszahlungen'!$L$48&lt;(C3+7)),'3. Erfassung Auszahlungen'!$N$48,0)</f>
        <v>0</v>
      </c>
      <c r="D99" s="204">
        <f ca="1">IF(AND('3. Erfassung Auszahlungen'!$L$48&gt;= D3,'3. Erfassung Auszahlungen'!$L$48&lt;(D3+7)),'3. Erfassung Auszahlungen'!$N$48,0)</f>
        <v>0</v>
      </c>
      <c r="E99" s="204">
        <f ca="1">IF(AND('3. Erfassung Auszahlungen'!$L$48&gt;= E3,'3. Erfassung Auszahlungen'!$L$48&lt;(E3+7)),'3. Erfassung Auszahlungen'!$N$48,0)</f>
        <v>0</v>
      </c>
      <c r="F99" s="204">
        <f ca="1">IF(AND('3. Erfassung Auszahlungen'!$L$48&gt;= F3,'3. Erfassung Auszahlungen'!$L$48&lt;(F3+7)),'3. Erfassung Auszahlungen'!$N$48,0)</f>
        <v>0</v>
      </c>
      <c r="G99" s="204">
        <f ca="1">IF(AND('3. Erfassung Auszahlungen'!$L$48&gt;= G3,'3. Erfassung Auszahlungen'!$L$48&lt;(G3+7)),'3. Erfassung Auszahlungen'!$N$48,0)</f>
        <v>0</v>
      </c>
      <c r="H99" s="204">
        <f ca="1">IF(AND('3. Erfassung Auszahlungen'!$L$48&gt;= H3,'3. Erfassung Auszahlungen'!$L$48&lt;(H3+7)),'3. Erfassung Auszahlungen'!$N$48,0)</f>
        <v>0</v>
      </c>
      <c r="I99" s="204">
        <f ca="1">IF(AND('3. Erfassung Auszahlungen'!$L$48&gt;= I3,'3. Erfassung Auszahlungen'!$L$48&lt;(I3+7)),'3. Erfassung Auszahlungen'!$N$48,0)</f>
        <v>0</v>
      </c>
      <c r="J99" s="204">
        <f ca="1">IF(AND('3. Erfassung Auszahlungen'!$L$48&gt;= J3,'3. Erfassung Auszahlungen'!$L$48&lt;(J3+7)),'3. Erfassung Auszahlungen'!$N$48,0)</f>
        <v>0</v>
      </c>
      <c r="K99" s="204">
        <f ca="1">IF(AND('3. Erfassung Auszahlungen'!$L$48&gt;= K3,'3. Erfassung Auszahlungen'!$L$48&lt;(K3+7)),'3. Erfassung Auszahlungen'!$N$48,0)</f>
        <v>0</v>
      </c>
      <c r="L99" s="204">
        <f ca="1">IF(AND('3. Erfassung Auszahlungen'!$L$48&gt;= L3,'3. Erfassung Auszahlungen'!$L$48&lt;(L3+7)),'3. Erfassung Auszahlungen'!$N$48,0)</f>
        <v>0</v>
      </c>
      <c r="M99" s="204">
        <f ca="1">IF(AND('3. Erfassung Auszahlungen'!$L$48&gt;= M3,'3. Erfassung Auszahlungen'!$L$48&lt;(M3+7)),'3. Erfassung Auszahlungen'!$N$48,0)</f>
        <v>0</v>
      </c>
      <c r="N99" s="204">
        <f ca="1">IF(AND('3. Erfassung Auszahlungen'!$L$48&gt;= N3,'3. Erfassung Auszahlungen'!$L$48&lt;(N3+7)),'3. Erfassung Auszahlungen'!$N$48,0)</f>
        <v>0</v>
      </c>
      <c r="O99" s="204">
        <f ca="1">IF(AND('3. Erfassung Auszahlungen'!$L$48&gt;= O3,'3. Erfassung Auszahlungen'!$L$48&lt;(O3+7)),'3. Erfassung Auszahlungen'!$N$48,0)</f>
        <v>0</v>
      </c>
      <c r="P99" s="124"/>
    </row>
    <row r="100" spans="1:16" ht="15.75" customHeight="1" x14ac:dyDescent="0.25">
      <c r="A100" s="18">
        <f>'3. Erfassung Auszahlungen'!A49</f>
        <v>0</v>
      </c>
      <c r="B100" s="204">
        <f ca="1">IF(AND('3. Erfassung Auszahlungen'!$L$49&gt;= B3,'3. Erfassung Auszahlungen'!$L$49&lt;(B3+7)),'3. Erfassung Auszahlungen'!$N$49,0)</f>
        <v>0</v>
      </c>
      <c r="C100" s="204">
        <f ca="1">IF(AND('3. Erfassung Auszahlungen'!$L$49&gt;= C3,'3. Erfassung Auszahlungen'!$L$49&lt;(C3+7)),'3. Erfassung Auszahlungen'!$N$49,0)</f>
        <v>0</v>
      </c>
      <c r="D100" s="204">
        <f ca="1">IF(AND('3. Erfassung Auszahlungen'!$L$49&gt;= D3,'3. Erfassung Auszahlungen'!$L$49&lt;(D3+7)),'3. Erfassung Auszahlungen'!$N$49,0)</f>
        <v>0</v>
      </c>
      <c r="E100" s="204">
        <f ca="1">IF(AND('3. Erfassung Auszahlungen'!$L$49&gt;= E3,'3. Erfassung Auszahlungen'!$L$49&lt;(E3+7)),'3. Erfassung Auszahlungen'!$N$49,0)</f>
        <v>0</v>
      </c>
      <c r="F100" s="204">
        <f ca="1">IF(AND('3. Erfassung Auszahlungen'!$L$49&gt;= F3,'3. Erfassung Auszahlungen'!$L$49&lt;(F3+7)),'3. Erfassung Auszahlungen'!$N$49,0)</f>
        <v>0</v>
      </c>
      <c r="G100" s="204">
        <f ca="1">IF(AND('3. Erfassung Auszahlungen'!$L$49&gt;= G3,'3. Erfassung Auszahlungen'!$L$49&lt;(G3+7)),'3. Erfassung Auszahlungen'!$N$49,0)</f>
        <v>0</v>
      </c>
      <c r="H100" s="204">
        <f ca="1">IF(AND('3. Erfassung Auszahlungen'!$L$49&gt;= H3,'3. Erfassung Auszahlungen'!$L$49&lt;(H3+7)),'3. Erfassung Auszahlungen'!$N$49,0)</f>
        <v>0</v>
      </c>
      <c r="I100" s="204">
        <f ca="1">IF(AND('3. Erfassung Auszahlungen'!$L$49&gt;= I3,'3. Erfassung Auszahlungen'!$L$49&lt;(I3+7)),'3. Erfassung Auszahlungen'!$N$49,0)</f>
        <v>0</v>
      </c>
      <c r="J100" s="204">
        <f ca="1">IF(AND('3. Erfassung Auszahlungen'!$L$49&gt;= J3,'3. Erfassung Auszahlungen'!$L$49&lt;(J3+7)),'3. Erfassung Auszahlungen'!$N$49,0)</f>
        <v>0</v>
      </c>
      <c r="K100" s="204">
        <f ca="1">IF(AND('3. Erfassung Auszahlungen'!$L$49&gt;= K3,'3. Erfassung Auszahlungen'!$L$49&lt;(K3+7)),'3. Erfassung Auszahlungen'!$N$49,0)</f>
        <v>0</v>
      </c>
      <c r="L100" s="204">
        <f ca="1">IF(AND('3. Erfassung Auszahlungen'!$L$49&gt;= L3,'3. Erfassung Auszahlungen'!$L$49&lt;(L3+7)),'3. Erfassung Auszahlungen'!$N$49,0)</f>
        <v>0</v>
      </c>
      <c r="M100" s="204">
        <f ca="1">IF(AND('3. Erfassung Auszahlungen'!$L$49&gt;= M3,'3. Erfassung Auszahlungen'!$L$49&lt;(M3+7)),'3. Erfassung Auszahlungen'!$N$49,0)</f>
        <v>0</v>
      </c>
      <c r="N100" s="204">
        <f ca="1">IF(AND('3. Erfassung Auszahlungen'!$L$49&gt;= N3,'3. Erfassung Auszahlungen'!$L$49&lt;(N3+7)),'3. Erfassung Auszahlungen'!$N$49,0)</f>
        <v>0</v>
      </c>
      <c r="O100" s="204">
        <f ca="1">IF(AND('3. Erfassung Auszahlungen'!$L$49&gt;= O3,'3. Erfassung Auszahlungen'!$L$49&lt;(O3+7)),'3. Erfassung Auszahlungen'!$N$49,0)</f>
        <v>0</v>
      </c>
      <c r="P100" s="124"/>
    </row>
    <row r="101" spans="1:16" ht="15.75" customHeight="1" x14ac:dyDescent="0.25">
      <c r="A101" s="18">
        <f>'3. Erfassung Auszahlungen'!A50</f>
        <v>0</v>
      </c>
      <c r="B101" s="204">
        <f ca="1">IF(AND('3. Erfassung Auszahlungen'!$L$50&gt;= B3,'3. Erfassung Auszahlungen'!$L$50&lt;(B3+7)),'3. Erfassung Auszahlungen'!$N$50,0)</f>
        <v>0</v>
      </c>
      <c r="C101" s="204">
        <f ca="1">IF(AND('3. Erfassung Auszahlungen'!$L$50&gt;= C3,'3. Erfassung Auszahlungen'!$L$50&lt;(C3+7)),'3. Erfassung Auszahlungen'!$N$50,0)</f>
        <v>0</v>
      </c>
      <c r="D101" s="204">
        <f ca="1">IF(AND('3. Erfassung Auszahlungen'!$L$50&gt;= D3,'3. Erfassung Auszahlungen'!$L$50&lt;(D3+7)),'3. Erfassung Auszahlungen'!$N$50,0)</f>
        <v>0</v>
      </c>
      <c r="E101" s="204">
        <f ca="1">IF(AND('3. Erfassung Auszahlungen'!$L$50&gt;= E3,'3. Erfassung Auszahlungen'!$L$50&lt;(E3+7)),'3. Erfassung Auszahlungen'!$N$50,0)</f>
        <v>0</v>
      </c>
      <c r="F101" s="204">
        <f ca="1">IF(AND('3. Erfassung Auszahlungen'!$L$50&gt;= F3,'3. Erfassung Auszahlungen'!$L$50&lt;(F3+7)),'3. Erfassung Auszahlungen'!$N$50,0)</f>
        <v>0</v>
      </c>
      <c r="G101" s="204">
        <f ca="1">IF(AND('3. Erfassung Auszahlungen'!$L$50&gt;= G3,'3. Erfassung Auszahlungen'!$L$50&lt;(G3+7)),'3. Erfassung Auszahlungen'!$N$50,0)</f>
        <v>0</v>
      </c>
      <c r="H101" s="204">
        <f ca="1">IF(AND('3. Erfassung Auszahlungen'!$L$50&gt;= H3,'3. Erfassung Auszahlungen'!$L$50&lt;(H3+7)),'3. Erfassung Auszahlungen'!$N$50,0)</f>
        <v>0</v>
      </c>
      <c r="I101" s="204">
        <f ca="1">IF(AND('3. Erfassung Auszahlungen'!$L$50&gt;= I3,'3. Erfassung Auszahlungen'!$L$50&lt;(I3+7)),'3. Erfassung Auszahlungen'!$N$50,0)</f>
        <v>0</v>
      </c>
      <c r="J101" s="204">
        <f ca="1">IF(AND('3. Erfassung Auszahlungen'!$L$50&gt;= J3,'3. Erfassung Auszahlungen'!$L$50&lt;(J3+7)),'3. Erfassung Auszahlungen'!$N$50,0)</f>
        <v>0</v>
      </c>
      <c r="K101" s="204">
        <f ca="1">IF(AND('3. Erfassung Auszahlungen'!$L$50&gt;= K3,'3. Erfassung Auszahlungen'!$L$50&lt;(K3+7)),'3. Erfassung Auszahlungen'!$N$50,0)</f>
        <v>0</v>
      </c>
      <c r="L101" s="204">
        <f ca="1">IF(AND('3. Erfassung Auszahlungen'!$L$50&gt;= L3,'3. Erfassung Auszahlungen'!$L$50&lt;(L3+7)),'3. Erfassung Auszahlungen'!$N$50,0)</f>
        <v>0</v>
      </c>
      <c r="M101" s="204">
        <f ca="1">IF(AND('3. Erfassung Auszahlungen'!$L$50&gt;= M3,'3. Erfassung Auszahlungen'!$L$50&lt;(M3+7)),'3. Erfassung Auszahlungen'!$N$50,0)</f>
        <v>0</v>
      </c>
      <c r="N101" s="204">
        <f ca="1">IF(AND('3. Erfassung Auszahlungen'!$L$50&gt;= N3,'3. Erfassung Auszahlungen'!$L$50&lt;(N3+7)),'3. Erfassung Auszahlungen'!$N$50,0)</f>
        <v>0</v>
      </c>
      <c r="O101" s="204">
        <f ca="1">IF(AND('3. Erfassung Auszahlungen'!$L$50&gt;= O3,'3. Erfassung Auszahlungen'!$L$50&lt;(O3+7)),'3. Erfassung Auszahlungen'!$N$50,0)</f>
        <v>0</v>
      </c>
      <c r="P101" s="124"/>
    </row>
    <row r="102" spans="1:16" ht="15.75" customHeight="1" x14ac:dyDescent="0.25">
      <c r="A102" s="18">
        <f>'3. Erfassung Auszahlungen'!A51</f>
        <v>0</v>
      </c>
      <c r="B102" s="204">
        <f ca="1">IF(AND('3. Erfassung Auszahlungen'!$L$51&gt;= B3,'3. Erfassung Auszahlungen'!$L$51&lt;(B3+7)),'3. Erfassung Auszahlungen'!$N$51,0)</f>
        <v>0</v>
      </c>
      <c r="C102" s="204">
        <f ca="1">IF(AND('3. Erfassung Auszahlungen'!$L$51&gt;= C3,'3. Erfassung Auszahlungen'!$L$51&lt;(C3+7)),'3. Erfassung Auszahlungen'!$N$51,0)</f>
        <v>0</v>
      </c>
      <c r="D102" s="204">
        <f ca="1">IF(AND('3. Erfassung Auszahlungen'!$L$51&gt;= D3,'3. Erfassung Auszahlungen'!$L$51&lt;(D3+7)),'3. Erfassung Auszahlungen'!$N$51,0)</f>
        <v>0</v>
      </c>
      <c r="E102" s="204">
        <f ca="1">IF(AND('3. Erfassung Auszahlungen'!$L$51&gt;= E3,'3. Erfassung Auszahlungen'!$L$51&lt;(E3+7)),'3. Erfassung Auszahlungen'!$N$51,0)</f>
        <v>0</v>
      </c>
      <c r="F102" s="204">
        <f ca="1">IF(AND('3. Erfassung Auszahlungen'!$L$51&gt;= F3,'3. Erfassung Auszahlungen'!$L$51&lt;(F3+7)),'3. Erfassung Auszahlungen'!$N$51,0)</f>
        <v>0</v>
      </c>
      <c r="G102" s="204">
        <f ca="1">IF(AND('3. Erfassung Auszahlungen'!$L$51&gt;= G3,'3. Erfassung Auszahlungen'!$L$51&lt;(G3+7)),'3. Erfassung Auszahlungen'!$N$51,0)</f>
        <v>0</v>
      </c>
      <c r="H102" s="204">
        <f ca="1">IF(AND('3. Erfassung Auszahlungen'!$L$51&gt;= H3,'3. Erfassung Auszahlungen'!$L$51&lt;(H3+7)),'3. Erfassung Auszahlungen'!$N$51,0)</f>
        <v>0</v>
      </c>
      <c r="I102" s="204">
        <f ca="1">IF(AND('3. Erfassung Auszahlungen'!$L$51&gt;= I3,'3. Erfassung Auszahlungen'!$L$51&lt;(I3+7)),'3. Erfassung Auszahlungen'!$N$51,0)</f>
        <v>0</v>
      </c>
      <c r="J102" s="204">
        <f ca="1">IF(AND('3. Erfassung Auszahlungen'!$L$51&gt;= J3,'3. Erfassung Auszahlungen'!$L$51&lt;(J3+7)),'3. Erfassung Auszahlungen'!$N$51,0)</f>
        <v>0</v>
      </c>
      <c r="K102" s="204">
        <f ca="1">IF(AND('3. Erfassung Auszahlungen'!$L$51&gt;= K3,'3. Erfassung Auszahlungen'!$L$51&lt;(K3+7)),'3. Erfassung Auszahlungen'!$N$51,0)</f>
        <v>0</v>
      </c>
      <c r="L102" s="204">
        <f ca="1">IF(AND('3. Erfassung Auszahlungen'!$L$51&gt;= L3,'3. Erfassung Auszahlungen'!$L$51&lt;(L3+7)),'3. Erfassung Auszahlungen'!$N$51,0)</f>
        <v>0</v>
      </c>
      <c r="M102" s="204">
        <f ca="1">IF(AND('3. Erfassung Auszahlungen'!$L$51&gt;= M3,'3. Erfassung Auszahlungen'!$L$51&lt;(M3+7)),'3. Erfassung Auszahlungen'!$N$51,0)</f>
        <v>0</v>
      </c>
      <c r="N102" s="204">
        <f ca="1">IF(AND('3. Erfassung Auszahlungen'!$L$51&gt;= N3,'3. Erfassung Auszahlungen'!$L$51&lt;(N3+7)),'3. Erfassung Auszahlungen'!$N$51,0)</f>
        <v>0</v>
      </c>
      <c r="O102" s="204">
        <f ca="1">IF(AND('3. Erfassung Auszahlungen'!$L$51&gt;= O3,'3. Erfassung Auszahlungen'!$L$51&lt;(O3+7)),'3. Erfassung Auszahlungen'!$N$51,0)</f>
        <v>0</v>
      </c>
      <c r="P102" s="124"/>
    </row>
    <row r="103" spans="1:16" ht="15.75" customHeight="1" x14ac:dyDescent="0.25">
      <c r="A103" s="18">
        <f>'3. Erfassung Auszahlungen'!A52</f>
        <v>0</v>
      </c>
      <c r="B103" s="204">
        <f ca="1">IF(AND('3. Erfassung Auszahlungen'!$L$52&gt;= B3,'3. Erfassung Auszahlungen'!$L$52&lt;(B3+7)),'3. Erfassung Auszahlungen'!$N$52,0)</f>
        <v>0</v>
      </c>
      <c r="C103" s="204">
        <f ca="1">IF(AND('3. Erfassung Auszahlungen'!$L$52&gt;= C3,'3. Erfassung Auszahlungen'!$L$52&lt;(C3+7)),'3. Erfassung Auszahlungen'!$N$52,0)</f>
        <v>0</v>
      </c>
      <c r="D103" s="204">
        <f ca="1">IF(AND('3. Erfassung Auszahlungen'!$L$52&gt;= D3,'3. Erfassung Auszahlungen'!$L$52&lt;(D3+7)),'3. Erfassung Auszahlungen'!$N$52,0)</f>
        <v>0</v>
      </c>
      <c r="E103" s="204">
        <f ca="1">IF(AND('3. Erfassung Auszahlungen'!$L$52&gt;= E3,'3. Erfassung Auszahlungen'!$L$52&lt;(E3+7)),'3. Erfassung Auszahlungen'!$N$52,0)</f>
        <v>0</v>
      </c>
      <c r="F103" s="204">
        <f ca="1">IF(AND('3. Erfassung Auszahlungen'!$L$52&gt;= F3,'3. Erfassung Auszahlungen'!$L$52&lt;(F3+7)),'3. Erfassung Auszahlungen'!$N$52,0)</f>
        <v>0</v>
      </c>
      <c r="G103" s="204">
        <f ca="1">IF(AND('3. Erfassung Auszahlungen'!$L$52&gt;= G3,'3. Erfassung Auszahlungen'!$L$52&lt;(G3+7)),'3. Erfassung Auszahlungen'!$N$52,0)</f>
        <v>0</v>
      </c>
      <c r="H103" s="204">
        <f ca="1">IF(AND('3. Erfassung Auszahlungen'!$L$52&gt;= H3,'3. Erfassung Auszahlungen'!$L$52&lt;(H3+7)),'3. Erfassung Auszahlungen'!$N$52,0)</f>
        <v>0</v>
      </c>
      <c r="I103" s="204">
        <f ca="1">IF(AND('3. Erfassung Auszahlungen'!$L$52&gt;= I3,'3. Erfassung Auszahlungen'!$L$52&lt;(I3+7)),'3. Erfassung Auszahlungen'!$N$52,0)</f>
        <v>0</v>
      </c>
      <c r="J103" s="204">
        <f ca="1">IF(AND('3. Erfassung Auszahlungen'!$L$52&gt;= J3,'3. Erfassung Auszahlungen'!$L$52&lt;(J3+7)),'3. Erfassung Auszahlungen'!$N$52,0)</f>
        <v>0</v>
      </c>
      <c r="K103" s="204">
        <f ca="1">IF(AND('3. Erfassung Auszahlungen'!$L$52&gt;= K3,'3. Erfassung Auszahlungen'!$L$52&lt;(K3+7)),'3. Erfassung Auszahlungen'!$N$52,0)</f>
        <v>0</v>
      </c>
      <c r="L103" s="204">
        <f ca="1">IF(AND('3. Erfassung Auszahlungen'!$L$52&gt;= L3,'3. Erfassung Auszahlungen'!$L$52&lt;(L3+7)),'3. Erfassung Auszahlungen'!$N$52,0)</f>
        <v>0</v>
      </c>
      <c r="M103" s="204">
        <f ca="1">IF(AND('3. Erfassung Auszahlungen'!$L$52&gt;= M3,'3. Erfassung Auszahlungen'!$L$52&lt;(M3+7)),'3. Erfassung Auszahlungen'!$N$52,0)</f>
        <v>0</v>
      </c>
      <c r="N103" s="204">
        <f ca="1">IF(AND('3. Erfassung Auszahlungen'!$L$52&gt;= N3,'3. Erfassung Auszahlungen'!$L$52&lt;(N3+7)),'3. Erfassung Auszahlungen'!$N$52,0)</f>
        <v>0</v>
      </c>
      <c r="O103" s="204">
        <f ca="1">IF(AND('3. Erfassung Auszahlungen'!$L$52&gt;= O3,'3. Erfassung Auszahlungen'!$L$52&lt;(O3+7)),'3. Erfassung Auszahlungen'!$N$52,0)</f>
        <v>0</v>
      </c>
      <c r="P103" s="124"/>
    </row>
    <row r="104" spans="1:16" ht="15.75" customHeight="1" x14ac:dyDescent="0.25">
      <c r="A104" s="18">
        <f>'3. Erfassung Auszahlungen'!A53</f>
        <v>0</v>
      </c>
      <c r="B104" s="204">
        <f ca="1">IF(AND('3. Erfassung Auszahlungen'!$L$53&gt;= B3,'3. Erfassung Auszahlungen'!$L$53&lt;(B3+7)),'3. Erfassung Auszahlungen'!$N$53,0)</f>
        <v>0</v>
      </c>
      <c r="C104" s="204">
        <f ca="1">IF(AND('3. Erfassung Auszahlungen'!$L$53&gt;= C3,'3. Erfassung Auszahlungen'!$L$53&lt;(C3+7)),'3. Erfassung Auszahlungen'!$N$53,0)</f>
        <v>0</v>
      </c>
      <c r="D104" s="204">
        <f ca="1">IF(AND('3. Erfassung Auszahlungen'!$L$53&gt;= D3,'3. Erfassung Auszahlungen'!$L$53&lt;(D3+7)),'3. Erfassung Auszahlungen'!$N$53,0)</f>
        <v>0</v>
      </c>
      <c r="E104" s="204">
        <f ca="1">IF(AND('3. Erfassung Auszahlungen'!$L$53&gt;= E3,'3. Erfassung Auszahlungen'!$L$53&lt;(E3+7)),'3. Erfassung Auszahlungen'!$N$53,0)</f>
        <v>0</v>
      </c>
      <c r="F104" s="204">
        <f ca="1">IF(AND('3. Erfassung Auszahlungen'!$L$53&gt;= F3,'3. Erfassung Auszahlungen'!$L$53&lt;(F3+7)),'3. Erfassung Auszahlungen'!$N$53,0)</f>
        <v>0</v>
      </c>
      <c r="G104" s="204">
        <f ca="1">IF(AND('3. Erfassung Auszahlungen'!$L$53&gt;= G3,'3. Erfassung Auszahlungen'!$L$53&lt;(G3+7)),'3. Erfassung Auszahlungen'!$N$53,0)</f>
        <v>0</v>
      </c>
      <c r="H104" s="204">
        <f ca="1">IF(AND('3. Erfassung Auszahlungen'!$L$53&gt;= H3,'3. Erfassung Auszahlungen'!$L$53&lt;(H3+7)),'3. Erfassung Auszahlungen'!$N$53,0)</f>
        <v>0</v>
      </c>
      <c r="I104" s="204">
        <f ca="1">IF(AND('3. Erfassung Auszahlungen'!$L$53&gt;= I3,'3. Erfassung Auszahlungen'!$L$53&lt;(I3+7)),'3. Erfassung Auszahlungen'!$N$53,0)</f>
        <v>0</v>
      </c>
      <c r="J104" s="204">
        <f ca="1">IF(AND('3. Erfassung Auszahlungen'!$L$53&gt;= J3,'3. Erfassung Auszahlungen'!$L$53&lt;(J3+7)),'3. Erfassung Auszahlungen'!$N$53,0)</f>
        <v>0</v>
      </c>
      <c r="K104" s="204">
        <f ca="1">IF(AND('3. Erfassung Auszahlungen'!$L$53&gt;= K3,'3. Erfassung Auszahlungen'!$L$53&lt;(K3+7)),'3. Erfassung Auszahlungen'!$N$53,0)</f>
        <v>0</v>
      </c>
      <c r="L104" s="204">
        <f ca="1">IF(AND('3. Erfassung Auszahlungen'!$L$53&gt;= L3,'3. Erfassung Auszahlungen'!$L$53&lt;(L3+7)),'3. Erfassung Auszahlungen'!$N$53,0)</f>
        <v>0</v>
      </c>
      <c r="M104" s="204">
        <f ca="1">IF(AND('3. Erfassung Auszahlungen'!$L$53&gt;= M3,'3. Erfassung Auszahlungen'!$L$53&lt;(M3+7)),'3. Erfassung Auszahlungen'!$N$53,0)</f>
        <v>0</v>
      </c>
      <c r="N104" s="204">
        <f ca="1">IF(AND('3. Erfassung Auszahlungen'!$L$53&gt;= N3,'3. Erfassung Auszahlungen'!$L$53&lt;(N3+7)),'3. Erfassung Auszahlungen'!$N$53,0)</f>
        <v>0</v>
      </c>
      <c r="O104" s="204">
        <f ca="1">IF(AND('3. Erfassung Auszahlungen'!$L$53&gt;= O3,'3. Erfassung Auszahlungen'!$L$53&lt;(O3+7)),'3. Erfassung Auszahlungen'!$N$53,0)</f>
        <v>0</v>
      </c>
      <c r="P104" s="124"/>
    </row>
    <row r="105" spans="1:16" ht="15.75" customHeight="1" x14ac:dyDescent="0.25">
      <c r="A105" s="18">
        <f>'3. Erfassung Auszahlungen'!A54</f>
        <v>0</v>
      </c>
      <c r="B105" s="204">
        <f ca="1">IF(AND('3. Erfassung Auszahlungen'!$L$54&gt;= B3,'3. Erfassung Auszahlungen'!$L$54&lt;(B3+7)),'3. Erfassung Auszahlungen'!$N$54,0)</f>
        <v>0</v>
      </c>
      <c r="C105" s="204">
        <f ca="1">IF(AND('3. Erfassung Auszahlungen'!$L$54&gt;= C3,'3. Erfassung Auszahlungen'!$L$54&lt;(C3+7)),'3. Erfassung Auszahlungen'!$N$54,0)</f>
        <v>0</v>
      </c>
      <c r="D105" s="204">
        <f ca="1">IF(AND('3. Erfassung Auszahlungen'!$L$54&gt;= D3,'3. Erfassung Auszahlungen'!$L$54&lt;(D3+7)),'3. Erfassung Auszahlungen'!$N$54,0)</f>
        <v>0</v>
      </c>
      <c r="E105" s="204">
        <f ca="1">IF(AND('3. Erfassung Auszahlungen'!$L$54&gt;= E3,'3. Erfassung Auszahlungen'!$L$54&lt;(E3+7)),'3. Erfassung Auszahlungen'!$N$54,0)</f>
        <v>0</v>
      </c>
      <c r="F105" s="204">
        <f ca="1">IF(AND('3. Erfassung Auszahlungen'!$L$54&gt;= F3,'3. Erfassung Auszahlungen'!$L$54&lt;(F3+7)),'3. Erfassung Auszahlungen'!$N$54,0)</f>
        <v>0</v>
      </c>
      <c r="G105" s="204">
        <f ca="1">IF(AND('3. Erfassung Auszahlungen'!$L$54&gt;= G3,'3. Erfassung Auszahlungen'!$L$54&lt;(G3+7)),'3. Erfassung Auszahlungen'!$N$54,0)</f>
        <v>0</v>
      </c>
      <c r="H105" s="204">
        <f ca="1">IF(AND('3. Erfassung Auszahlungen'!$L$54&gt;= H3,'3. Erfassung Auszahlungen'!$L$54&lt;(H3+7)),'3. Erfassung Auszahlungen'!$N$54,0)</f>
        <v>0</v>
      </c>
      <c r="I105" s="204">
        <f ca="1">IF(AND('3. Erfassung Auszahlungen'!$L$54&gt;= I3,'3. Erfassung Auszahlungen'!$L$54&lt;(I3+7)),'3. Erfassung Auszahlungen'!$N$54,0)</f>
        <v>0</v>
      </c>
      <c r="J105" s="204">
        <f ca="1">IF(AND('3. Erfassung Auszahlungen'!$L$54&gt;= J3,'3. Erfassung Auszahlungen'!$L$54&lt;(J3+7)),'3. Erfassung Auszahlungen'!$N$54,0)</f>
        <v>0</v>
      </c>
      <c r="K105" s="204">
        <f ca="1">IF(AND('3. Erfassung Auszahlungen'!$L$54&gt;= K3,'3. Erfassung Auszahlungen'!$L$54&lt;(K3+7)),'3. Erfassung Auszahlungen'!$N$54,0)</f>
        <v>0</v>
      </c>
      <c r="L105" s="204">
        <f ca="1">IF(AND('3. Erfassung Auszahlungen'!$L$54&gt;= L3,'3. Erfassung Auszahlungen'!$L$54&lt;(L3+7)),'3. Erfassung Auszahlungen'!$N$54,0)</f>
        <v>0</v>
      </c>
      <c r="M105" s="204">
        <f ca="1">IF(AND('3. Erfassung Auszahlungen'!$L$54&gt;= M3,'3. Erfassung Auszahlungen'!$L$54&lt;(M3+7)),'3. Erfassung Auszahlungen'!$N$54,0)</f>
        <v>0</v>
      </c>
      <c r="N105" s="204">
        <f ca="1">IF(AND('3. Erfassung Auszahlungen'!$L$54&gt;= N3,'3. Erfassung Auszahlungen'!$L$54&lt;(N3+7)),'3. Erfassung Auszahlungen'!$N$54,0)</f>
        <v>0</v>
      </c>
      <c r="O105" s="204">
        <f ca="1">IF(AND('3. Erfassung Auszahlungen'!$L$54&gt;= O3,'3. Erfassung Auszahlungen'!$L$54&lt;(O3+7)),'3. Erfassung Auszahlungen'!$N$54,0)</f>
        <v>0</v>
      </c>
      <c r="P105" s="124"/>
    </row>
    <row r="106" spans="1:16" ht="15.75" customHeight="1" x14ac:dyDescent="0.25">
      <c r="A106" s="18">
        <f>'3. Erfassung Auszahlungen'!A55</f>
        <v>0</v>
      </c>
      <c r="B106" s="204">
        <f ca="1">IF(AND('3. Erfassung Auszahlungen'!$L$55&gt;= B3,'3. Erfassung Auszahlungen'!$L$55&lt;(B3+7)),'3. Erfassung Auszahlungen'!$N$55,0)</f>
        <v>0</v>
      </c>
      <c r="C106" s="204">
        <f ca="1">IF(AND('3. Erfassung Auszahlungen'!$L$55&gt;= C3,'3. Erfassung Auszahlungen'!$L$55&lt;(C3+7)),'3. Erfassung Auszahlungen'!$N$55,0)</f>
        <v>0</v>
      </c>
      <c r="D106" s="204">
        <f ca="1">IF(AND('3. Erfassung Auszahlungen'!$L$55&gt;= D3,'3. Erfassung Auszahlungen'!$L$55&lt;(D3+7)),'3. Erfassung Auszahlungen'!$N$55,0)</f>
        <v>0</v>
      </c>
      <c r="E106" s="204">
        <f ca="1">IF(AND('3. Erfassung Auszahlungen'!$L$55&gt;= E3,'3. Erfassung Auszahlungen'!$L$55&lt;(E3+7)),'3. Erfassung Auszahlungen'!$N$55,0)</f>
        <v>0</v>
      </c>
      <c r="F106" s="204">
        <f ca="1">IF(AND('3. Erfassung Auszahlungen'!$L$55&gt;= F3,'3. Erfassung Auszahlungen'!$L$55&lt;(F3+7)),'3. Erfassung Auszahlungen'!$N$55,0)</f>
        <v>0</v>
      </c>
      <c r="G106" s="204">
        <f ca="1">IF(AND('3. Erfassung Auszahlungen'!$L$55&gt;= G3,'3. Erfassung Auszahlungen'!$L$55&lt;(G3+7)),'3. Erfassung Auszahlungen'!$N$55,0)</f>
        <v>0</v>
      </c>
      <c r="H106" s="204">
        <f ca="1">IF(AND('3. Erfassung Auszahlungen'!$L$55&gt;= H3,'3. Erfassung Auszahlungen'!$L$55&lt;(H3+7)),'3. Erfassung Auszahlungen'!$N$55,0)</f>
        <v>0</v>
      </c>
      <c r="I106" s="204">
        <f ca="1">IF(AND('3. Erfassung Auszahlungen'!$L$55&gt;= I3,'3. Erfassung Auszahlungen'!$L$55&lt;(I3+7)),'3. Erfassung Auszahlungen'!$N$55,0)</f>
        <v>0</v>
      </c>
      <c r="J106" s="204">
        <f ca="1">IF(AND('3. Erfassung Auszahlungen'!$L$55&gt;= J3,'3. Erfassung Auszahlungen'!$L$55&lt;(J3+7)),'3. Erfassung Auszahlungen'!$N$55,0)</f>
        <v>0</v>
      </c>
      <c r="K106" s="204">
        <f ca="1">IF(AND('3. Erfassung Auszahlungen'!$L$55&gt;= K3,'3. Erfassung Auszahlungen'!$L$55&lt;(K3+7)),'3. Erfassung Auszahlungen'!$N$55,0)</f>
        <v>0</v>
      </c>
      <c r="L106" s="204">
        <f ca="1">IF(AND('3. Erfassung Auszahlungen'!$L$55&gt;= L3,'3. Erfassung Auszahlungen'!$L$55&lt;(L3+7)),'3. Erfassung Auszahlungen'!$N$55,0)</f>
        <v>0</v>
      </c>
      <c r="M106" s="204">
        <f ca="1">IF(AND('3. Erfassung Auszahlungen'!$L$55&gt;= M3,'3. Erfassung Auszahlungen'!$L$55&lt;(M3+7)),'3. Erfassung Auszahlungen'!$N$55,0)</f>
        <v>0</v>
      </c>
      <c r="N106" s="204">
        <f ca="1">IF(AND('3. Erfassung Auszahlungen'!$L$55&gt;= N3,'3. Erfassung Auszahlungen'!$L$55&lt;(N3+7)),'3. Erfassung Auszahlungen'!$N$55,0)</f>
        <v>0</v>
      </c>
      <c r="O106" s="204">
        <f ca="1">IF(AND('3. Erfassung Auszahlungen'!$L$55&gt;= O3,'3. Erfassung Auszahlungen'!$L$55&lt;(O3+7)),'3. Erfassung Auszahlungen'!$N$55,0)</f>
        <v>0</v>
      </c>
      <c r="P106" s="124"/>
    </row>
    <row r="107" spans="1:16" ht="15.75" customHeight="1" x14ac:dyDescent="0.25">
      <c r="A107" s="18">
        <f>'3. Erfassung Auszahlungen'!A56</f>
        <v>0</v>
      </c>
      <c r="B107" s="204">
        <f ca="1">IF(AND('3. Erfassung Auszahlungen'!$L$56&gt;= B3,'3. Erfassung Auszahlungen'!$L$56&lt;(B3+7)),'3. Erfassung Auszahlungen'!$N$56,0)</f>
        <v>0</v>
      </c>
      <c r="C107" s="204">
        <f ca="1">IF(AND('3. Erfassung Auszahlungen'!$L$56&gt;= C3,'3. Erfassung Auszahlungen'!$L$56&lt;(C3+7)),'3. Erfassung Auszahlungen'!$N$56,0)</f>
        <v>0</v>
      </c>
      <c r="D107" s="204">
        <f ca="1">IF(AND('3. Erfassung Auszahlungen'!$L$56&gt;= D3,'3. Erfassung Auszahlungen'!$L$56&lt;(D3+7)),'3. Erfassung Auszahlungen'!$N$56,0)</f>
        <v>0</v>
      </c>
      <c r="E107" s="204">
        <f ca="1">IF(AND('3. Erfassung Auszahlungen'!$L$56&gt;= E3,'3. Erfassung Auszahlungen'!$L$56&lt;(E3+7)),'3. Erfassung Auszahlungen'!$N$56,0)</f>
        <v>0</v>
      </c>
      <c r="F107" s="204">
        <f ca="1">IF(AND('3. Erfassung Auszahlungen'!$L$56&gt;= F3,'3. Erfassung Auszahlungen'!$L$56&lt;(F3+7)),'3. Erfassung Auszahlungen'!$N$56,0)</f>
        <v>0</v>
      </c>
      <c r="G107" s="204">
        <f ca="1">IF(AND('3. Erfassung Auszahlungen'!$L$56&gt;= G3,'3. Erfassung Auszahlungen'!$L$56&lt;(G3+7)),'3. Erfassung Auszahlungen'!$N$56,0)</f>
        <v>0</v>
      </c>
      <c r="H107" s="204">
        <f ca="1">IF(AND('3. Erfassung Auszahlungen'!$L$56&gt;= H3,'3. Erfassung Auszahlungen'!$L$56&lt;(H3+7)),'3. Erfassung Auszahlungen'!$N$56,0)</f>
        <v>0</v>
      </c>
      <c r="I107" s="204">
        <f ca="1">IF(AND('3. Erfassung Auszahlungen'!$L$56&gt;= I3,'3. Erfassung Auszahlungen'!$L$56&lt;(I3+7)),'3. Erfassung Auszahlungen'!$N$56,0)</f>
        <v>0</v>
      </c>
      <c r="J107" s="204">
        <f ca="1">IF(AND('3. Erfassung Auszahlungen'!$L$56&gt;= J3,'3. Erfassung Auszahlungen'!$L$56&lt;(J3+7)),'3. Erfassung Auszahlungen'!$N$56,0)</f>
        <v>0</v>
      </c>
      <c r="K107" s="204">
        <f ca="1">IF(AND('3. Erfassung Auszahlungen'!$L$56&gt;= K3,'3. Erfassung Auszahlungen'!$L$56&lt;(K3+7)),'3. Erfassung Auszahlungen'!$N$56,0)</f>
        <v>0</v>
      </c>
      <c r="L107" s="204">
        <f ca="1">IF(AND('3. Erfassung Auszahlungen'!$L$56&gt;= L3,'3. Erfassung Auszahlungen'!$L$56&lt;(L3+7)),'3. Erfassung Auszahlungen'!$N$56,0)</f>
        <v>0</v>
      </c>
      <c r="M107" s="204">
        <f ca="1">IF(AND('3. Erfassung Auszahlungen'!$L$56&gt;= M3,'3. Erfassung Auszahlungen'!$L$56&lt;(M3+7)),'3. Erfassung Auszahlungen'!$N$56,0)</f>
        <v>0</v>
      </c>
      <c r="N107" s="204">
        <f ca="1">IF(AND('3. Erfassung Auszahlungen'!$L$56&gt;= N3,'3. Erfassung Auszahlungen'!$L$56&lt;(N3+7)),'3. Erfassung Auszahlungen'!$N$56,0)</f>
        <v>0</v>
      </c>
      <c r="O107" s="204">
        <f ca="1">IF(AND('3. Erfassung Auszahlungen'!$L$56&gt;= O3,'3. Erfassung Auszahlungen'!$L$56&lt;(O3+7)),'3. Erfassung Auszahlungen'!$N$56,0)</f>
        <v>0</v>
      </c>
      <c r="P107" s="124"/>
    </row>
    <row r="108" spans="1:16" ht="15.75" customHeight="1" x14ac:dyDescent="0.25">
      <c r="A108" s="18">
        <f>'3. Erfassung Auszahlungen'!A57</f>
        <v>0</v>
      </c>
      <c r="B108" s="204">
        <f ca="1">IF(AND('3. Erfassung Auszahlungen'!$L$57&gt;= B3,'3. Erfassung Auszahlungen'!$L$57&lt;(B3+7)),'3. Erfassung Auszahlungen'!$N$57,0)</f>
        <v>0</v>
      </c>
      <c r="C108" s="204">
        <f ca="1">IF(AND('3. Erfassung Auszahlungen'!$L$57&gt;= C3,'3. Erfassung Auszahlungen'!$L$57&lt;(C3+7)),'3. Erfassung Auszahlungen'!$N$57,0)</f>
        <v>0</v>
      </c>
      <c r="D108" s="204">
        <f ca="1">IF(AND('3. Erfassung Auszahlungen'!$L$57&gt;= D3,'3. Erfassung Auszahlungen'!$L$57&lt;(D3+7)),'3. Erfassung Auszahlungen'!$N$57,0)</f>
        <v>0</v>
      </c>
      <c r="E108" s="204">
        <f ca="1">IF(AND('3. Erfassung Auszahlungen'!$L$57&gt;= E3,'3. Erfassung Auszahlungen'!$L$57&lt;(E3+7)),'3. Erfassung Auszahlungen'!$N$57,0)</f>
        <v>0</v>
      </c>
      <c r="F108" s="204">
        <f ca="1">IF(AND('3. Erfassung Auszahlungen'!$L$57&gt;= F3,'3. Erfassung Auszahlungen'!$L$57&lt;(F3+7)),'3. Erfassung Auszahlungen'!$N$57,0)</f>
        <v>0</v>
      </c>
      <c r="G108" s="204">
        <f ca="1">IF(AND('3. Erfassung Auszahlungen'!$L$57&gt;= G3,'3. Erfassung Auszahlungen'!$L$57&lt;(G3+7)),'3. Erfassung Auszahlungen'!$N$57,0)</f>
        <v>0</v>
      </c>
      <c r="H108" s="204">
        <f ca="1">IF(AND('3. Erfassung Auszahlungen'!$L$57&gt;= H3,'3. Erfassung Auszahlungen'!$L$57&lt;(H3+7)),'3. Erfassung Auszahlungen'!$N$57,0)</f>
        <v>0</v>
      </c>
      <c r="I108" s="204">
        <f ca="1">IF(AND('3. Erfassung Auszahlungen'!$L$57&gt;= I3,'3. Erfassung Auszahlungen'!$L$57&lt;(I3+7)),'3. Erfassung Auszahlungen'!$N$57,0)</f>
        <v>0</v>
      </c>
      <c r="J108" s="204">
        <f ca="1">IF(AND('3. Erfassung Auszahlungen'!$L$57&gt;= J3,'3. Erfassung Auszahlungen'!$L$57&lt;(J3+7)),'3. Erfassung Auszahlungen'!$N$57,0)</f>
        <v>0</v>
      </c>
      <c r="K108" s="204">
        <f ca="1">IF(AND('3. Erfassung Auszahlungen'!$L$57&gt;= K3,'3. Erfassung Auszahlungen'!$L$57&lt;(K3+7)),'3. Erfassung Auszahlungen'!$N$57,0)</f>
        <v>0</v>
      </c>
      <c r="L108" s="204">
        <f ca="1">IF(AND('3. Erfassung Auszahlungen'!$L$57&gt;= L3,'3. Erfassung Auszahlungen'!$L$57&lt;(L3+7)),'3. Erfassung Auszahlungen'!$N$57,0)</f>
        <v>0</v>
      </c>
      <c r="M108" s="204">
        <f ca="1">IF(AND('3. Erfassung Auszahlungen'!$L$57&gt;= M3,'3. Erfassung Auszahlungen'!$L$57&lt;(M3+7)),'3. Erfassung Auszahlungen'!$N$57,0)</f>
        <v>0</v>
      </c>
      <c r="N108" s="204">
        <f ca="1">IF(AND('3. Erfassung Auszahlungen'!$L$57&gt;= N3,'3. Erfassung Auszahlungen'!$L$57&lt;(N3+7)),'3. Erfassung Auszahlungen'!$N$57,0)</f>
        <v>0</v>
      </c>
      <c r="O108" s="204">
        <f ca="1">IF(AND('3. Erfassung Auszahlungen'!$L$57&gt;= O3,'3. Erfassung Auszahlungen'!$L$57&lt;(O3+7)),'3. Erfassung Auszahlungen'!$N$57,0)</f>
        <v>0</v>
      </c>
      <c r="P108" s="124"/>
    </row>
    <row r="109" spans="1:16" ht="15.75" customHeight="1" x14ac:dyDescent="0.25">
      <c r="A109" s="18">
        <f>'3. Erfassung Auszahlungen'!A58</f>
        <v>0</v>
      </c>
      <c r="B109" s="204">
        <f ca="1">IF(AND('3. Erfassung Auszahlungen'!$L$58&gt;= B3,'3. Erfassung Auszahlungen'!$L$58&lt;(B3+7)),'3. Erfassung Auszahlungen'!$N$58,0)</f>
        <v>0</v>
      </c>
      <c r="C109" s="204">
        <f ca="1">IF(AND('3. Erfassung Auszahlungen'!$L$58&gt;= C3,'3. Erfassung Auszahlungen'!$L$58&lt;(C3+7)),'3. Erfassung Auszahlungen'!$N$58,0)</f>
        <v>0</v>
      </c>
      <c r="D109" s="204">
        <f ca="1">IF(AND('3. Erfassung Auszahlungen'!$L$58&gt;= D3,'3. Erfassung Auszahlungen'!$L$58&lt;(D3+7)),'3. Erfassung Auszahlungen'!$N$58,0)</f>
        <v>0</v>
      </c>
      <c r="E109" s="204">
        <f ca="1">IF(AND('3. Erfassung Auszahlungen'!$L$58&gt;= E3,'3. Erfassung Auszahlungen'!$L$58&lt;(E3+7)),'3. Erfassung Auszahlungen'!$N$58,0)</f>
        <v>0</v>
      </c>
      <c r="F109" s="204">
        <f ca="1">IF(AND('3. Erfassung Auszahlungen'!$L$58&gt;= F3,'3. Erfassung Auszahlungen'!$L$58&lt;(F3+7)),'3. Erfassung Auszahlungen'!$N$58,0)</f>
        <v>0</v>
      </c>
      <c r="G109" s="204">
        <f ca="1">IF(AND('3. Erfassung Auszahlungen'!$L$58&gt;= G3,'3. Erfassung Auszahlungen'!$L$58&lt;(G3+7)),'3. Erfassung Auszahlungen'!$N$58,0)</f>
        <v>0</v>
      </c>
      <c r="H109" s="204">
        <f ca="1">IF(AND('3. Erfassung Auszahlungen'!$L$58&gt;= H3,'3. Erfassung Auszahlungen'!$L$58&lt;(H3+7)),'3. Erfassung Auszahlungen'!$N$58,0)</f>
        <v>0</v>
      </c>
      <c r="I109" s="204">
        <f ca="1">IF(AND('3. Erfassung Auszahlungen'!$L$58&gt;= I3,'3. Erfassung Auszahlungen'!$L$58&lt;(I3+7)),'3. Erfassung Auszahlungen'!$N$58,0)</f>
        <v>0</v>
      </c>
      <c r="J109" s="204">
        <f ca="1">IF(AND('3. Erfassung Auszahlungen'!$L$58&gt;= J3,'3. Erfassung Auszahlungen'!$L$58&lt;(J3+7)),'3. Erfassung Auszahlungen'!$N$58,0)</f>
        <v>0</v>
      </c>
      <c r="K109" s="204">
        <f ca="1">IF(AND('3. Erfassung Auszahlungen'!$L$58&gt;= K3,'3. Erfassung Auszahlungen'!$L$58&lt;(K3+7)),'3. Erfassung Auszahlungen'!$N$58,0)</f>
        <v>0</v>
      </c>
      <c r="L109" s="204">
        <f ca="1">IF(AND('3. Erfassung Auszahlungen'!$L$58&gt;= L3,'3. Erfassung Auszahlungen'!$L$58&lt;(L3+7)),'3. Erfassung Auszahlungen'!$N$58,0)</f>
        <v>0</v>
      </c>
      <c r="M109" s="204">
        <f ca="1">IF(AND('3. Erfassung Auszahlungen'!$L$58&gt;= M3,'3. Erfassung Auszahlungen'!$L$58&lt;(M3+7)),'3. Erfassung Auszahlungen'!$N$58,0)</f>
        <v>0</v>
      </c>
      <c r="N109" s="204">
        <f ca="1">IF(AND('3. Erfassung Auszahlungen'!$L$58&gt;= N3,'3. Erfassung Auszahlungen'!$L$58&lt;(N3+7)),'3. Erfassung Auszahlungen'!$N$58,0)</f>
        <v>0</v>
      </c>
      <c r="O109" s="204">
        <f ca="1">IF(AND('3. Erfassung Auszahlungen'!$L$58&gt;= O3,'3. Erfassung Auszahlungen'!$L$58&lt;(O3+7)),'3. Erfassung Auszahlungen'!$N$58,0)</f>
        <v>0</v>
      </c>
      <c r="P109" s="124"/>
    </row>
    <row r="110" spans="1:16" ht="15.75" customHeight="1" x14ac:dyDescent="0.25">
      <c r="A110" s="18">
        <f>'3. Erfassung Auszahlungen'!A59</f>
        <v>0</v>
      </c>
      <c r="B110" s="204">
        <f ca="1">IF(AND('3. Erfassung Auszahlungen'!$L$59&gt;= B3,'3. Erfassung Auszahlungen'!$L$59&lt;(B3+7)),'3. Erfassung Auszahlungen'!$N$59,0)</f>
        <v>0</v>
      </c>
      <c r="C110" s="204">
        <f ca="1">IF(AND('3. Erfassung Auszahlungen'!$L$59&gt;= C3,'3. Erfassung Auszahlungen'!$L$59&lt;(C3+7)),'3. Erfassung Auszahlungen'!$N$59,0)</f>
        <v>0</v>
      </c>
      <c r="D110" s="204">
        <f ca="1">IF(AND('3. Erfassung Auszahlungen'!$L$59&gt;= D3,'3. Erfassung Auszahlungen'!$L$59&lt;(D3+7)),'3. Erfassung Auszahlungen'!$N$59,0)</f>
        <v>0</v>
      </c>
      <c r="E110" s="204">
        <f ca="1">IF(AND('3. Erfassung Auszahlungen'!$L$59&gt;= E3,'3. Erfassung Auszahlungen'!$L$59&lt;(E3+7)),'3. Erfassung Auszahlungen'!$N$59,0)</f>
        <v>0</v>
      </c>
      <c r="F110" s="204">
        <f ca="1">IF(AND('3. Erfassung Auszahlungen'!$L$59&gt;= F3,'3. Erfassung Auszahlungen'!$L$59&lt;(F3+7)),'3. Erfassung Auszahlungen'!$N$59,0)</f>
        <v>0</v>
      </c>
      <c r="G110" s="204">
        <f ca="1">IF(AND('3. Erfassung Auszahlungen'!$L$59&gt;= G3,'3. Erfassung Auszahlungen'!$L$59&lt;(G3+7)),'3. Erfassung Auszahlungen'!$N$59,0)</f>
        <v>0</v>
      </c>
      <c r="H110" s="204">
        <f ca="1">IF(AND('3. Erfassung Auszahlungen'!$L$59&gt;= H3,'3. Erfassung Auszahlungen'!$L$59&lt;(H3+7)),'3. Erfassung Auszahlungen'!$N$59,0)</f>
        <v>0</v>
      </c>
      <c r="I110" s="204">
        <f ca="1">IF(AND('3. Erfassung Auszahlungen'!$L$59&gt;= I3,'3. Erfassung Auszahlungen'!$L$59&lt;(I3+7)),'3. Erfassung Auszahlungen'!$N$59,0)</f>
        <v>0</v>
      </c>
      <c r="J110" s="204">
        <f ca="1">IF(AND('3. Erfassung Auszahlungen'!$L$59&gt;= J3,'3. Erfassung Auszahlungen'!$L$59&lt;(J3+7)),'3. Erfassung Auszahlungen'!$N$59,0)</f>
        <v>0</v>
      </c>
      <c r="K110" s="204">
        <f ca="1">IF(AND('3. Erfassung Auszahlungen'!$L$59&gt;= K3,'3. Erfassung Auszahlungen'!$L$59&lt;(K3+7)),'3. Erfassung Auszahlungen'!$N$59,0)</f>
        <v>0</v>
      </c>
      <c r="L110" s="204">
        <f ca="1">IF(AND('3. Erfassung Auszahlungen'!$L$59&gt;= L3,'3. Erfassung Auszahlungen'!$L$59&lt;(L3+7)),'3. Erfassung Auszahlungen'!$N$59,0)</f>
        <v>0</v>
      </c>
      <c r="M110" s="204">
        <f ca="1">IF(AND('3. Erfassung Auszahlungen'!$L$59&gt;= M3,'3. Erfassung Auszahlungen'!$L$59&lt;(M3+7)),'3. Erfassung Auszahlungen'!$N$59,0)</f>
        <v>0</v>
      </c>
      <c r="N110" s="204">
        <f ca="1">IF(AND('3. Erfassung Auszahlungen'!$L$59&gt;= N3,'3. Erfassung Auszahlungen'!$L$59&lt;(N3+7)),'3. Erfassung Auszahlungen'!$N$59,0)</f>
        <v>0</v>
      </c>
      <c r="O110" s="204">
        <f ca="1">IF(AND('3. Erfassung Auszahlungen'!$L$59&gt;= O3,'3. Erfassung Auszahlungen'!$L$59&lt;(O3+7)),'3. Erfassung Auszahlungen'!$N$59,0)</f>
        <v>0</v>
      </c>
      <c r="P110" s="124"/>
    </row>
    <row r="111" spans="1:16" ht="15.75" customHeight="1" x14ac:dyDescent="0.25">
      <c r="A111" s="18">
        <f>'3. Erfassung Auszahlungen'!A60</f>
        <v>0</v>
      </c>
      <c r="B111" s="204">
        <f ca="1">IF(AND('3. Erfassung Auszahlungen'!$L$60&gt;= B3,'3. Erfassung Auszahlungen'!$L$60&lt;(B3+7)),'3. Erfassung Auszahlungen'!$N$60,0)</f>
        <v>0</v>
      </c>
      <c r="C111" s="204">
        <f ca="1">IF(AND('3. Erfassung Auszahlungen'!$L$60&gt;= C3,'3. Erfassung Auszahlungen'!$L$60&lt;(C3+7)),'3. Erfassung Auszahlungen'!$N$60,0)</f>
        <v>0</v>
      </c>
      <c r="D111" s="204">
        <f ca="1">IF(AND('3. Erfassung Auszahlungen'!$L$60&gt;= D3,'3. Erfassung Auszahlungen'!$L$60&lt;(D3+7)),'3. Erfassung Auszahlungen'!$N$60,0)</f>
        <v>0</v>
      </c>
      <c r="E111" s="204">
        <f ca="1">IF(AND('3. Erfassung Auszahlungen'!$L$60&gt;= E3,'3. Erfassung Auszahlungen'!$L$60&lt;(E3+7)),'3. Erfassung Auszahlungen'!$N$60,0)</f>
        <v>0</v>
      </c>
      <c r="F111" s="204">
        <f ca="1">IF(AND('3. Erfassung Auszahlungen'!$L$60&gt;= F3,'3. Erfassung Auszahlungen'!$L$60&lt;(F3+7)),'3. Erfassung Auszahlungen'!$N$60,0)</f>
        <v>0</v>
      </c>
      <c r="G111" s="204">
        <f ca="1">IF(AND('3. Erfassung Auszahlungen'!$L$60&gt;= G3,'3. Erfassung Auszahlungen'!$L$60&lt;(G3+7)),'3. Erfassung Auszahlungen'!$N$60,0)</f>
        <v>0</v>
      </c>
      <c r="H111" s="204">
        <f ca="1">IF(AND('3. Erfassung Auszahlungen'!$L$60&gt;= H3,'3. Erfassung Auszahlungen'!$L$60&lt;(H3+7)),'3. Erfassung Auszahlungen'!$N$60,0)</f>
        <v>0</v>
      </c>
      <c r="I111" s="204">
        <f ca="1">IF(AND('3. Erfassung Auszahlungen'!$L$60&gt;= I3,'3. Erfassung Auszahlungen'!$L$60&lt;(I3+7)),'3. Erfassung Auszahlungen'!$N$60,0)</f>
        <v>0</v>
      </c>
      <c r="J111" s="204">
        <f ca="1">IF(AND('3. Erfassung Auszahlungen'!$L$60&gt;= J3,'3. Erfassung Auszahlungen'!$L$60&lt;(J3+7)),'3. Erfassung Auszahlungen'!$N$60,0)</f>
        <v>0</v>
      </c>
      <c r="K111" s="204">
        <f ca="1">IF(AND('3. Erfassung Auszahlungen'!$L$60&gt;= K3,'3. Erfassung Auszahlungen'!$L$60&lt;(K3+7)),'3. Erfassung Auszahlungen'!$N$60,0)</f>
        <v>0</v>
      </c>
      <c r="L111" s="204">
        <f ca="1">IF(AND('3. Erfassung Auszahlungen'!$L$60&gt;= L3,'3. Erfassung Auszahlungen'!$L$60&lt;(L3+7)),'3. Erfassung Auszahlungen'!$N$60,0)</f>
        <v>0</v>
      </c>
      <c r="M111" s="204">
        <f ca="1">IF(AND('3. Erfassung Auszahlungen'!$L$60&gt;= M3,'3. Erfassung Auszahlungen'!$L$60&lt;(M3+7)),'3. Erfassung Auszahlungen'!$N$60,0)</f>
        <v>0</v>
      </c>
      <c r="N111" s="204">
        <f ca="1">IF(AND('3. Erfassung Auszahlungen'!$L$60&gt;= N3,'3. Erfassung Auszahlungen'!$L$60&lt;(N3+7)),'3. Erfassung Auszahlungen'!$N$60,0)</f>
        <v>0</v>
      </c>
      <c r="O111" s="204">
        <f ca="1">IF(AND('3. Erfassung Auszahlungen'!$L$60&gt;= O3,'3. Erfassung Auszahlungen'!$L$60&lt;(O3+7)),'3. Erfassung Auszahlungen'!$N$60,0)</f>
        <v>0</v>
      </c>
      <c r="P111" s="124"/>
    </row>
    <row r="112" spans="1:16" ht="15.75" customHeight="1" x14ac:dyDescent="0.25">
      <c r="A112" s="18">
        <f>'3. Erfassung Auszahlungen'!A61</f>
        <v>0</v>
      </c>
      <c r="B112" s="204">
        <f ca="1">IF(AND('3. Erfassung Auszahlungen'!$L$61&gt;= B3,'3. Erfassung Auszahlungen'!$L$61&lt;(B3+7)),'3. Erfassung Auszahlungen'!$N$61,0)</f>
        <v>0</v>
      </c>
      <c r="C112" s="204">
        <f ca="1">IF(AND('3. Erfassung Auszahlungen'!$L$61&gt;= C3,'3. Erfassung Auszahlungen'!$L$61&lt;(C3+7)),'3. Erfassung Auszahlungen'!$N$61,0)</f>
        <v>0</v>
      </c>
      <c r="D112" s="204">
        <f ca="1">IF(AND('3. Erfassung Auszahlungen'!$L$61&gt;= D3,'3. Erfassung Auszahlungen'!$L$61&lt;(D3+7)),'3. Erfassung Auszahlungen'!$N$61,0)</f>
        <v>0</v>
      </c>
      <c r="E112" s="204">
        <f ca="1">IF(AND('3. Erfassung Auszahlungen'!$L$61&gt;= E3,'3. Erfassung Auszahlungen'!$L$61&lt;(E3+7)),'3. Erfassung Auszahlungen'!$N$61,0)</f>
        <v>0</v>
      </c>
      <c r="F112" s="204">
        <f ca="1">IF(AND('3. Erfassung Auszahlungen'!$L$61&gt;= F3,'3. Erfassung Auszahlungen'!$L$61&lt;(F3+7)),'3. Erfassung Auszahlungen'!$N$61,0)</f>
        <v>0</v>
      </c>
      <c r="G112" s="204">
        <f ca="1">IF(AND('3. Erfassung Auszahlungen'!$L$61&gt;= G3,'3. Erfassung Auszahlungen'!$L$61&lt;(G3+7)),'3. Erfassung Auszahlungen'!$N$61,0)</f>
        <v>0</v>
      </c>
      <c r="H112" s="204">
        <f ca="1">IF(AND('3. Erfassung Auszahlungen'!$L$61&gt;= H3,'3. Erfassung Auszahlungen'!$L$61&lt;(H3+7)),'3. Erfassung Auszahlungen'!$N$61,0)</f>
        <v>0</v>
      </c>
      <c r="I112" s="204">
        <f ca="1">IF(AND('3. Erfassung Auszahlungen'!$L$61&gt;= I3,'3. Erfassung Auszahlungen'!$L$61&lt;(I3+7)),'3. Erfassung Auszahlungen'!$N$61,0)</f>
        <v>0</v>
      </c>
      <c r="J112" s="204">
        <f ca="1">IF(AND('3. Erfassung Auszahlungen'!$L$61&gt;= J3,'3. Erfassung Auszahlungen'!$L$61&lt;(J3+7)),'3. Erfassung Auszahlungen'!$N$61,0)</f>
        <v>0</v>
      </c>
      <c r="K112" s="204">
        <f ca="1">IF(AND('3. Erfassung Auszahlungen'!$L$61&gt;= K3,'3. Erfassung Auszahlungen'!$L$61&lt;(K3+7)),'3. Erfassung Auszahlungen'!$N$61,0)</f>
        <v>0</v>
      </c>
      <c r="L112" s="204">
        <f ca="1">IF(AND('3. Erfassung Auszahlungen'!$L$61&gt;= L3,'3. Erfassung Auszahlungen'!$L$61&lt;(L3+7)),'3. Erfassung Auszahlungen'!$N$61,0)</f>
        <v>0</v>
      </c>
      <c r="M112" s="204">
        <f ca="1">IF(AND('3. Erfassung Auszahlungen'!$L$61&gt;= M3,'3. Erfassung Auszahlungen'!$L$61&lt;(M3+7)),'3. Erfassung Auszahlungen'!$N$61,0)</f>
        <v>0</v>
      </c>
      <c r="N112" s="204">
        <f ca="1">IF(AND('3. Erfassung Auszahlungen'!$L$61&gt;= N3,'3. Erfassung Auszahlungen'!$L$61&lt;(N3+7)),'3. Erfassung Auszahlungen'!$N$61,0)</f>
        <v>0</v>
      </c>
      <c r="O112" s="204">
        <f ca="1">IF(AND('3. Erfassung Auszahlungen'!$L$61&gt;= O3,'3. Erfassung Auszahlungen'!$L$61&lt;(O3+7)),'3. Erfassung Auszahlungen'!$N$61,0)</f>
        <v>0</v>
      </c>
      <c r="P112" s="124"/>
    </row>
    <row r="113" spans="1:16" ht="15.75" customHeight="1" x14ac:dyDescent="0.25">
      <c r="A113" s="18">
        <f>'3. Erfassung Auszahlungen'!A62</f>
        <v>0</v>
      </c>
      <c r="B113" s="204">
        <f ca="1">IF(AND('3. Erfassung Auszahlungen'!$L$62&gt;= B3,'3. Erfassung Auszahlungen'!$L$62&lt;(B3+7)),'3. Erfassung Auszahlungen'!$N$62,0)</f>
        <v>0</v>
      </c>
      <c r="C113" s="204">
        <f ca="1">IF(AND('3. Erfassung Auszahlungen'!$L$62&gt;= C3,'3. Erfassung Auszahlungen'!$L$62&lt;(C3+7)),'3. Erfassung Auszahlungen'!$N$62,0)</f>
        <v>0</v>
      </c>
      <c r="D113" s="204">
        <f ca="1">IF(AND('3. Erfassung Auszahlungen'!$L$62&gt;= D3,'3. Erfassung Auszahlungen'!$L$62&lt;(D3+7)),'3. Erfassung Auszahlungen'!$N$62,0)</f>
        <v>0</v>
      </c>
      <c r="E113" s="204">
        <f ca="1">IF(AND('3. Erfassung Auszahlungen'!$L$62&gt;= E3,'3. Erfassung Auszahlungen'!$L$62&lt;(E3+7)),'3. Erfassung Auszahlungen'!$N$62,0)</f>
        <v>0</v>
      </c>
      <c r="F113" s="204">
        <f ca="1">IF(AND('3. Erfassung Auszahlungen'!$L$62&gt;= F3,'3. Erfassung Auszahlungen'!$L$62&lt;(F3+7)),'3. Erfassung Auszahlungen'!$N$62,0)</f>
        <v>0</v>
      </c>
      <c r="G113" s="204">
        <f ca="1">IF(AND('3. Erfassung Auszahlungen'!$L$62&gt;= G3,'3. Erfassung Auszahlungen'!$L$62&lt;(G3+7)),'3. Erfassung Auszahlungen'!$N$62,0)</f>
        <v>0</v>
      </c>
      <c r="H113" s="204">
        <f ca="1">IF(AND('3. Erfassung Auszahlungen'!$L$62&gt;= H3,'3. Erfassung Auszahlungen'!$L$62&lt;(H3+7)),'3. Erfassung Auszahlungen'!$N$62,0)</f>
        <v>0</v>
      </c>
      <c r="I113" s="204">
        <f ca="1">IF(AND('3. Erfassung Auszahlungen'!$L$62&gt;= I3,'3. Erfassung Auszahlungen'!$L$62&lt;(I3+7)),'3. Erfassung Auszahlungen'!$N$62,0)</f>
        <v>0</v>
      </c>
      <c r="J113" s="204">
        <f ca="1">IF(AND('3. Erfassung Auszahlungen'!$L$62&gt;= J3,'3. Erfassung Auszahlungen'!$L$62&lt;(J3+7)),'3. Erfassung Auszahlungen'!$N$62,0)</f>
        <v>0</v>
      </c>
      <c r="K113" s="204">
        <f ca="1">IF(AND('3. Erfassung Auszahlungen'!$L$62&gt;= K3,'3. Erfassung Auszahlungen'!$L$62&lt;(K3+7)),'3. Erfassung Auszahlungen'!$N$62,0)</f>
        <v>0</v>
      </c>
      <c r="L113" s="204">
        <f ca="1">IF(AND('3. Erfassung Auszahlungen'!$L$62&gt;= L3,'3. Erfassung Auszahlungen'!$L$62&lt;(L3+7)),'3. Erfassung Auszahlungen'!$N$62,0)</f>
        <v>0</v>
      </c>
      <c r="M113" s="204">
        <f ca="1">IF(AND('3. Erfassung Auszahlungen'!$L$62&gt;= M3,'3. Erfassung Auszahlungen'!$L$62&lt;(M3+7)),'3. Erfassung Auszahlungen'!$N$62,0)</f>
        <v>0</v>
      </c>
      <c r="N113" s="204">
        <f ca="1">IF(AND('3. Erfassung Auszahlungen'!$L$62&gt;= N3,'3. Erfassung Auszahlungen'!$L$62&lt;(N3+7)),'3. Erfassung Auszahlungen'!$N$62,0)</f>
        <v>0</v>
      </c>
      <c r="O113" s="204">
        <f ca="1">IF(AND('3. Erfassung Auszahlungen'!$L$62&gt;= O3,'3. Erfassung Auszahlungen'!$L$62&lt;(O3+7)),'3. Erfassung Auszahlungen'!$N$62,0)</f>
        <v>0</v>
      </c>
      <c r="P113" s="124"/>
    </row>
    <row r="114" spans="1:16" ht="15.75" customHeight="1" x14ac:dyDescent="0.25">
      <c r="A114" s="18">
        <f>'3. Erfassung Auszahlungen'!A63</f>
        <v>0</v>
      </c>
      <c r="B114" s="204">
        <f ca="1">IF(AND('3. Erfassung Auszahlungen'!$L$63&gt;= B3,'3. Erfassung Auszahlungen'!$L$63&lt;(B3+7)),'3. Erfassung Auszahlungen'!$N$63,0)</f>
        <v>0</v>
      </c>
      <c r="C114" s="204">
        <f ca="1">IF(AND('3. Erfassung Auszahlungen'!$L$63&gt;= C3,'3. Erfassung Auszahlungen'!$L$63&lt;(C3+7)),'3. Erfassung Auszahlungen'!$N$63,0)</f>
        <v>0</v>
      </c>
      <c r="D114" s="204">
        <f ca="1">IF(AND('3. Erfassung Auszahlungen'!$L$63&gt;= D3,'3. Erfassung Auszahlungen'!$L$63&lt;(D3+7)),'3. Erfassung Auszahlungen'!$N$63,0)</f>
        <v>0</v>
      </c>
      <c r="E114" s="204">
        <f ca="1">IF(AND('3. Erfassung Auszahlungen'!$L$63&gt;= E3,'3. Erfassung Auszahlungen'!$L$63&lt;(E3+7)),'3. Erfassung Auszahlungen'!$N$63,0)</f>
        <v>0</v>
      </c>
      <c r="F114" s="204">
        <f ca="1">IF(AND('3. Erfassung Auszahlungen'!$L$63&gt;= F3,'3. Erfassung Auszahlungen'!$L$63&lt;(F3+7)),'3. Erfassung Auszahlungen'!$N$63,0)</f>
        <v>0</v>
      </c>
      <c r="G114" s="204">
        <f ca="1">IF(AND('3. Erfassung Auszahlungen'!$L$63&gt;= G3,'3. Erfassung Auszahlungen'!$L$63&lt;(G3+7)),'3. Erfassung Auszahlungen'!$N$63,0)</f>
        <v>0</v>
      </c>
      <c r="H114" s="204">
        <f ca="1">IF(AND('3. Erfassung Auszahlungen'!$L$63&gt;= H3,'3. Erfassung Auszahlungen'!$L$63&lt;(H3+7)),'3. Erfassung Auszahlungen'!$N$63,0)</f>
        <v>0</v>
      </c>
      <c r="I114" s="204">
        <f ca="1">IF(AND('3. Erfassung Auszahlungen'!$L$63&gt;= I3,'3. Erfassung Auszahlungen'!$L$63&lt;(I3+7)),'3. Erfassung Auszahlungen'!$N$63,0)</f>
        <v>0</v>
      </c>
      <c r="J114" s="204">
        <f ca="1">IF(AND('3. Erfassung Auszahlungen'!$L$63&gt;= J3,'3. Erfassung Auszahlungen'!$L$63&lt;(J3+7)),'3. Erfassung Auszahlungen'!$N$63,0)</f>
        <v>0</v>
      </c>
      <c r="K114" s="204">
        <f ca="1">IF(AND('3. Erfassung Auszahlungen'!$L$63&gt;= K3,'3. Erfassung Auszahlungen'!$L$63&lt;(K3+7)),'3. Erfassung Auszahlungen'!$N$63,0)</f>
        <v>0</v>
      </c>
      <c r="L114" s="204">
        <f ca="1">IF(AND('3. Erfassung Auszahlungen'!$L$63&gt;= L3,'3. Erfassung Auszahlungen'!$L$63&lt;(L3+7)),'3. Erfassung Auszahlungen'!$N$63,0)</f>
        <v>0</v>
      </c>
      <c r="M114" s="204">
        <f ca="1">IF(AND('3. Erfassung Auszahlungen'!$L$63&gt;= M3,'3. Erfassung Auszahlungen'!$L$63&lt;(M3+7)),'3. Erfassung Auszahlungen'!$N$63,0)</f>
        <v>0</v>
      </c>
      <c r="N114" s="204">
        <f ca="1">IF(AND('3. Erfassung Auszahlungen'!$L$63&gt;= N3,'3. Erfassung Auszahlungen'!$L$63&lt;(N3+7)),'3. Erfassung Auszahlungen'!$N$63,0)</f>
        <v>0</v>
      </c>
      <c r="O114" s="204">
        <f ca="1">IF(AND('3. Erfassung Auszahlungen'!$L$63&gt;= O3,'3. Erfassung Auszahlungen'!$L$63&lt;(O3+7)),'3. Erfassung Auszahlungen'!$N$63,0)</f>
        <v>0</v>
      </c>
      <c r="P114" s="124"/>
    </row>
    <row r="115" spans="1:16" ht="15.75" customHeight="1" x14ac:dyDescent="0.25">
      <c r="A115" s="18">
        <f>'3. Erfassung Auszahlungen'!A64</f>
        <v>0</v>
      </c>
      <c r="B115" s="204">
        <f ca="1">IF(AND('3. Erfassung Auszahlungen'!$L$64&gt;= B3,'3. Erfassung Auszahlungen'!$L$64&lt;(B3+7)),'3. Erfassung Auszahlungen'!$N$64,0)</f>
        <v>0</v>
      </c>
      <c r="C115" s="204">
        <f ca="1">IF(AND('3. Erfassung Auszahlungen'!$L$64&gt;= C3,'3. Erfassung Auszahlungen'!$L$64&lt;(C3+7)),'3. Erfassung Auszahlungen'!$N$64,0)</f>
        <v>0</v>
      </c>
      <c r="D115" s="204">
        <f ca="1">IF(AND('3. Erfassung Auszahlungen'!$L$64&gt;= D3,'3. Erfassung Auszahlungen'!$L$64&lt;(D3+7)),'3. Erfassung Auszahlungen'!$N$64,0)</f>
        <v>0</v>
      </c>
      <c r="E115" s="204">
        <f ca="1">IF(AND('3. Erfassung Auszahlungen'!$L$64&gt;= E3,'3. Erfassung Auszahlungen'!$L$64&lt;(E3+7)),'3. Erfassung Auszahlungen'!$N$64,0)</f>
        <v>0</v>
      </c>
      <c r="F115" s="204">
        <f ca="1">IF(AND('3. Erfassung Auszahlungen'!$L$64&gt;= F3,'3. Erfassung Auszahlungen'!$L$64&lt;(F3+7)),'3. Erfassung Auszahlungen'!$N$64,0)</f>
        <v>0</v>
      </c>
      <c r="G115" s="204">
        <f ca="1">IF(AND('3. Erfassung Auszahlungen'!$L$64&gt;= G3,'3. Erfassung Auszahlungen'!$L$64&lt;(G3+7)),'3. Erfassung Auszahlungen'!$N$64,0)</f>
        <v>0</v>
      </c>
      <c r="H115" s="204">
        <f ca="1">IF(AND('3. Erfassung Auszahlungen'!$L$64&gt;= H3,'3. Erfassung Auszahlungen'!$L$64&lt;(H3+7)),'3. Erfassung Auszahlungen'!$N$64,0)</f>
        <v>0</v>
      </c>
      <c r="I115" s="204">
        <f ca="1">IF(AND('3. Erfassung Auszahlungen'!$L$64&gt;= I3,'3. Erfassung Auszahlungen'!$L$64&lt;(I3+7)),'3. Erfassung Auszahlungen'!$N$64,0)</f>
        <v>0</v>
      </c>
      <c r="J115" s="204">
        <f ca="1">IF(AND('3. Erfassung Auszahlungen'!$L$64&gt;= J3,'3. Erfassung Auszahlungen'!$L$64&lt;(J3+7)),'3. Erfassung Auszahlungen'!$N$64,0)</f>
        <v>0</v>
      </c>
      <c r="K115" s="204">
        <f ca="1">IF(AND('3. Erfassung Auszahlungen'!$L$64&gt;= K3,'3. Erfassung Auszahlungen'!$L$64&lt;(K3+7)),'3. Erfassung Auszahlungen'!$N$64,0)</f>
        <v>0</v>
      </c>
      <c r="L115" s="204">
        <f ca="1">IF(AND('3. Erfassung Auszahlungen'!$L$64&gt;= L3,'3. Erfassung Auszahlungen'!$L$64&lt;(L3+7)),'3. Erfassung Auszahlungen'!$N$64,0)</f>
        <v>0</v>
      </c>
      <c r="M115" s="204">
        <f ca="1">IF(AND('3. Erfassung Auszahlungen'!$L$64&gt;= M3,'3. Erfassung Auszahlungen'!$L$64&lt;(M3+7)),'3. Erfassung Auszahlungen'!$N$64,0)</f>
        <v>0</v>
      </c>
      <c r="N115" s="204">
        <f ca="1">IF(AND('3. Erfassung Auszahlungen'!$L$64&gt;= N3,'3. Erfassung Auszahlungen'!$L$64&lt;(N3+7)),'3. Erfassung Auszahlungen'!$N$64,0)</f>
        <v>0</v>
      </c>
      <c r="O115" s="204">
        <f ca="1">IF(AND('3. Erfassung Auszahlungen'!$L$64&gt;= O3,'3. Erfassung Auszahlungen'!$L$64&lt;(O3+7)),'3. Erfassung Auszahlungen'!$N$64,0)</f>
        <v>0</v>
      </c>
      <c r="P115" s="124"/>
    </row>
    <row r="116" spans="1:16" ht="15.75" customHeight="1" x14ac:dyDescent="0.25">
      <c r="A116" s="18">
        <f>'3. Erfassung Auszahlungen'!A65</f>
        <v>0</v>
      </c>
      <c r="B116" s="204">
        <f ca="1">IF(AND('3. Erfassung Auszahlungen'!$L$65&gt;= B3,'3. Erfassung Auszahlungen'!$L$65&lt;(B3+7)),'3. Erfassung Auszahlungen'!$N$65,0)</f>
        <v>0</v>
      </c>
      <c r="C116" s="204">
        <f ca="1">IF(AND('3. Erfassung Auszahlungen'!$L$65&gt;= C3,'3. Erfassung Auszahlungen'!$L$65&lt;(C3+7)),'3. Erfassung Auszahlungen'!$N$65,0)</f>
        <v>0</v>
      </c>
      <c r="D116" s="204">
        <f ca="1">IF(AND('3. Erfassung Auszahlungen'!$L$65&gt;= D3,'3. Erfassung Auszahlungen'!$L$65&lt;(D3+7)),'3. Erfassung Auszahlungen'!$N$65,0)</f>
        <v>0</v>
      </c>
      <c r="E116" s="204">
        <f ca="1">IF(AND('3. Erfassung Auszahlungen'!$L$65&gt;= E3,'3. Erfassung Auszahlungen'!$L$65&lt;(E3+7)),'3. Erfassung Auszahlungen'!$N$65,0)</f>
        <v>0</v>
      </c>
      <c r="F116" s="204">
        <f ca="1">IF(AND('3. Erfassung Auszahlungen'!$L$65&gt;= F3,'3. Erfassung Auszahlungen'!$L$65&lt;(F3+7)),'3. Erfassung Auszahlungen'!$N$65,0)</f>
        <v>0</v>
      </c>
      <c r="G116" s="204">
        <f ca="1">IF(AND('3. Erfassung Auszahlungen'!$L$65&gt;= G3,'3. Erfassung Auszahlungen'!$L$65&lt;(G3+7)),'3. Erfassung Auszahlungen'!$N$65,0)</f>
        <v>0</v>
      </c>
      <c r="H116" s="204">
        <f ca="1">IF(AND('3. Erfassung Auszahlungen'!$L$65&gt;= H3,'3. Erfassung Auszahlungen'!$L$65&lt;(H3+7)),'3. Erfassung Auszahlungen'!$N$65,0)</f>
        <v>0</v>
      </c>
      <c r="I116" s="204">
        <f ca="1">IF(AND('3. Erfassung Auszahlungen'!$L$65&gt;= I3,'3. Erfassung Auszahlungen'!$L$65&lt;(I3+7)),'3. Erfassung Auszahlungen'!$N$65,0)</f>
        <v>0</v>
      </c>
      <c r="J116" s="204">
        <f ca="1">IF(AND('3. Erfassung Auszahlungen'!$L$65&gt;= J3,'3. Erfassung Auszahlungen'!$L$65&lt;(J3+7)),'3. Erfassung Auszahlungen'!$N$65,0)</f>
        <v>0</v>
      </c>
      <c r="K116" s="204">
        <f ca="1">IF(AND('3. Erfassung Auszahlungen'!$L$65&gt;= K3,'3. Erfassung Auszahlungen'!$L$65&lt;(K3+7)),'3. Erfassung Auszahlungen'!$N$65,0)</f>
        <v>0</v>
      </c>
      <c r="L116" s="204">
        <f ca="1">IF(AND('3. Erfassung Auszahlungen'!$L$65&gt;= L3,'3. Erfassung Auszahlungen'!$L$65&lt;(L3+7)),'3. Erfassung Auszahlungen'!$N$65,0)</f>
        <v>0</v>
      </c>
      <c r="M116" s="204">
        <f ca="1">IF(AND('3. Erfassung Auszahlungen'!$L$65&gt;= M3,'3. Erfassung Auszahlungen'!$L$65&lt;(M3+7)),'3. Erfassung Auszahlungen'!$N$65,0)</f>
        <v>0</v>
      </c>
      <c r="N116" s="204">
        <f ca="1">IF(AND('3. Erfassung Auszahlungen'!$L$65&gt;= N3,'3. Erfassung Auszahlungen'!$L$65&lt;(N3+7)),'3. Erfassung Auszahlungen'!$N$65,0)</f>
        <v>0</v>
      </c>
      <c r="O116" s="204">
        <f ca="1">IF(AND('3. Erfassung Auszahlungen'!$L$65&gt;= O3,'3. Erfassung Auszahlungen'!$L$65&lt;(O3+7)),'3. Erfassung Auszahlungen'!$N$65,0)</f>
        <v>0</v>
      </c>
      <c r="P116" s="124"/>
    </row>
    <row r="117" spans="1:16" ht="15.75" customHeight="1" x14ac:dyDescent="0.25">
      <c r="A117" s="18">
        <f>'3. Erfassung Auszahlungen'!A66</f>
        <v>0</v>
      </c>
      <c r="B117" s="204">
        <f ca="1">IF(AND('3. Erfassung Auszahlungen'!$L$66&gt;= B3,'3. Erfassung Auszahlungen'!$L$66&lt;(B3+7)),'3. Erfassung Auszahlungen'!$N$66,0)</f>
        <v>0</v>
      </c>
      <c r="C117" s="204">
        <f ca="1">IF(AND('3. Erfassung Auszahlungen'!$L$66&gt;= C3,'3. Erfassung Auszahlungen'!$L$66&lt;(C3+7)),'3. Erfassung Auszahlungen'!$N$66,0)</f>
        <v>0</v>
      </c>
      <c r="D117" s="204">
        <f ca="1">IF(AND('3. Erfassung Auszahlungen'!$L$66&gt;= D3,'3. Erfassung Auszahlungen'!$L$66&lt;(D3+7)),'3. Erfassung Auszahlungen'!$N$66,0)</f>
        <v>0</v>
      </c>
      <c r="E117" s="204">
        <f ca="1">IF(AND('3. Erfassung Auszahlungen'!$L$66&gt;= E3,'3. Erfassung Auszahlungen'!$L$66&lt;(E3+7)),'3. Erfassung Auszahlungen'!$N$66,0)</f>
        <v>0</v>
      </c>
      <c r="F117" s="204">
        <f ca="1">IF(AND('3. Erfassung Auszahlungen'!$L$66&gt;= F3,'3. Erfassung Auszahlungen'!$L$66&lt;(F3+7)),'3. Erfassung Auszahlungen'!$N$66,0)</f>
        <v>0</v>
      </c>
      <c r="G117" s="204">
        <f ca="1">IF(AND('3. Erfassung Auszahlungen'!$L$66&gt;= G3,'3. Erfassung Auszahlungen'!$L$66&lt;(G3+7)),'3. Erfassung Auszahlungen'!$N$66,0)</f>
        <v>0</v>
      </c>
      <c r="H117" s="204">
        <f ca="1">IF(AND('3. Erfassung Auszahlungen'!$L$66&gt;= H3,'3. Erfassung Auszahlungen'!$L$66&lt;(H3+7)),'3. Erfassung Auszahlungen'!$N$66,0)</f>
        <v>0</v>
      </c>
      <c r="I117" s="204">
        <f ca="1">IF(AND('3. Erfassung Auszahlungen'!$L$66&gt;= I3,'3. Erfassung Auszahlungen'!$L$66&lt;(I3+7)),'3. Erfassung Auszahlungen'!$N$66,0)</f>
        <v>0</v>
      </c>
      <c r="J117" s="204">
        <f ca="1">IF(AND('3. Erfassung Auszahlungen'!$L$66&gt;= J3,'3. Erfassung Auszahlungen'!$L$66&lt;(J3+7)),'3. Erfassung Auszahlungen'!$N$66,0)</f>
        <v>0</v>
      </c>
      <c r="K117" s="204">
        <f ca="1">IF(AND('3. Erfassung Auszahlungen'!$L$66&gt;= K3,'3. Erfassung Auszahlungen'!$L$66&lt;(K3+7)),'3. Erfassung Auszahlungen'!$N$66,0)</f>
        <v>0</v>
      </c>
      <c r="L117" s="204">
        <f ca="1">IF(AND('3. Erfassung Auszahlungen'!$L$66&gt;= L3,'3. Erfassung Auszahlungen'!$L$66&lt;(L3+7)),'3. Erfassung Auszahlungen'!$N$66,0)</f>
        <v>0</v>
      </c>
      <c r="M117" s="204">
        <f ca="1">IF(AND('3. Erfassung Auszahlungen'!$L$66&gt;= M3,'3. Erfassung Auszahlungen'!$L$66&lt;(M3+7)),'3. Erfassung Auszahlungen'!$N$66,0)</f>
        <v>0</v>
      </c>
      <c r="N117" s="204">
        <f ca="1">IF(AND('3. Erfassung Auszahlungen'!$L$66&gt;= N3,'3. Erfassung Auszahlungen'!$L$66&lt;(N3+7)),'3. Erfassung Auszahlungen'!$N$66,0)</f>
        <v>0</v>
      </c>
      <c r="O117" s="204">
        <f ca="1">IF(AND('3. Erfassung Auszahlungen'!$L$66&gt;= O3,'3. Erfassung Auszahlungen'!$L$66&lt;(O3+7)),'3. Erfassung Auszahlungen'!$N$66,0)</f>
        <v>0</v>
      </c>
      <c r="P117" s="124"/>
    </row>
    <row r="118" spans="1:16" ht="15.75" customHeight="1" x14ac:dyDescent="0.25">
      <c r="A118" s="18">
        <f>'3. Erfassung Auszahlungen'!A67</f>
        <v>0</v>
      </c>
      <c r="B118" s="204">
        <f ca="1">IF(AND('3. Erfassung Auszahlungen'!$L$67&gt;= B3,'3. Erfassung Auszahlungen'!$L$67&lt;(B3+7)),'3. Erfassung Auszahlungen'!$N$67,0)</f>
        <v>0</v>
      </c>
      <c r="C118" s="204">
        <f ca="1">IF(AND('3. Erfassung Auszahlungen'!$L$67&gt;= C3,'3. Erfassung Auszahlungen'!$L$67&lt;(C3+7)),'3. Erfassung Auszahlungen'!$N$67,0)</f>
        <v>0</v>
      </c>
      <c r="D118" s="204">
        <f ca="1">IF(AND('3. Erfassung Auszahlungen'!$L$67&gt;= D3,'3. Erfassung Auszahlungen'!$L$67&lt;(D3+7)),'3. Erfassung Auszahlungen'!$N$67,0)</f>
        <v>0</v>
      </c>
      <c r="E118" s="204">
        <f ca="1">IF(AND('3. Erfassung Auszahlungen'!$L$67&gt;= E3,'3. Erfassung Auszahlungen'!$L$67&lt;(E3+7)),'3. Erfassung Auszahlungen'!$N$67,0)</f>
        <v>0</v>
      </c>
      <c r="F118" s="204">
        <f ca="1">IF(AND('3. Erfassung Auszahlungen'!$L$67&gt;= F3,'3. Erfassung Auszahlungen'!$L$67&lt;(F3+7)),'3. Erfassung Auszahlungen'!$N$67,0)</f>
        <v>0</v>
      </c>
      <c r="G118" s="204">
        <f ca="1">IF(AND('3. Erfassung Auszahlungen'!$L$67&gt;= G3,'3. Erfassung Auszahlungen'!$L$67&lt;(G3+7)),'3. Erfassung Auszahlungen'!$N$67,0)</f>
        <v>0</v>
      </c>
      <c r="H118" s="204">
        <f ca="1">IF(AND('3. Erfassung Auszahlungen'!$L$67&gt;= H3,'3. Erfassung Auszahlungen'!$L$67&lt;(H3+7)),'3. Erfassung Auszahlungen'!$N$67,0)</f>
        <v>0</v>
      </c>
      <c r="I118" s="204">
        <f ca="1">IF(AND('3. Erfassung Auszahlungen'!$L$67&gt;= I3,'3. Erfassung Auszahlungen'!$L$67&lt;(I3+7)),'3. Erfassung Auszahlungen'!$N$67,0)</f>
        <v>0</v>
      </c>
      <c r="J118" s="204">
        <f ca="1">IF(AND('3. Erfassung Auszahlungen'!$L$67&gt;= J3,'3. Erfassung Auszahlungen'!$L$67&lt;(J3+7)),'3. Erfassung Auszahlungen'!$N$67,0)</f>
        <v>0</v>
      </c>
      <c r="K118" s="204">
        <f ca="1">IF(AND('3. Erfassung Auszahlungen'!$L$67&gt;= K3,'3. Erfassung Auszahlungen'!$L$67&lt;(K3+7)),'3. Erfassung Auszahlungen'!$N$67,0)</f>
        <v>0</v>
      </c>
      <c r="L118" s="204">
        <f ca="1">IF(AND('3. Erfassung Auszahlungen'!$L$67&gt;= L3,'3. Erfassung Auszahlungen'!$L$67&lt;(L3+7)),'3. Erfassung Auszahlungen'!$N$67,0)</f>
        <v>0</v>
      </c>
      <c r="M118" s="204">
        <f ca="1">IF(AND('3. Erfassung Auszahlungen'!$L$67&gt;= M3,'3. Erfassung Auszahlungen'!$L$67&lt;(M3+7)),'3. Erfassung Auszahlungen'!$N$67,0)</f>
        <v>0</v>
      </c>
      <c r="N118" s="204">
        <f ca="1">IF(AND('3. Erfassung Auszahlungen'!$L$67&gt;= N3,'3. Erfassung Auszahlungen'!$L$67&lt;(N3+7)),'3. Erfassung Auszahlungen'!$N$67,0)</f>
        <v>0</v>
      </c>
      <c r="O118" s="204">
        <f ca="1">IF(AND('3. Erfassung Auszahlungen'!$L$67&gt;= O3,'3. Erfassung Auszahlungen'!$L$67&lt;(O3+7)),'3. Erfassung Auszahlungen'!$N$67,0)</f>
        <v>0</v>
      </c>
      <c r="P118" s="124"/>
    </row>
    <row r="119" spans="1:16" ht="15.75" customHeight="1" x14ac:dyDescent="0.25">
      <c r="A119" s="18">
        <f>'3. Erfassung Auszahlungen'!A68</f>
        <v>0</v>
      </c>
      <c r="B119" s="204">
        <f ca="1">IF(AND('3. Erfassung Auszahlungen'!$L$68&gt;= B3,'3. Erfassung Auszahlungen'!$L$68&lt;(B3+7)),'3. Erfassung Auszahlungen'!$N$68,0)</f>
        <v>0</v>
      </c>
      <c r="C119" s="204">
        <f ca="1">IF(AND('3. Erfassung Auszahlungen'!$L$68&gt;= C3,'3. Erfassung Auszahlungen'!$L$68&lt;(C3+7)),'3. Erfassung Auszahlungen'!$N$68,0)</f>
        <v>0</v>
      </c>
      <c r="D119" s="204">
        <f ca="1">IF(AND('3. Erfassung Auszahlungen'!$L$68&gt;= D3,'3. Erfassung Auszahlungen'!$L$68&lt;(D3+7)),'3. Erfassung Auszahlungen'!$N$68,0)</f>
        <v>0</v>
      </c>
      <c r="E119" s="204">
        <f ca="1">IF(AND('3. Erfassung Auszahlungen'!$L$68&gt;= E3,'3. Erfassung Auszahlungen'!$L$68&lt;(E3+7)),'3. Erfassung Auszahlungen'!$N$68,0)</f>
        <v>0</v>
      </c>
      <c r="F119" s="204">
        <f ca="1">IF(AND('3. Erfassung Auszahlungen'!$L$68&gt;= F3,'3. Erfassung Auszahlungen'!$L$68&lt;(F3+7)),'3. Erfassung Auszahlungen'!$N$68,0)</f>
        <v>0</v>
      </c>
      <c r="G119" s="204">
        <f ca="1">IF(AND('3. Erfassung Auszahlungen'!$L$68&gt;= G3,'3. Erfassung Auszahlungen'!$L$68&lt;(G3+7)),'3. Erfassung Auszahlungen'!$N$68,0)</f>
        <v>0</v>
      </c>
      <c r="H119" s="204">
        <f ca="1">IF(AND('3. Erfassung Auszahlungen'!$L$68&gt;= H3,'3. Erfassung Auszahlungen'!$L$68&lt;(H3+7)),'3. Erfassung Auszahlungen'!$N$68,0)</f>
        <v>0</v>
      </c>
      <c r="I119" s="204">
        <f ca="1">IF(AND('3. Erfassung Auszahlungen'!$L$68&gt;= I3,'3. Erfassung Auszahlungen'!$L$68&lt;(I3+7)),'3. Erfassung Auszahlungen'!$N$68,0)</f>
        <v>0</v>
      </c>
      <c r="J119" s="204">
        <f ca="1">IF(AND('3. Erfassung Auszahlungen'!$L$68&gt;= J3,'3. Erfassung Auszahlungen'!$L$68&lt;(J3+7)),'3. Erfassung Auszahlungen'!$N$68,0)</f>
        <v>0</v>
      </c>
      <c r="K119" s="204">
        <f ca="1">IF(AND('3. Erfassung Auszahlungen'!$L$68&gt;= K3,'3. Erfassung Auszahlungen'!$L$68&lt;(K3+7)),'3. Erfassung Auszahlungen'!$N$68,0)</f>
        <v>0</v>
      </c>
      <c r="L119" s="204">
        <f ca="1">IF(AND('3. Erfassung Auszahlungen'!$L$68&gt;= L3,'3. Erfassung Auszahlungen'!$L$68&lt;(L3+7)),'3. Erfassung Auszahlungen'!$N$68,0)</f>
        <v>0</v>
      </c>
      <c r="M119" s="204">
        <f ca="1">IF(AND('3. Erfassung Auszahlungen'!$L$68&gt;= M3,'3. Erfassung Auszahlungen'!$L$68&lt;(M3+7)),'3. Erfassung Auszahlungen'!$N$68,0)</f>
        <v>0</v>
      </c>
      <c r="N119" s="204">
        <f ca="1">IF(AND('3. Erfassung Auszahlungen'!$L$68&gt;= N3,'3. Erfassung Auszahlungen'!$L$68&lt;(N3+7)),'3. Erfassung Auszahlungen'!$N$68,0)</f>
        <v>0</v>
      </c>
      <c r="O119" s="204">
        <f ca="1">IF(AND('3. Erfassung Auszahlungen'!$L$68&gt;= O3,'3. Erfassung Auszahlungen'!$L$68&lt;(O3+7)),'3. Erfassung Auszahlungen'!$N$68,0)</f>
        <v>0</v>
      </c>
      <c r="P119" s="124"/>
    </row>
    <row r="120" spans="1:16" ht="15.75" customHeight="1" x14ac:dyDescent="0.25">
      <c r="A120" s="18">
        <f>'3. Erfassung Auszahlungen'!A69</f>
        <v>0</v>
      </c>
      <c r="B120" s="204">
        <f ca="1">IF(AND('3. Erfassung Auszahlungen'!$L$69&gt;= B3,'3. Erfassung Auszahlungen'!$L$69&lt;(B3+7)),'3. Erfassung Auszahlungen'!$N$69,0)</f>
        <v>0</v>
      </c>
      <c r="C120" s="204">
        <f ca="1">IF(AND('3. Erfassung Auszahlungen'!$L$69&gt;= C3,'3. Erfassung Auszahlungen'!$L$69&lt;(C3+7)),'3. Erfassung Auszahlungen'!$N$69,0)</f>
        <v>0</v>
      </c>
      <c r="D120" s="204">
        <f ca="1">IF(AND('3. Erfassung Auszahlungen'!$L$69&gt;= D3,'3. Erfassung Auszahlungen'!$L$69&lt;(D3+7)),'3. Erfassung Auszahlungen'!$N$69,0)</f>
        <v>0</v>
      </c>
      <c r="E120" s="204">
        <f ca="1">IF(AND('3. Erfassung Auszahlungen'!$L$69&gt;= E3,'3. Erfassung Auszahlungen'!$L$69&lt;(E3+7)),'3. Erfassung Auszahlungen'!$N$69,0)</f>
        <v>0</v>
      </c>
      <c r="F120" s="204">
        <f ca="1">IF(AND('3. Erfassung Auszahlungen'!$L$69&gt;= F3,'3. Erfassung Auszahlungen'!$L$69&lt;(F3+7)),'3. Erfassung Auszahlungen'!$N$69,0)</f>
        <v>0</v>
      </c>
      <c r="G120" s="204">
        <f ca="1">IF(AND('3. Erfassung Auszahlungen'!$L$69&gt;= G3,'3. Erfassung Auszahlungen'!$L$69&lt;(G3+7)),'3. Erfassung Auszahlungen'!$N$69,0)</f>
        <v>0</v>
      </c>
      <c r="H120" s="204">
        <f ca="1">IF(AND('3. Erfassung Auszahlungen'!$L$69&gt;= H3,'3. Erfassung Auszahlungen'!$L$69&lt;(H3+7)),'3. Erfassung Auszahlungen'!$N$69,0)</f>
        <v>0</v>
      </c>
      <c r="I120" s="204">
        <f ca="1">IF(AND('3. Erfassung Auszahlungen'!$L$69&gt;= I3,'3. Erfassung Auszahlungen'!$L$69&lt;(I3+7)),'3. Erfassung Auszahlungen'!$N$69,0)</f>
        <v>0</v>
      </c>
      <c r="J120" s="204">
        <f ca="1">IF(AND('3. Erfassung Auszahlungen'!$L$69&gt;= J3,'3. Erfassung Auszahlungen'!$L$69&lt;(J3+7)),'3. Erfassung Auszahlungen'!$N$69,0)</f>
        <v>0</v>
      </c>
      <c r="K120" s="204">
        <f ca="1">IF(AND('3. Erfassung Auszahlungen'!$L$69&gt;= K3,'3. Erfassung Auszahlungen'!$L$69&lt;(K3+7)),'3. Erfassung Auszahlungen'!$N$69,0)</f>
        <v>0</v>
      </c>
      <c r="L120" s="204">
        <f ca="1">IF(AND('3. Erfassung Auszahlungen'!$L$69&gt;= L3,'3. Erfassung Auszahlungen'!$L$69&lt;(L3+7)),'3. Erfassung Auszahlungen'!$N$69,0)</f>
        <v>0</v>
      </c>
      <c r="M120" s="204">
        <f ca="1">IF(AND('3. Erfassung Auszahlungen'!$L$69&gt;= M3,'3. Erfassung Auszahlungen'!$L$69&lt;(M3+7)),'3. Erfassung Auszahlungen'!$N$69,0)</f>
        <v>0</v>
      </c>
      <c r="N120" s="204">
        <f ca="1">IF(AND('3. Erfassung Auszahlungen'!$L$69&gt;= N3,'3. Erfassung Auszahlungen'!$L$69&lt;(N3+7)),'3. Erfassung Auszahlungen'!$N$69,0)</f>
        <v>0</v>
      </c>
      <c r="O120" s="204">
        <f ca="1">IF(AND('3. Erfassung Auszahlungen'!$L$69&gt;= O3,'3. Erfassung Auszahlungen'!$L$69&lt;(O3+7)),'3. Erfassung Auszahlungen'!$N$69,0)</f>
        <v>0</v>
      </c>
      <c r="P120" s="124"/>
    </row>
    <row r="121" spans="1:16" ht="15.75" customHeight="1" x14ac:dyDescent="0.25">
      <c r="A121" s="18">
        <f>'3. Erfassung Auszahlungen'!A70</f>
        <v>0</v>
      </c>
      <c r="B121" s="204">
        <f ca="1">IF(AND('3. Erfassung Auszahlungen'!$L$70&gt;= B3,'3. Erfassung Auszahlungen'!$L$70&lt;(B3+7)),'3. Erfassung Auszahlungen'!$N$70,0)</f>
        <v>0</v>
      </c>
      <c r="C121" s="204">
        <f ca="1">IF(AND('3. Erfassung Auszahlungen'!$L$70&gt;= C3,'3. Erfassung Auszahlungen'!$L$70&lt;(C3+7)),'3. Erfassung Auszahlungen'!$N$70,0)</f>
        <v>0</v>
      </c>
      <c r="D121" s="204">
        <f ca="1">IF(AND('3. Erfassung Auszahlungen'!$L$70&gt;= D3,'3. Erfassung Auszahlungen'!$L$70&lt;(D3+7)),'3. Erfassung Auszahlungen'!$N$70,0)</f>
        <v>0</v>
      </c>
      <c r="E121" s="204">
        <f ca="1">IF(AND('3. Erfassung Auszahlungen'!$L$70&gt;= E3,'3. Erfassung Auszahlungen'!$L$70&lt;(E3+7)),'3. Erfassung Auszahlungen'!$N$70,0)</f>
        <v>0</v>
      </c>
      <c r="F121" s="204">
        <f ca="1">IF(AND('3. Erfassung Auszahlungen'!$L$70&gt;= F3,'3. Erfassung Auszahlungen'!$L$70&lt;(F3+7)),'3. Erfassung Auszahlungen'!$N$70,0)</f>
        <v>0</v>
      </c>
      <c r="G121" s="204">
        <f ca="1">IF(AND('3. Erfassung Auszahlungen'!$L$70&gt;= G3,'3. Erfassung Auszahlungen'!$L$70&lt;(G3+7)),'3. Erfassung Auszahlungen'!$N$70,0)</f>
        <v>0</v>
      </c>
      <c r="H121" s="204">
        <f ca="1">IF(AND('3. Erfassung Auszahlungen'!$L$70&gt;= H3,'3. Erfassung Auszahlungen'!$L$70&lt;(H3+7)),'3. Erfassung Auszahlungen'!$N$70,0)</f>
        <v>0</v>
      </c>
      <c r="I121" s="204">
        <f ca="1">IF(AND('3. Erfassung Auszahlungen'!$L$70&gt;= I3,'3. Erfassung Auszahlungen'!$L$70&lt;(I3+7)),'3. Erfassung Auszahlungen'!$N$70,0)</f>
        <v>0</v>
      </c>
      <c r="J121" s="204">
        <f ca="1">IF(AND('3. Erfassung Auszahlungen'!$L$70&gt;= J3,'3. Erfassung Auszahlungen'!$L$70&lt;(J3+7)),'3. Erfassung Auszahlungen'!$N$70,0)</f>
        <v>0</v>
      </c>
      <c r="K121" s="204">
        <f ca="1">IF(AND('3. Erfassung Auszahlungen'!$L$70&gt;= K3,'3. Erfassung Auszahlungen'!$L$70&lt;(K3+7)),'3. Erfassung Auszahlungen'!$N$70,0)</f>
        <v>0</v>
      </c>
      <c r="L121" s="204">
        <f ca="1">IF(AND('3. Erfassung Auszahlungen'!$L$70&gt;= L3,'3. Erfassung Auszahlungen'!$L$70&lt;(L3+7)),'3. Erfassung Auszahlungen'!$N$70,0)</f>
        <v>0</v>
      </c>
      <c r="M121" s="204">
        <f ca="1">IF(AND('3. Erfassung Auszahlungen'!$L$70&gt;= M3,'3. Erfassung Auszahlungen'!$L$70&lt;(M3+7)),'3. Erfassung Auszahlungen'!$N$70,0)</f>
        <v>0</v>
      </c>
      <c r="N121" s="204">
        <f ca="1">IF(AND('3. Erfassung Auszahlungen'!$L$70&gt;= N3,'3. Erfassung Auszahlungen'!$L$70&lt;(N3+7)),'3. Erfassung Auszahlungen'!$N$70,0)</f>
        <v>0</v>
      </c>
      <c r="O121" s="204">
        <f ca="1">IF(AND('3. Erfassung Auszahlungen'!$L$70&gt;= O3,'3. Erfassung Auszahlungen'!$L$70&lt;(O3+7)),'3. Erfassung Auszahlungen'!$N$70,0)</f>
        <v>0</v>
      </c>
      <c r="P121" s="124"/>
    </row>
    <row r="122" spans="1:16" ht="15.75" customHeight="1" x14ac:dyDescent="0.25">
      <c r="A122" s="18">
        <f>'3. Erfassung Auszahlungen'!A71</f>
        <v>0</v>
      </c>
      <c r="B122" s="204">
        <f ca="1">IF(AND('3. Erfassung Auszahlungen'!$L$71&gt;= B3,'3. Erfassung Auszahlungen'!$L$71&lt;(B3+7)),'3. Erfassung Auszahlungen'!$N$71,0)</f>
        <v>0</v>
      </c>
      <c r="C122" s="204">
        <f ca="1">IF(AND('3. Erfassung Auszahlungen'!$L$71&gt;= C3,'3. Erfassung Auszahlungen'!$L$71&lt;(C3+7)),'3. Erfassung Auszahlungen'!$N$71,0)</f>
        <v>0</v>
      </c>
      <c r="D122" s="204">
        <f ca="1">IF(AND('3. Erfassung Auszahlungen'!$L$71&gt;= D3,'3. Erfassung Auszahlungen'!$L$71&lt;(D3+7)),'3. Erfassung Auszahlungen'!$N$71,0)</f>
        <v>0</v>
      </c>
      <c r="E122" s="204">
        <f ca="1">IF(AND('3. Erfassung Auszahlungen'!$L$71&gt;= E3,'3. Erfassung Auszahlungen'!$L$71&lt;(E3+7)),'3. Erfassung Auszahlungen'!$N$71,0)</f>
        <v>0</v>
      </c>
      <c r="F122" s="204">
        <f ca="1">IF(AND('3. Erfassung Auszahlungen'!$L$71&gt;= F3,'3. Erfassung Auszahlungen'!$L$71&lt;(F3+7)),'3. Erfassung Auszahlungen'!$N$71,0)</f>
        <v>0</v>
      </c>
      <c r="G122" s="204">
        <f ca="1">IF(AND('3. Erfassung Auszahlungen'!$L$71&gt;= G3,'3. Erfassung Auszahlungen'!$L$71&lt;(G3+7)),'3. Erfassung Auszahlungen'!$N$71,0)</f>
        <v>0</v>
      </c>
      <c r="H122" s="204">
        <f ca="1">IF(AND('3. Erfassung Auszahlungen'!$L$71&gt;= H3,'3. Erfassung Auszahlungen'!$L$71&lt;(H3+7)),'3. Erfassung Auszahlungen'!$N$71,0)</f>
        <v>0</v>
      </c>
      <c r="I122" s="204">
        <f ca="1">IF(AND('3. Erfassung Auszahlungen'!$L$71&gt;= I3,'3. Erfassung Auszahlungen'!$L$71&lt;(I3+7)),'3. Erfassung Auszahlungen'!$N$71,0)</f>
        <v>0</v>
      </c>
      <c r="J122" s="204">
        <f ca="1">IF(AND('3. Erfassung Auszahlungen'!$L$71&gt;= J3,'3. Erfassung Auszahlungen'!$L$71&lt;(J3+7)),'3. Erfassung Auszahlungen'!$N$71,0)</f>
        <v>0</v>
      </c>
      <c r="K122" s="204">
        <f ca="1">IF(AND('3. Erfassung Auszahlungen'!$L$71&gt;= K3,'3. Erfassung Auszahlungen'!$L$71&lt;(K3+7)),'3. Erfassung Auszahlungen'!$N$71,0)</f>
        <v>0</v>
      </c>
      <c r="L122" s="204">
        <f ca="1">IF(AND('3. Erfassung Auszahlungen'!$L$71&gt;= L3,'3. Erfassung Auszahlungen'!$L$71&lt;(L3+7)),'3. Erfassung Auszahlungen'!$N$71,0)</f>
        <v>0</v>
      </c>
      <c r="M122" s="204">
        <f ca="1">IF(AND('3. Erfassung Auszahlungen'!$L$71&gt;= M3,'3. Erfassung Auszahlungen'!$L$71&lt;(M3+7)),'3. Erfassung Auszahlungen'!$N$71,0)</f>
        <v>0</v>
      </c>
      <c r="N122" s="204">
        <f ca="1">IF(AND('3. Erfassung Auszahlungen'!$L$71&gt;= N3,'3. Erfassung Auszahlungen'!$L$71&lt;(N3+7)),'3. Erfassung Auszahlungen'!$N$71,0)</f>
        <v>0</v>
      </c>
      <c r="O122" s="204">
        <f ca="1">IF(AND('3. Erfassung Auszahlungen'!$L$71&gt;= O3,'3. Erfassung Auszahlungen'!$L$71&lt;(O3+7)),'3. Erfassung Auszahlungen'!$N$71,0)</f>
        <v>0</v>
      </c>
      <c r="P122" s="124"/>
    </row>
    <row r="123" spans="1:16" ht="15.75" customHeight="1" x14ac:dyDescent="0.25">
      <c r="A123" s="18">
        <f>'3. Erfassung Auszahlungen'!A72</f>
        <v>0</v>
      </c>
      <c r="B123" s="204">
        <f ca="1">IF(AND('3. Erfassung Auszahlungen'!$L$72&gt;= B3,'3. Erfassung Auszahlungen'!$L$72&lt;(B3+7)),'3. Erfassung Auszahlungen'!$N$72,0)</f>
        <v>0</v>
      </c>
      <c r="C123" s="204">
        <f ca="1">IF(AND('3. Erfassung Auszahlungen'!$L$72&gt;= C3,'3. Erfassung Auszahlungen'!$L$72&lt;(C3+7)),'3. Erfassung Auszahlungen'!$N$72,0)</f>
        <v>0</v>
      </c>
      <c r="D123" s="204">
        <f ca="1">IF(AND('3. Erfassung Auszahlungen'!$L$72&gt;= D3,'3. Erfassung Auszahlungen'!$L$72&lt;(D3+7)),'3. Erfassung Auszahlungen'!$N$72,0)</f>
        <v>0</v>
      </c>
      <c r="E123" s="204">
        <f ca="1">IF(AND('3. Erfassung Auszahlungen'!$L$72&gt;= E3,'3. Erfassung Auszahlungen'!$L$72&lt;(E3+7)),'3. Erfassung Auszahlungen'!$N$72,0)</f>
        <v>0</v>
      </c>
      <c r="F123" s="204">
        <f ca="1">IF(AND('3. Erfassung Auszahlungen'!$L$72&gt;= F3,'3. Erfassung Auszahlungen'!$L$72&lt;(F3+7)),'3. Erfassung Auszahlungen'!$N$72,0)</f>
        <v>0</v>
      </c>
      <c r="G123" s="204">
        <f ca="1">IF(AND('3. Erfassung Auszahlungen'!$L$72&gt;= G3,'3. Erfassung Auszahlungen'!$L$72&lt;(G3+7)),'3. Erfassung Auszahlungen'!$N$72,0)</f>
        <v>0</v>
      </c>
      <c r="H123" s="204">
        <f ca="1">IF(AND('3. Erfassung Auszahlungen'!$L$72&gt;= H3,'3. Erfassung Auszahlungen'!$L$72&lt;(H3+7)),'3. Erfassung Auszahlungen'!$N$72,0)</f>
        <v>0</v>
      </c>
      <c r="I123" s="204">
        <f ca="1">IF(AND('3. Erfassung Auszahlungen'!$L$72&gt;= I3,'3. Erfassung Auszahlungen'!$L$72&lt;(I3+7)),'3. Erfassung Auszahlungen'!$N$72,0)</f>
        <v>0</v>
      </c>
      <c r="J123" s="204">
        <f ca="1">IF(AND('3. Erfassung Auszahlungen'!$L$72&gt;= J3,'3. Erfassung Auszahlungen'!$L$72&lt;(J3+7)),'3. Erfassung Auszahlungen'!$N$72,0)</f>
        <v>0</v>
      </c>
      <c r="K123" s="204">
        <f ca="1">IF(AND('3. Erfassung Auszahlungen'!$L$72&gt;= K3,'3. Erfassung Auszahlungen'!$L$72&lt;(K3+7)),'3. Erfassung Auszahlungen'!$N$72,0)</f>
        <v>0</v>
      </c>
      <c r="L123" s="204">
        <f ca="1">IF(AND('3. Erfassung Auszahlungen'!$L$72&gt;= L3,'3. Erfassung Auszahlungen'!$L$72&lt;(L3+7)),'3. Erfassung Auszahlungen'!$N$72,0)</f>
        <v>0</v>
      </c>
      <c r="M123" s="204">
        <f ca="1">IF(AND('3. Erfassung Auszahlungen'!$L$72&gt;= M3,'3. Erfassung Auszahlungen'!$L$72&lt;(M3+7)),'3. Erfassung Auszahlungen'!$N$72,0)</f>
        <v>0</v>
      </c>
      <c r="N123" s="204">
        <f ca="1">IF(AND('3. Erfassung Auszahlungen'!$L$72&gt;= N3,'3. Erfassung Auszahlungen'!$L$72&lt;(N3+7)),'3. Erfassung Auszahlungen'!$N$72,0)</f>
        <v>0</v>
      </c>
      <c r="O123" s="204">
        <f ca="1">IF(AND('3. Erfassung Auszahlungen'!$L$72&gt;= O3,'3. Erfassung Auszahlungen'!$L$72&lt;(O3+7)),'3. Erfassung Auszahlungen'!$N$72,0)</f>
        <v>0</v>
      </c>
      <c r="P123" s="124"/>
    </row>
    <row r="124" spans="1:16" ht="15.75" customHeight="1" x14ac:dyDescent="0.25">
      <c r="A124" s="18">
        <f>'3. Erfassung Auszahlungen'!A73</f>
        <v>0</v>
      </c>
      <c r="B124" s="204">
        <f ca="1">IF(AND('3. Erfassung Auszahlungen'!$L$73&gt;= B3,'3. Erfassung Auszahlungen'!$L$73&lt;(B3+7)),'3. Erfassung Auszahlungen'!$N$73,0)</f>
        <v>0</v>
      </c>
      <c r="C124" s="204">
        <f ca="1">IF(AND('3. Erfassung Auszahlungen'!$L$73&gt;= C3,'3. Erfassung Auszahlungen'!$L$73&lt;(C3+7)),'3. Erfassung Auszahlungen'!$N$73,0)</f>
        <v>0</v>
      </c>
      <c r="D124" s="204">
        <f ca="1">IF(AND('3. Erfassung Auszahlungen'!$L$73&gt;= D3,'3. Erfassung Auszahlungen'!$L$73&lt;(D3+7)),'3. Erfassung Auszahlungen'!$N$73,0)</f>
        <v>0</v>
      </c>
      <c r="E124" s="204">
        <f ca="1">IF(AND('3. Erfassung Auszahlungen'!$L$73&gt;= E3,'3. Erfassung Auszahlungen'!$L$73&lt;(E3+7)),'3. Erfassung Auszahlungen'!$N$73,0)</f>
        <v>0</v>
      </c>
      <c r="F124" s="204">
        <f ca="1">IF(AND('3. Erfassung Auszahlungen'!$L$73&gt;= F3,'3. Erfassung Auszahlungen'!$L$73&lt;(F3+7)),'3. Erfassung Auszahlungen'!$N$73,0)</f>
        <v>0</v>
      </c>
      <c r="G124" s="204">
        <f ca="1">IF(AND('3. Erfassung Auszahlungen'!$L$73&gt;= G3,'3. Erfassung Auszahlungen'!$L$73&lt;(G3+7)),'3. Erfassung Auszahlungen'!$N$73,0)</f>
        <v>0</v>
      </c>
      <c r="H124" s="204">
        <f ca="1">IF(AND('3. Erfassung Auszahlungen'!$L$73&gt;= H3,'3. Erfassung Auszahlungen'!$L$73&lt;(H3+7)),'3. Erfassung Auszahlungen'!$N$73,0)</f>
        <v>0</v>
      </c>
      <c r="I124" s="204">
        <f ca="1">IF(AND('3. Erfassung Auszahlungen'!$L$73&gt;= I3,'3. Erfassung Auszahlungen'!$L$73&lt;(I3+7)),'3. Erfassung Auszahlungen'!$N$73,0)</f>
        <v>0</v>
      </c>
      <c r="J124" s="204">
        <f ca="1">IF(AND('3. Erfassung Auszahlungen'!$L$73&gt;= J3,'3. Erfassung Auszahlungen'!$L$73&lt;(J3+7)),'3. Erfassung Auszahlungen'!$N$73,0)</f>
        <v>0</v>
      </c>
      <c r="K124" s="204">
        <f ca="1">IF(AND('3. Erfassung Auszahlungen'!$L$73&gt;= K3,'3. Erfassung Auszahlungen'!$L$73&lt;(K3+7)),'3. Erfassung Auszahlungen'!$N$73,0)</f>
        <v>0</v>
      </c>
      <c r="L124" s="204">
        <f ca="1">IF(AND('3. Erfassung Auszahlungen'!$L$73&gt;= L3,'3. Erfassung Auszahlungen'!$L$73&lt;(L3+7)),'3. Erfassung Auszahlungen'!$N$73,0)</f>
        <v>0</v>
      </c>
      <c r="M124" s="204">
        <f ca="1">IF(AND('3. Erfassung Auszahlungen'!$L$73&gt;= M3,'3. Erfassung Auszahlungen'!$L$73&lt;(M3+7)),'3. Erfassung Auszahlungen'!$N$73,0)</f>
        <v>0</v>
      </c>
      <c r="N124" s="204">
        <f ca="1">IF(AND('3. Erfassung Auszahlungen'!$L$73&gt;= N3,'3. Erfassung Auszahlungen'!$L$73&lt;(N3+7)),'3. Erfassung Auszahlungen'!$N$73,0)</f>
        <v>0</v>
      </c>
      <c r="O124" s="204">
        <f ca="1">IF(AND('3. Erfassung Auszahlungen'!$L$73&gt;= O3,'3. Erfassung Auszahlungen'!$L$73&lt;(O3+7)),'3. Erfassung Auszahlungen'!$N$73,0)</f>
        <v>0</v>
      </c>
      <c r="P124" s="124"/>
    </row>
    <row r="125" spans="1:16" ht="15.75" customHeight="1" x14ac:dyDescent="0.25">
      <c r="A125" s="18">
        <f>'3. Erfassung Auszahlungen'!A74</f>
        <v>0</v>
      </c>
      <c r="B125" s="204">
        <f ca="1">IF(AND('3. Erfassung Auszahlungen'!$L$74&gt;= B3,'3. Erfassung Auszahlungen'!$L$74&lt;(B3+7)),'3. Erfassung Auszahlungen'!$N$74,0)</f>
        <v>0</v>
      </c>
      <c r="C125" s="204">
        <f ca="1">IF(AND('3. Erfassung Auszahlungen'!$L$74&gt;= C3,'3. Erfassung Auszahlungen'!$L$74&lt;(C3+7)),'3. Erfassung Auszahlungen'!$N$74,0)</f>
        <v>0</v>
      </c>
      <c r="D125" s="204">
        <f ca="1">IF(AND('3. Erfassung Auszahlungen'!$L$74&gt;= D3,'3. Erfassung Auszahlungen'!$L$74&lt;(D3+7)),'3. Erfassung Auszahlungen'!$N$74,0)</f>
        <v>0</v>
      </c>
      <c r="E125" s="204">
        <f ca="1">IF(AND('3. Erfassung Auszahlungen'!$L$74&gt;= E3,'3. Erfassung Auszahlungen'!$L$74&lt;(E3+7)),'3. Erfassung Auszahlungen'!$N$74,0)</f>
        <v>0</v>
      </c>
      <c r="F125" s="204">
        <f ca="1">IF(AND('3. Erfassung Auszahlungen'!$L$74&gt;= F3,'3. Erfassung Auszahlungen'!$L$74&lt;(F3+7)),'3. Erfassung Auszahlungen'!$N$74,0)</f>
        <v>0</v>
      </c>
      <c r="G125" s="204">
        <f ca="1">IF(AND('3. Erfassung Auszahlungen'!$L$74&gt;= G3,'3. Erfassung Auszahlungen'!$L$74&lt;(G3+7)),'3. Erfassung Auszahlungen'!$N$74,0)</f>
        <v>0</v>
      </c>
      <c r="H125" s="204">
        <f ca="1">IF(AND('3. Erfassung Auszahlungen'!$L$74&gt;= H3,'3. Erfassung Auszahlungen'!$L$74&lt;(H3+7)),'3. Erfassung Auszahlungen'!$N$74,0)</f>
        <v>0</v>
      </c>
      <c r="I125" s="204">
        <f ca="1">IF(AND('3. Erfassung Auszahlungen'!$L$74&gt;= I3,'3. Erfassung Auszahlungen'!$L$74&lt;(I3+7)),'3. Erfassung Auszahlungen'!$N$74,0)</f>
        <v>0</v>
      </c>
      <c r="J125" s="204">
        <f ca="1">IF(AND('3. Erfassung Auszahlungen'!$L$74&gt;= J3,'3. Erfassung Auszahlungen'!$L$74&lt;(J3+7)),'3. Erfassung Auszahlungen'!$N$74,0)</f>
        <v>0</v>
      </c>
      <c r="K125" s="204">
        <f ca="1">IF(AND('3. Erfassung Auszahlungen'!$L$74&gt;= K3,'3. Erfassung Auszahlungen'!$L$74&lt;(K3+7)),'3. Erfassung Auszahlungen'!$N$74,0)</f>
        <v>0</v>
      </c>
      <c r="L125" s="204">
        <f ca="1">IF(AND('3. Erfassung Auszahlungen'!$L$74&gt;= L3,'3. Erfassung Auszahlungen'!$L$74&lt;(L3+7)),'3. Erfassung Auszahlungen'!$N$74,0)</f>
        <v>0</v>
      </c>
      <c r="M125" s="204">
        <f ca="1">IF(AND('3. Erfassung Auszahlungen'!$L$74&gt;= M3,'3. Erfassung Auszahlungen'!$L$74&lt;(M3+7)),'3. Erfassung Auszahlungen'!$N$74,0)</f>
        <v>0</v>
      </c>
      <c r="N125" s="204">
        <f ca="1">IF(AND('3. Erfassung Auszahlungen'!$L$74&gt;= N3,'3. Erfassung Auszahlungen'!$L$74&lt;(N3+7)),'3. Erfassung Auszahlungen'!$N$74,0)</f>
        <v>0</v>
      </c>
      <c r="O125" s="204">
        <f ca="1">IF(AND('3. Erfassung Auszahlungen'!$L$74&gt;= O3,'3. Erfassung Auszahlungen'!$L$74&lt;(O3+7)),'3. Erfassung Auszahlungen'!$N$74,0)</f>
        <v>0</v>
      </c>
      <c r="P125" s="124"/>
    </row>
    <row r="126" spans="1:16" ht="15.75" customHeight="1" x14ac:dyDescent="0.25">
      <c r="A126" s="18">
        <f>'3. Erfassung Auszahlungen'!A75</f>
        <v>0</v>
      </c>
      <c r="B126" s="204">
        <f ca="1">IF(AND('3. Erfassung Auszahlungen'!$L$75&gt;= B3,'3. Erfassung Auszahlungen'!$L$75&lt;(B3+7)),'3. Erfassung Auszahlungen'!$N$75,0)</f>
        <v>0</v>
      </c>
      <c r="C126" s="204">
        <f ca="1">IF(AND('3. Erfassung Auszahlungen'!$L$75&gt;= C3,'3. Erfassung Auszahlungen'!$L$75&lt;(C3+7)),'3. Erfassung Auszahlungen'!$N$75,0)</f>
        <v>0</v>
      </c>
      <c r="D126" s="204">
        <f ca="1">IF(AND('3. Erfassung Auszahlungen'!$L$75&gt;= D3,'3. Erfassung Auszahlungen'!$L$75&lt;(D3+7)),'3. Erfassung Auszahlungen'!$N$75,0)</f>
        <v>0</v>
      </c>
      <c r="E126" s="204">
        <f ca="1">IF(AND('3. Erfassung Auszahlungen'!$L$75&gt;= E3,'3. Erfassung Auszahlungen'!$L$75&lt;(E3+7)),'3. Erfassung Auszahlungen'!$N$75,0)</f>
        <v>0</v>
      </c>
      <c r="F126" s="204">
        <f ca="1">IF(AND('3. Erfassung Auszahlungen'!$L$75&gt;= F3,'3. Erfassung Auszahlungen'!$L$75&lt;(F3+7)),'3. Erfassung Auszahlungen'!$N$75,0)</f>
        <v>0</v>
      </c>
      <c r="G126" s="204">
        <f ca="1">IF(AND('3. Erfassung Auszahlungen'!$L$75&gt;= G3,'3. Erfassung Auszahlungen'!$L$75&lt;(G3+7)),'3. Erfassung Auszahlungen'!$N$75,0)</f>
        <v>0</v>
      </c>
      <c r="H126" s="204">
        <f ca="1">IF(AND('3. Erfassung Auszahlungen'!$L$75&gt;= H3,'3. Erfassung Auszahlungen'!$L$75&lt;(H3+7)),'3. Erfassung Auszahlungen'!$N$75,0)</f>
        <v>0</v>
      </c>
      <c r="I126" s="204">
        <f ca="1">IF(AND('3. Erfassung Auszahlungen'!$L$75&gt;= I3,'3. Erfassung Auszahlungen'!$L$75&lt;(I3+7)),'3. Erfassung Auszahlungen'!$N$75,0)</f>
        <v>0</v>
      </c>
      <c r="J126" s="204">
        <f ca="1">IF(AND('3. Erfassung Auszahlungen'!$L$75&gt;= J3,'3. Erfassung Auszahlungen'!$L$75&lt;(J3+7)),'3. Erfassung Auszahlungen'!$N$75,0)</f>
        <v>0</v>
      </c>
      <c r="K126" s="204">
        <f ca="1">IF(AND('3. Erfassung Auszahlungen'!$L$75&gt;= K3,'3. Erfassung Auszahlungen'!$L$75&lt;(K3+7)),'3. Erfassung Auszahlungen'!$N$75,0)</f>
        <v>0</v>
      </c>
      <c r="L126" s="204">
        <f ca="1">IF(AND('3. Erfassung Auszahlungen'!$L$75&gt;= L3,'3. Erfassung Auszahlungen'!$L$75&lt;(L3+7)),'3. Erfassung Auszahlungen'!$N$75,0)</f>
        <v>0</v>
      </c>
      <c r="M126" s="204">
        <f ca="1">IF(AND('3. Erfassung Auszahlungen'!$L$75&gt;= M3,'3. Erfassung Auszahlungen'!$L$75&lt;(M3+7)),'3. Erfassung Auszahlungen'!$N$75,0)</f>
        <v>0</v>
      </c>
      <c r="N126" s="204">
        <f ca="1">IF(AND('3. Erfassung Auszahlungen'!$L$75&gt;= N3,'3. Erfassung Auszahlungen'!$L$75&lt;(N3+7)),'3. Erfassung Auszahlungen'!$N$75,0)</f>
        <v>0</v>
      </c>
      <c r="O126" s="204">
        <f ca="1">IF(AND('3. Erfassung Auszahlungen'!$L$75&gt;= O3,'3. Erfassung Auszahlungen'!$L$75&lt;(O3+7)),'3. Erfassung Auszahlungen'!$N$75,0)</f>
        <v>0</v>
      </c>
      <c r="P126" s="124"/>
    </row>
    <row r="127" spans="1:16" ht="15.75" customHeight="1" x14ac:dyDescent="0.25">
      <c r="A127" s="18">
        <f>'3. Erfassung Auszahlungen'!A76</f>
        <v>0</v>
      </c>
      <c r="B127" s="204">
        <f ca="1">IF(AND('3. Erfassung Auszahlungen'!$L$76&gt;= B3,'3. Erfassung Auszahlungen'!$L$76&lt;(B3+7)),'3. Erfassung Auszahlungen'!$N$76,0)</f>
        <v>0</v>
      </c>
      <c r="C127" s="204">
        <f ca="1">IF(AND('3. Erfassung Auszahlungen'!$L$76&gt;= C3,'3. Erfassung Auszahlungen'!$L$76&lt;(C3+7)),'3. Erfassung Auszahlungen'!$N$76,0)</f>
        <v>0</v>
      </c>
      <c r="D127" s="204">
        <f ca="1">IF(AND('3. Erfassung Auszahlungen'!$L$76&gt;= D3,'3. Erfassung Auszahlungen'!$L$76&lt;(D3+7)),'3. Erfassung Auszahlungen'!$N$76,0)</f>
        <v>0</v>
      </c>
      <c r="E127" s="204">
        <f ca="1">IF(AND('3. Erfassung Auszahlungen'!$L$76&gt;= E3,'3. Erfassung Auszahlungen'!$L$76&lt;(E3+7)),'3. Erfassung Auszahlungen'!$N$76,0)</f>
        <v>0</v>
      </c>
      <c r="F127" s="204">
        <f ca="1">IF(AND('3. Erfassung Auszahlungen'!$L$76&gt;= F3,'3. Erfassung Auszahlungen'!$L$76&lt;(F3+7)),'3. Erfassung Auszahlungen'!$N$76,0)</f>
        <v>0</v>
      </c>
      <c r="G127" s="204">
        <f ca="1">IF(AND('3. Erfassung Auszahlungen'!$L$76&gt;= G3,'3. Erfassung Auszahlungen'!$L$76&lt;(G3+7)),'3. Erfassung Auszahlungen'!$N$76,0)</f>
        <v>0</v>
      </c>
      <c r="H127" s="204">
        <f ca="1">IF(AND('3. Erfassung Auszahlungen'!$L$76&gt;= H3,'3. Erfassung Auszahlungen'!$L$76&lt;(H3+7)),'3. Erfassung Auszahlungen'!$N$76,0)</f>
        <v>0</v>
      </c>
      <c r="I127" s="204">
        <f ca="1">IF(AND('3. Erfassung Auszahlungen'!$L$76&gt;= I3,'3. Erfassung Auszahlungen'!$L$76&lt;(I3+7)),'3. Erfassung Auszahlungen'!$N$76,0)</f>
        <v>0</v>
      </c>
      <c r="J127" s="204">
        <f ca="1">IF(AND('3. Erfassung Auszahlungen'!$L$76&gt;= J3,'3. Erfassung Auszahlungen'!$L$76&lt;(J3+7)),'3. Erfassung Auszahlungen'!$N$76,0)</f>
        <v>0</v>
      </c>
      <c r="K127" s="204">
        <f ca="1">IF(AND('3. Erfassung Auszahlungen'!$L$76&gt;= K3,'3. Erfassung Auszahlungen'!$L$76&lt;(K3+7)),'3. Erfassung Auszahlungen'!$N$76,0)</f>
        <v>0</v>
      </c>
      <c r="L127" s="204">
        <f ca="1">IF(AND('3. Erfassung Auszahlungen'!$L$76&gt;= L3,'3. Erfassung Auszahlungen'!$L$76&lt;(L3+7)),'3. Erfassung Auszahlungen'!$N$76,0)</f>
        <v>0</v>
      </c>
      <c r="M127" s="204">
        <f ca="1">IF(AND('3. Erfassung Auszahlungen'!$L$76&gt;= M3,'3. Erfassung Auszahlungen'!$L$76&lt;(M3+7)),'3. Erfassung Auszahlungen'!$N$76,0)</f>
        <v>0</v>
      </c>
      <c r="N127" s="204">
        <f ca="1">IF(AND('3. Erfassung Auszahlungen'!$L$76&gt;= N3,'3. Erfassung Auszahlungen'!$L$76&lt;(N3+7)),'3. Erfassung Auszahlungen'!$N$76,0)</f>
        <v>0</v>
      </c>
      <c r="O127" s="204">
        <f ca="1">IF(AND('3. Erfassung Auszahlungen'!$L$76&gt;= O3,'3. Erfassung Auszahlungen'!$L$76&lt;(O3+7)),'3. Erfassung Auszahlungen'!$N$76,0)</f>
        <v>0</v>
      </c>
      <c r="P127" s="124"/>
    </row>
    <row r="128" spans="1:16" ht="15.75" customHeight="1" x14ac:dyDescent="0.25">
      <c r="A128" s="18">
        <f>'3. Erfassung Auszahlungen'!A77</f>
        <v>0</v>
      </c>
      <c r="B128" s="204">
        <f ca="1">IF(AND('3. Erfassung Auszahlungen'!$L$77&gt;= B3,'3. Erfassung Auszahlungen'!$L$77&lt;(B3+7)),'3. Erfassung Auszahlungen'!$N$77,0)</f>
        <v>0</v>
      </c>
      <c r="C128" s="204">
        <f ca="1">IF(AND('3. Erfassung Auszahlungen'!$L$77&gt;= C3,'3. Erfassung Auszahlungen'!$L$77&lt;(C3+7)),'3. Erfassung Auszahlungen'!$N$77,0)</f>
        <v>0</v>
      </c>
      <c r="D128" s="204">
        <f ca="1">IF(AND('3. Erfassung Auszahlungen'!$L$77&gt;= D3,'3. Erfassung Auszahlungen'!$L$77&lt;(D3+7)),'3. Erfassung Auszahlungen'!$N$77,0)</f>
        <v>0</v>
      </c>
      <c r="E128" s="204">
        <f ca="1">IF(AND('3. Erfassung Auszahlungen'!$L$77&gt;= E3,'3. Erfassung Auszahlungen'!$L$77&lt;(E3+7)),'3. Erfassung Auszahlungen'!$N$77,0)</f>
        <v>0</v>
      </c>
      <c r="F128" s="204">
        <f ca="1">IF(AND('3. Erfassung Auszahlungen'!$L$77&gt;= F3,'3. Erfassung Auszahlungen'!$L$77&lt;(F3+7)),'3. Erfassung Auszahlungen'!$N$77,0)</f>
        <v>0</v>
      </c>
      <c r="G128" s="204">
        <f ca="1">IF(AND('3. Erfassung Auszahlungen'!$L$77&gt;= G3,'3. Erfassung Auszahlungen'!$L$77&lt;(G3+7)),'3. Erfassung Auszahlungen'!$N$77,0)</f>
        <v>0</v>
      </c>
      <c r="H128" s="204">
        <f ca="1">IF(AND('3. Erfassung Auszahlungen'!$L$77&gt;= H3,'3. Erfassung Auszahlungen'!$L$77&lt;(H3+7)),'3. Erfassung Auszahlungen'!$N$77,0)</f>
        <v>0</v>
      </c>
      <c r="I128" s="204">
        <f ca="1">IF(AND('3. Erfassung Auszahlungen'!$L$77&gt;= I3,'3. Erfassung Auszahlungen'!$L$77&lt;(I3+7)),'3. Erfassung Auszahlungen'!$N$77,0)</f>
        <v>0</v>
      </c>
      <c r="J128" s="204">
        <f ca="1">IF(AND('3. Erfassung Auszahlungen'!$L$77&gt;= J3,'3. Erfassung Auszahlungen'!$L$77&lt;(J3+7)),'3. Erfassung Auszahlungen'!$N$77,0)</f>
        <v>0</v>
      </c>
      <c r="K128" s="204">
        <f ca="1">IF(AND('3. Erfassung Auszahlungen'!$L$77&gt;= K3,'3. Erfassung Auszahlungen'!$L$77&lt;(K3+7)),'3. Erfassung Auszahlungen'!$N$77,0)</f>
        <v>0</v>
      </c>
      <c r="L128" s="204">
        <f ca="1">IF(AND('3. Erfassung Auszahlungen'!$L$77&gt;= L3,'3. Erfassung Auszahlungen'!$L$77&lt;(L3+7)),'3. Erfassung Auszahlungen'!$N$77,0)</f>
        <v>0</v>
      </c>
      <c r="M128" s="204">
        <f ca="1">IF(AND('3. Erfassung Auszahlungen'!$L$77&gt;= M3,'3. Erfassung Auszahlungen'!$L$77&lt;(M3+7)),'3. Erfassung Auszahlungen'!$N$77,0)</f>
        <v>0</v>
      </c>
      <c r="N128" s="204">
        <f ca="1">IF(AND('3. Erfassung Auszahlungen'!$L$77&gt;= N3,'3. Erfassung Auszahlungen'!$L$77&lt;(N3+7)),'3. Erfassung Auszahlungen'!$N$77,0)</f>
        <v>0</v>
      </c>
      <c r="O128" s="204">
        <f ca="1">IF(AND('3. Erfassung Auszahlungen'!$L$77&gt;= O3,'3. Erfassung Auszahlungen'!$L$77&lt;(O3+7)),'3. Erfassung Auszahlungen'!$N$77,0)</f>
        <v>0</v>
      </c>
      <c r="P128" s="124"/>
    </row>
    <row r="129" spans="1:16" ht="15.75" customHeight="1" x14ac:dyDescent="0.25">
      <c r="A129" s="18">
        <f>'3. Erfassung Auszahlungen'!A78</f>
        <v>0</v>
      </c>
      <c r="B129" s="204">
        <f ca="1">IF(AND('3. Erfassung Auszahlungen'!$L$78&gt;= B3,'3. Erfassung Auszahlungen'!$L$78&lt;(B3+7)),'3. Erfassung Auszahlungen'!$N$78,0)</f>
        <v>0</v>
      </c>
      <c r="C129" s="204">
        <f ca="1">IF(AND('3. Erfassung Auszahlungen'!$L$78&gt;= C3,'3. Erfassung Auszahlungen'!$L$78&lt;(C3+7)),'3. Erfassung Auszahlungen'!$N$78,0)</f>
        <v>0</v>
      </c>
      <c r="D129" s="204">
        <f ca="1">IF(AND('3. Erfassung Auszahlungen'!$L$78&gt;= D3,'3. Erfassung Auszahlungen'!$L$78&lt;(D3+7)),'3. Erfassung Auszahlungen'!$N$78,0)</f>
        <v>0</v>
      </c>
      <c r="E129" s="204">
        <f ca="1">IF(AND('3. Erfassung Auszahlungen'!$L$78&gt;= E3,'3. Erfassung Auszahlungen'!$L$78&lt;(E3+7)),'3. Erfassung Auszahlungen'!$N$78,0)</f>
        <v>0</v>
      </c>
      <c r="F129" s="204">
        <f ca="1">IF(AND('3. Erfassung Auszahlungen'!$L$78&gt;= F3,'3. Erfassung Auszahlungen'!$L$78&lt;(F3+7)),'3. Erfassung Auszahlungen'!$N$78,0)</f>
        <v>0</v>
      </c>
      <c r="G129" s="204">
        <f ca="1">IF(AND('3. Erfassung Auszahlungen'!$L$78&gt;= G3,'3. Erfassung Auszahlungen'!$L$78&lt;(G3+7)),'3. Erfassung Auszahlungen'!$N$78,0)</f>
        <v>0</v>
      </c>
      <c r="H129" s="204">
        <f ca="1">IF(AND('3. Erfassung Auszahlungen'!$L$78&gt;= H3,'3. Erfassung Auszahlungen'!$L$78&lt;(H3+7)),'3. Erfassung Auszahlungen'!$N$78,0)</f>
        <v>0</v>
      </c>
      <c r="I129" s="204">
        <f ca="1">IF(AND('3. Erfassung Auszahlungen'!$L$78&gt;= I3,'3. Erfassung Auszahlungen'!$L$78&lt;(I3+7)),'3. Erfassung Auszahlungen'!$N$78,0)</f>
        <v>0</v>
      </c>
      <c r="J129" s="204">
        <f ca="1">IF(AND('3. Erfassung Auszahlungen'!$L$78&gt;= J3,'3. Erfassung Auszahlungen'!$L$78&lt;(J3+7)),'3. Erfassung Auszahlungen'!$N$78,0)</f>
        <v>0</v>
      </c>
      <c r="K129" s="204">
        <f ca="1">IF(AND('3. Erfassung Auszahlungen'!$L$78&gt;= K3,'3. Erfassung Auszahlungen'!$L$78&lt;(K3+7)),'3. Erfassung Auszahlungen'!$N$78,0)</f>
        <v>0</v>
      </c>
      <c r="L129" s="204">
        <f ca="1">IF(AND('3. Erfassung Auszahlungen'!$L$78&gt;= L3,'3. Erfassung Auszahlungen'!$L$78&lt;(L3+7)),'3. Erfassung Auszahlungen'!$N$78,0)</f>
        <v>0</v>
      </c>
      <c r="M129" s="204">
        <f ca="1">IF(AND('3. Erfassung Auszahlungen'!$L$78&gt;= M3,'3. Erfassung Auszahlungen'!$L$78&lt;(M3+7)),'3. Erfassung Auszahlungen'!$N$78,0)</f>
        <v>0</v>
      </c>
      <c r="N129" s="204">
        <f ca="1">IF(AND('3. Erfassung Auszahlungen'!$L$78&gt;= N3,'3. Erfassung Auszahlungen'!$L$78&lt;(N3+7)),'3. Erfassung Auszahlungen'!$N$78,0)</f>
        <v>0</v>
      </c>
      <c r="O129" s="204">
        <f ca="1">IF(AND('3. Erfassung Auszahlungen'!$L$78&gt;= O3,'3. Erfassung Auszahlungen'!$L$78&lt;(O3+7)),'3. Erfassung Auszahlungen'!$N$78,0)</f>
        <v>0</v>
      </c>
      <c r="P129" s="124"/>
    </row>
    <row r="130" spans="1:16" ht="15.75" customHeight="1" x14ac:dyDescent="0.25">
      <c r="A130" s="18">
        <f>'3. Erfassung Auszahlungen'!A79</f>
        <v>0</v>
      </c>
      <c r="B130" s="204">
        <f ca="1">IF(AND('3. Erfassung Auszahlungen'!$L$79&gt;= B3,'3. Erfassung Auszahlungen'!$L$79&lt;(B3+7)),'3. Erfassung Auszahlungen'!$N$79,0)</f>
        <v>0</v>
      </c>
      <c r="C130" s="204">
        <f ca="1">IF(AND('3. Erfassung Auszahlungen'!$L$79&gt;= C3,'3. Erfassung Auszahlungen'!$L$79&lt;(C3+7)),'3. Erfassung Auszahlungen'!$N$79,0)</f>
        <v>0</v>
      </c>
      <c r="D130" s="204">
        <f ca="1">IF(AND('3. Erfassung Auszahlungen'!$L$79&gt;= D3,'3. Erfassung Auszahlungen'!$L$79&lt;(D3+7)),'3. Erfassung Auszahlungen'!$N$79,0)</f>
        <v>0</v>
      </c>
      <c r="E130" s="204">
        <f ca="1">IF(AND('3. Erfassung Auszahlungen'!$L$79&gt;= E3,'3. Erfassung Auszahlungen'!$L$79&lt;(E3+7)),'3. Erfassung Auszahlungen'!$N$79,0)</f>
        <v>0</v>
      </c>
      <c r="F130" s="204">
        <f ca="1">IF(AND('3. Erfassung Auszahlungen'!$L$79&gt;= F3,'3. Erfassung Auszahlungen'!$L$79&lt;(F3+7)),'3. Erfassung Auszahlungen'!$N$79,0)</f>
        <v>0</v>
      </c>
      <c r="G130" s="204">
        <f ca="1">IF(AND('3. Erfassung Auszahlungen'!$L$79&gt;= G3,'3. Erfassung Auszahlungen'!$L$79&lt;(G3+7)),'3. Erfassung Auszahlungen'!$N$79,0)</f>
        <v>0</v>
      </c>
      <c r="H130" s="204">
        <f ca="1">IF(AND('3. Erfassung Auszahlungen'!$L$79&gt;= H3,'3. Erfassung Auszahlungen'!$L$79&lt;(H3+7)),'3. Erfassung Auszahlungen'!$N$79,0)</f>
        <v>0</v>
      </c>
      <c r="I130" s="204">
        <f ca="1">IF(AND('3. Erfassung Auszahlungen'!$L$79&gt;= I3,'3. Erfassung Auszahlungen'!$L$79&lt;(I3+7)),'3. Erfassung Auszahlungen'!$N$79,0)</f>
        <v>0</v>
      </c>
      <c r="J130" s="204">
        <f ca="1">IF(AND('3. Erfassung Auszahlungen'!$L$79&gt;= J3,'3. Erfassung Auszahlungen'!$L$79&lt;(J3+7)),'3. Erfassung Auszahlungen'!$N$79,0)</f>
        <v>0</v>
      </c>
      <c r="K130" s="204">
        <f ca="1">IF(AND('3. Erfassung Auszahlungen'!$L$79&gt;= K3,'3. Erfassung Auszahlungen'!$L$79&lt;(K3+7)),'3. Erfassung Auszahlungen'!$N$79,0)</f>
        <v>0</v>
      </c>
      <c r="L130" s="204">
        <f ca="1">IF(AND('3. Erfassung Auszahlungen'!$L$79&gt;= L3,'3. Erfassung Auszahlungen'!$L$79&lt;(L3+7)),'3. Erfassung Auszahlungen'!$N$79,0)</f>
        <v>0</v>
      </c>
      <c r="M130" s="204">
        <f ca="1">IF(AND('3. Erfassung Auszahlungen'!$L$79&gt;= M3,'3. Erfassung Auszahlungen'!$L$79&lt;(M3+7)),'3. Erfassung Auszahlungen'!$N$79,0)</f>
        <v>0</v>
      </c>
      <c r="N130" s="204">
        <f ca="1">IF(AND('3. Erfassung Auszahlungen'!$L$79&gt;= N3,'3. Erfassung Auszahlungen'!$L$79&lt;(N3+7)),'3. Erfassung Auszahlungen'!$N$79,0)</f>
        <v>0</v>
      </c>
      <c r="O130" s="204">
        <f ca="1">IF(AND('3. Erfassung Auszahlungen'!$L$79&gt;= O3,'3. Erfassung Auszahlungen'!$L$79&lt;(O3+7)),'3. Erfassung Auszahlungen'!$N$79,0)</f>
        <v>0</v>
      </c>
      <c r="P130" s="124"/>
    </row>
    <row r="131" spans="1:16" ht="15.75" customHeight="1" x14ac:dyDescent="0.25">
      <c r="A131" s="18">
        <f>'3. Erfassung Auszahlungen'!A80</f>
        <v>0</v>
      </c>
      <c r="B131" s="204">
        <f ca="1">IF(AND('3. Erfassung Auszahlungen'!$L$80&gt;= B3,'3. Erfassung Auszahlungen'!$L$80&lt;(B3+7)),'3. Erfassung Auszahlungen'!$N$80,0)</f>
        <v>0</v>
      </c>
      <c r="C131" s="204">
        <f ca="1">IF(AND('3. Erfassung Auszahlungen'!$L$80&gt;= C3,'3. Erfassung Auszahlungen'!$L$80&lt;(C3+7)),'3. Erfassung Auszahlungen'!$N$80,0)</f>
        <v>0</v>
      </c>
      <c r="D131" s="204">
        <f ca="1">IF(AND('3. Erfassung Auszahlungen'!$L$80&gt;= D3,'3. Erfassung Auszahlungen'!$L$80&lt;(D3+7)),'3. Erfassung Auszahlungen'!$N$80,0)</f>
        <v>0</v>
      </c>
      <c r="E131" s="204">
        <f ca="1">IF(AND('3. Erfassung Auszahlungen'!$L$80&gt;= E3,'3. Erfassung Auszahlungen'!$L$80&lt;(E3+7)),'3. Erfassung Auszahlungen'!$N$80,0)</f>
        <v>0</v>
      </c>
      <c r="F131" s="204">
        <f ca="1">IF(AND('3. Erfassung Auszahlungen'!$L$80&gt;= F3,'3. Erfassung Auszahlungen'!$L$80&lt;(F3+7)),'3. Erfassung Auszahlungen'!$N$80,0)</f>
        <v>0</v>
      </c>
      <c r="G131" s="204">
        <f ca="1">IF(AND('3. Erfassung Auszahlungen'!$L$80&gt;= G3,'3. Erfassung Auszahlungen'!$L$80&lt;(G3+7)),'3. Erfassung Auszahlungen'!$N$80,0)</f>
        <v>0</v>
      </c>
      <c r="H131" s="204">
        <f ca="1">IF(AND('3. Erfassung Auszahlungen'!$L$80&gt;= H3,'3. Erfassung Auszahlungen'!$L$80&lt;(H3+7)),'3. Erfassung Auszahlungen'!$N$80,0)</f>
        <v>0</v>
      </c>
      <c r="I131" s="204">
        <f ca="1">IF(AND('3. Erfassung Auszahlungen'!$L$80&gt;= I3,'3. Erfassung Auszahlungen'!$L$80&lt;(I3+7)),'3. Erfassung Auszahlungen'!$N$80,0)</f>
        <v>0</v>
      </c>
      <c r="J131" s="204">
        <f ca="1">IF(AND('3. Erfassung Auszahlungen'!$L$80&gt;= J3,'3. Erfassung Auszahlungen'!$L$80&lt;(J3+7)),'3. Erfassung Auszahlungen'!$N$80,0)</f>
        <v>0</v>
      </c>
      <c r="K131" s="204">
        <f ca="1">IF(AND('3. Erfassung Auszahlungen'!$L$80&gt;= K3,'3. Erfassung Auszahlungen'!$L$80&lt;(K3+7)),'3. Erfassung Auszahlungen'!$N$80,0)</f>
        <v>0</v>
      </c>
      <c r="L131" s="204">
        <f ca="1">IF(AND('3. Erfassung Auszahlungen'!$L$80&gt;= L3,'3. Erfassung Auszahlungen'!$L$80&lt;(L3+7)),'3. Erfassung Auszahlungen'!$N$80,0)</f>
        <v>0</v>
      </c>
      <c r="M131" s="204">
        <f ca="1">IF(AND('3. Erfassung Auszahlungen'!$L$80&gt;= M3,'3. Erfassung Auszahlungen'!$L$80&lt;(M3+7)),'3. Erfassung Auszahlungen'!$N$80,0)</f>
        <v>0</v>
      </c>
      <c r="N131" s="204">
        <f ca="1">IF(AND('3. Erfassung Auszahlungen'!$L$80&gt;= N3,'3. Erfassung Auszahlungen'!$L$80&lt;(N3+7)),'3. Erfassung Auszahlungen'!$N$80,0)</f>
        <v>0</v>
      </c>
      <c r="O131" s="204">
        <f ca="1">IF(AND('3. Erfassung Auszahlungen'!$L$80&gt;= O3,'3. Erfassung Auszahlungen'!$L$80&lt;(O3+7)),'3. Erfassung Auszahlungen'!$N$80,0)</f>
        <v>0</v>
      </c>
      <c r="P131" s="124"/>
    </row>
    <row r="132" spans="1:16" ht="15.75" customHeight="1" x14ac:dyDescent="0.25">
      <c r="A132" s="18">
        <f>'3. Erfassung Auszahlungen'!A81</f>
        <v>0</v>
      </c>
      <c r="B132" s="204">
        <f ca="1">IF(AND('3. Erfassung Auszahlungen'!$L$81&gt;= B3,'3. Erfassung Auszahlungen'!$L$81&lt;(B3+7)),'3. Erfassung Auszahlungen'!$N$81,0)</f>
        <v>0</v>
      </c>
      <c r="C132" s="204">
        <f ca="1">IF(AND('3. Erfassung Auszahlungen'!$L$81&gt;= C3,'3. Erfassung Auszahlungen'!$L$81&lt;(C3+7)),'3. Erfassung Auszahlungen'!$N$81,0)</f>
        <v>0</v>
      </c>
      <c r="D132" s="204">
        <f ca="1">IF(AND('3. Erfassung Auszahlungen'!$L$81&gt;= D3,'3. Erfassung Auszahlungen'!$L$81&lt;(D3+7)),'3. Erfassung Auszahlungen'!$N$81,0)</f>
        <v>0</v>
      </c>
      <c r="E132" s="204">
        <f ca="1">IF(AND('3. Erfassung Auszahlungen'!$L$81&gt;= E3,'3. Erfassung Auszahlungen'!$L$81&lt;(E3+7)),'3. Erfassung Auszahlungen'!$N$81,0)</f>
        <v>0</v>
      </c>
      <c r="F132" s="204">
        <f ca="1">IF(AND('3. Erfassung Auszahlungen'!$L$81&gt;= F3,'3. Erfassung Auszahlungen'!$L$81&lt;(F3+7)),'3. Erfassung Auszahlungen'!$N$81,0)</f>
        <v>0</v>
      </c>
      <c r="G132" s="204">
        <f ca="1">IF(AND('3. Erfassung Auszahlungen'!$L$81&gt;= G3,'3. Erfassung Auszahlungen'!$L$81&lt;(G3+7)),'3. Erfassung Auszahlungen'!$N$81,0)</f>
        <v>0</v>
      </c>
      <c r="H132" s="204">
        <f ca="1">IF(AND('3. Erfassung Auszahlungen'!$L$81&gt;= H3,'3. Erfassung Auszahlungen'!$L$81&lt;(H3+7)),'3. Erfassung Auszahlungen'!$N$81,0)</f>
        <v>0</v>
      </c>
      <c r="I132" s="204">
        <f ca="1">IF(AND('3. Erfassung Auszahlungen'!$L$81&gt;= I3,'3. Erfassung Auszahlungen'!$L$81&lt;(I3+7)),'3. Erfassung Auszahlungen'!$N$81,0)</f>
        <v>0</v>
      </c>
      <c r="J132" s="204">
        <f ca="1">IF(AND('3. Erfassung Auszahlungen'!$L$81&gt;= J3,'3. Erfassung Auszahlungen'!$L$81&lt;(J3+7)),'3. Erfassung Auszahlungen'!$N$81,0)</f>
        <v>0</v>
      </c>
      <c r="K132" s="204">
        <f ca="1">IF(AND('3. Erfassung Auszahlungen'!$L$81&gt;= K3,'3. Erfassung Auszahlungen'!$L$81&lt;(K3+7)),'3. Erfassung Auszahlungen'!$N$81,0)</f>
        <v>0</v>
      </c>
      <c r="L132" s="204">
        <f ca="1">IF(AND('3. Erfassung Auszahlungen'!$L$81&gt;= L3,'3. Erfassung Auszahlungen'!$L$81&lt;(L3+7)),'3. Erfassung Auszahlungen'!$N$81,0)</f>
        <v>0</v>
      </c>
      <c r="M132" s="204">
        <f ca="1">IF(AND('3. Erfassung Auszahlungen'!$L$81&gt;= M3,'3. Erfassung Auszahlungen'!$L$81&lt;(M3+7)),'3. Erfassung Auszahlungen'!$N$81,0)</f>
        <v>0</v>
      </c>
      <c r="N132" s="204">
        <f ca="1">IF(AND('3. Erfassung Auszahlungen'!$L$81&gt;= N3,'3. Erfassung Auszahlungen'!$L$81&lt;(N3+7)),'3. Erfassung Auszahlungen'!$N$81,0)</f>
        <v>0</v>
      </c>
      <c r="O132" s="204">
        <f ca="1">IF(AND('3. Erfassung Auszahlungen'!$L$81&gt;= O3,'3. Erfassung Auszahlungen'!$L$81&lt;(O3+7)),'3. Erfassung Auszahlungen'!$N$81,0)</f>
        <v>0</v>
      </c>
      <c r="P132" s="124"/>
    </row>
    <row r="133" spans="1:16" ht="15.75" customHeight="1" x14ac:dyDescent="0.25">
      <c r="A133" s="18">
        <f>'3. Erfassung Auszahlungen'!A82</f>
        <v>0</v>
      </c>
      <c r="B133" s="204">
        <f ca="1">IF(AND('3. Erfassung Auszahlungen'!$L$82&gt;= B3,'3. Erfassung Auszahlungen'!$L$82&lt;(B3+7)),'3. Erfassung Auszahlungen'!$N$82,0)</f>
        <v>0</v>
      </c>
      <c r="C133" s="204">
        <f ca="1">IF(AND('3. Erfassung Auszahlungen'!$L$82&gt;= C3,'3. Erfassung Auszahlungen'!$L$82&lt;(C3+7)),'3. Erfassung Auszahlungen'!$N$82,0)</f>
        <v>0</v>
      </c>
      <c r="D133" s="204">
        <f ca="1">IF(AND('3. Erfassung Auszahlungen'!$L$82&gt;= D3,'3. Erfassung Auszahlungen'!$L$82&lt;(D3+7)),'3. Erfassung Auszahlungen'!$N$82,0)</f>
        <v>0</v>
      </c>
      <c r="E133" s="204">
        <f ca="1">IF(AND('3. Erfassung Auszahlungen'!$L$82&gt;= E3,'3. Erfassung Auszahlungen'!$L$82&lt;(E3+7)),'3. Erfassung Auszahlungen'!$N$82,0)</f>
        <v>0</v>
      </c>
      <c r="F133" s="204">
        <f ca="1">IF(AND('3. Erfassung Auszahlungen'!$L$82&gt;= F3,'3. Erfassung Auszahlungen'!$L$82&lt;(F3+7)),'3. Erfassung Auszahlungen'!$N$82,0)</f>
        <v>0</v>
      </c>
      <c r="G133" s="204">
        <f ca="1">IF(AND('3. Erfassung Auszahlungen'!$L$82&gt;= G3,'3. Erfassung Auszahlungen'!$L$82&lt;(G3+7)),'3. Erfassung Auszahlungen'!$N$82,0)</f>
        <v>0</v>
      </c>
      <c r="H133" s="204">
        <f ca="1">IF(AND('3. Erfassung Auszahlungen'!$L$82&gt;= H3,'3. Erfassung Auszahlungen'!$L$82&lt;(H3+7)),'3. Erfassung Auszahlungen'!$N$82,0)</f>
        <v>0</v>
      </c>
      <c r="I133" s="204">
        <f ca="1">IF(AND('3. Erfassung Auszahlungen'!$L$82&gt;= I3,'3. Erfassung Auszahlungen'!$L$82&lt;(I3+7)),'3. Erfassung Auszahlungen'!$N$82,0)</f>
        <v>0</v>
      </c>
      <c r="J133" s="204">
        <f ca="1">IF(AND('3. Erfassung Auszahlungen'!$L$82&gt;= J3,'3. Erfassung Auszahlungen'!$L$82&lt;(J3+7)),'3. Erfassung Auszahlungen'!$N$82,0)</f>
        <v>0</v>
      </c>
      <c r="K133" s="204">
        <f ca="1">IF(AND('3. Erfassung Auszahlungen'!$L$82&gt;= K3,'3. Erfassung Auszahlungen'!$L$82&lt;(K3+7)),'3. Erfassung Auszahlungen'!$N$82,0)</f>
        <v>0</v>
      </c>
      <c r="L133" s="204">
        <f ca="1">IF(AND('3. Erfassung Auszahlungen'!$L$82&gt;= L3,'3. Erfassung Auszahlungen'!$L$82&lt;(L3+7)),'3. Erfassung Auszahlungen'!$N$82,0)</f>
        <v>0</v>
      </c>
      <c r="M133" s="204">
        <f ca="1">IF(AND('3. Erfassung Auszahlungen'!$L$82&gt;= M3,'3. Erfassung Auszahlungen'!$L$82&lt;(M3+7)),'3. Erfassung Auszahlungen'!$N$82,0)</f>
        <v>0</v>
      </c>
      <c r="N133" s="204">
        <f ca="1">IF(AND('3. Erfassung Auszahlungen'!$L$82&gt;= N3,'3. Erfassung Auszahlungen'!$L$82&lt;(N3+7)),'3. Erfassung Auszahlungen'!$N$82,0)</f>
        <v>0</v>
      </c>
      <c r="O133" s="204">
        <f ca="1">IF(AND('3. Erfassung Auszahlungen'!$L$82&gt;= O3,'3. Erfassung Auszahlungen'!$L$82&lt;(O3+7)),'3. Erfassung Auszahlungen'!$N$82,0)</f>
        <v>0</v>
      </c>
      <c r="P133" s="124"/>
    </row>
    <row r="134" spans="1:16" ht="15.75" customHeight="1" x14ac:dyDescent="0.25">
      <c r="A134" s="18">
        <f>'3. Erfassung Auszahlungen'!A83</f>
        <v>0</v>
      </c>
      <c r="B134" s="204">
        <f ca="1">IF(AND('3. Erfassung Auszahlungen'!$L$83&gt;= B3,'3. Erfassung Auszahlungen'!$L$83&lt;(B3+7)),'3. Erfassung Auszahlungen'!$N$83,0)</f>
        <v>0</v>
      </c>
      <c r="C134" s="204">
        <f ca="1">IF(AND('3. Erfassung Auszahlungen'!$L$83&gt;= C3,'3. Erfassung Auszahlungen'!$L$83&lt;(C3+7)),'3. Erfassung Auszahlungen'!$N$83,0)</f>
        <v>0</v>
      </c>
      <c r="D134" s="204">
        <f ca="1">IF(AND('3. Erfassung Auszahlungen'!$L$83&gt;= D3,'3. Erfassung Auszahlungen'!$L$83&lt;(D3+7)),'3. Erfassung Auszahlungen'!$N$83,0)</f>
        <v>0</v>
      </c>
      <c r="E134" s="204">
        <f ca="1">IF(AND('3. Erfassung Auszahlungen'!$L$83&gt;= E3,'3. Erfassung Auszahlungen'!$L$83&lt;(E3+7)),'3. Erfassung Auszahlungen'!$N$83,0)</f>
        <v>0</v>
      </c>
      <c r="F134" s="204">
        <f ca="1">IF(AND('3. Erfassung Auszahlungen'!$L$83&gt;= F3,'3. Erfassung Auszahlungen'!$L$83&lt;(F3+7)),'3. Erfassung Auszahlungen'!$N$83,0)</f>
        <v>0</v>
      </c>
      <c r="G134" s="204">
        <f ca="1">IF(AND('3. Erfassung Auszahlungen'!$L$83&gt;= G3,'3. Erfassung Auszahlungen'!$L$83&lt;(G3+7)),'3. Erfassung Auszahlungen'!$N$83,0)</f>
        <v>0</v>
      </c>
      <c r="H134" s="204">
        <f ca="1">IF(AND('3. Erfassung Auszahlungen'!$L$83&gt;= H3,'3. Erfassung Auszahlungen'!$L$83&lt;(H3+7)),'3. Erfassung Auszahlungen'!$N$83,0)</f>
        <v>0</v>
      </c>
      <c r="I134" s="204">
        <f ca="1">IF(AND('3. Erfassung Auszahlungen'!$L$83&gt;= I3,'3. Erfassung Auszahlungen'!$L$83&lt;(I3+7)),'3. Erfassung Auszahlungen'!$N$83,0)</f>
        <v>0</v>
      </c>
      <c r="J134" s="204">
        <f ca="1">IF(AND('3. Erfassung Auszahlungen'!$L$83&gt;= J3,'3. Erfassung Auszahlungen'!$L$83&lt;(J3+7)),'3. Erfassung Auszahlungen'!$N$83,0)</f>
        <v>0</v>
      </c>
      <c r="K134" s="204">
        <f ca="1">IF(AND('3. Erfassung Auszahlungen'!$L$83&gt;= K3,'3. Erfassung Auszahlungen'!$L$83&lt;(K3+7)),'3. Erfassung Auszahlungen'!$N$83,0)</f>
        <v>0</v>
      </c>
      <c r="L134" s="204">
        <f ca="1">IF(AND('3. Erfassung Auszahlungen'!$L$83&gt;= L3,'3. Erfassung Auszahlungen'!$L$83&lt;(L3+7)),'3. Erfassung Auszahlungen'!$N$83,0)</f>
        <v>0</v>
      </c>
      <c r="M134" s="204">
        <f ca="1">IF(AND('3. Erfassung Auszahlungen'!$L$83&gt;= M3,'3. Erfassung Auszahlungen'!$L$83&lt;(M3+7)),'3. Erfassung Auszahlungen'!$N$83,0)</f>
        <v>0</v>
      </c>
      <c r="N134" s="204">
        <f ca="1">IF(AND('3. Erfassung Auszahlungen'!$L$83&gt;= N3,'3. Erfassung Auszahlungen'!$L$83&lt;(N3+7)),'3. Erfassung Auszahlungen'!$N$83,0)</f>
        <v>0</v>
      </c>
      <c r="O134" s="204">
        <f ca="1">IF(AND('3. Erfassung Auszahlungen'!$L$83&gt;= O3,'3. Erfassung Auszahlungen'!$L$83&lt;(O3+7)),'3. Erfassung Auszahlungen'!$N$83,0)</f>
        <v>0</v>
      </c>
      <c r="P134" s="124"/>
    </row>
    <row r="135" spans="1:16" ht="15.75" customHeight="1" x14ac:dyDescent="0.25">
      <c r="A135" s="18">
        <f>'3. Erfassung Auszahlungen'!A84</f>
        <v>0</v>
      </c>
      <c r="B135" s="204">
        <f ca="1">IF(AND('3. Erfassung Auszahlungen'!$L$84&gt;= B3,'3. Erfassung Auszahlungen'!$L$84&lt;(B3+7)),'3. Erfassung Auszahlungen'!$N$84,0)</f>
        <v>0</v>
      </c>
      <c r="C135" s="204">
        <f ca="1">IF(AND('3. Erfassung Auszahlungen'!$L$84&gt;= C3,'3. Erfassung Auszahlungen'!$L$84&lt;(C3+7)),'3. Erfassung Auszahlungen'!$N$84,0)</f>
        <v>0</v>
      </c>
      <c r="D135" s="204">
        <f ca="1">IF(AND('3. Erfassung Auszahlungen'!$L$84&gt;= D3,'3. Erfassung Auszahlungen'!$L$84&lt;(D3+7)),'3. Erfassung Auszahlungen'!$N$84,0)</f>
        <v>0</v>
      </c>
      <c r="E135" s="204">
        <f ca="1">IF(AND('3. Erfassung Auszahlungen'!$L$84&gt;= E3,'3. Erfassung Auszahlungen'!$L$84&lt;(E3+7)),'3. Erfassung Auszahlungen'!$N$84,0)</f>
        <v>0</v>
      </c>
      <c r="F135" s="204">
        <f ca="1">IF(AND('3. Erfassung Auszahlungen'!$L$84&gt;= F3,'3. Erfassung Auszahlungen'!$L$84&lt;(F3+7)),'3. Erfassung Auszahlungen'!$N$84,0)</f>
        <v>0</v>
      </c>
      <c r="G135" s="204">
        <f ca="1">IF(AND('3. Erfassung Auszahlungen'!$L$84&gt;= G3,'3. Erfassung Auszahlungen'!$L$84&lt;(G3+7)),'3. Erfassung Auszahlungen'!$N$84,0)</f>
        <v>0</v>
      </c>
      <c r="H135" s="204">
        <f ca="1">IF(AND('3. Erfassung Auszahlungen'!$L$84&gt;= H3,'3. Erfassung Auszahlungen'!$L$84&lt;(H3+7)),'3. Erfassung Auszahlungen'!$N$84,0)</f>
        <v>0</v>
      </c>
      <c r="I135" s="204">
        <f ca="1">IF(AND('3. Erfassung Auszahlungen'!$L$84&gt;= I3,'3. Erfassung Auszahlungen'!$L$84&lt;(I3+7)),'3. Erfassung Auszahlungen'!$N$84,0)</f>
        <v>0</v>
      </c>
      <c r="J135" s="204">
        <f ca="1">IF(AND('3. Erfassung Auszahlungen'!$L$84&gt;= J3,'3. Erfassung Auszahlungen'!$L$84&lt;(J3+7)),'3. Erfassung Auszahlungen'!$N$84,0)</f>
        <v>0</v>
      </c>
      <c r="K135" s="204">
        <f ca="1">IF(AND('3. Erfassung Auszahlungen'!$L$84&gt;= K3,'3. Erfassung Auszahlungen'!$L$84&lt;(K3+7)),'3. Erfassung Auszahlungen'!$N$84,0)</f>
        <v>0</v>
      </c>
      <c r="L135" s="204">
        <f ca="1">IF(AND('3. Erfassung Auszahlungen'!$L$84&gt;= L3,'3. Erfassung Auszahlungen'!$L$84&lt;(L3+7)),'3. Erfassung Auszahlungen'!$N$84,0)</f>
        <v>0</v>
      </c>
      <c r="M135" s="204">
        <f ca="1">IF(AND('3. Erfassung Auszahlungen'!$L$84&gt;= M3,'3. Erfassung Auszahlungen'!$L$84&lt;(M3+7)),'3. Erfassung Auszahlungen'!$N$84,0)</f>
        <v>0</v>
      </c>
      <c r="N135" s="204">
        <f ca="1">IF(AND('3. Erfassung Auszahlungen'!$L$84&gt;= N3,'3. Erfassung Auszahlungen'!$L$84&lt;(N3+7)),'3. Erfassung Auszahlungen'!$N$84,0)</f>
        <v>0</v>
      </c>
      <c r="O135" s="204">
        <f ca="1">IF(AND('3. Erfassung Auszahlungen'!$L$84&gt;= O3,'3. Erfassung Auszahlungen'!$L$84&lt;(O3+7)),'3. Erfassung Auszahlungen'!$N$84,0)</f>
        <v>0</v>
      </c>
      <c r="P135" s="5"/>
    </row>
    <row r="136" spans="1:16" ht="15.75" customHeight="1" x14ac:dyDescent="0.25">
      <c r="A136" s="18">
        <f>'3. Erfassung Auszahlungen'!A85</f>
        <v>0</v>
      </c>
      <c r="B136" s="204">
        <f ca="1">IF(AND('3. Erfassung Auszahlungen'!$L$85&gt;= B3,'3. Erfassung Auszahlungen'!$L$85&lt;(B3+7)),'3. Erfassung Auszahlungen'!$N$85,0)</f>
        <v>0</v>
      </c>
      <c r="C136" s="204">
        <f ca="1">IF(AND('3. Erfassung Auszahlungen'!$L$85&gt;= C3,'3. Erfassung Auszahlungen'!$L$85&lt;(C3+7)),'3. Erfassung Auszahlungen'!$N$85,0)</f>
        <v>0</v>
      </c>
      <c r="D136" s="204">
        <f ca="1">IF(AND('3. Erfassung Auszahlungen'!$L$85&gt;= D3,'3. Erfassung Auszahlungen'!$L$85&lt;(D3+7)),'3. Erfassung Auszahlungen'!$N$85,0)</f>
        <v>0</v>
      </c>
      <c r="E136" s="204">
        <f ca="1">IF(AND('3. Erfassung Auszahlungen'!$L$85&gt;= E3,'3. Erfassung Auszahlungen'!$L$85&lt;(E3+7)),'3. Erfassung Auszahlungen'!$N$85,0)</f>
        <v>0</v>
      </c>
      <c r="F136" s="204">
        <f ca="1">IF(AND('3. Erfassung Auszahlungen'!$L$85&gt;= F3,'3. Erfassung Auszahlungen'!$L$85&lt;(F3+7)),'3. Erfassung Auszahlungen'!$N$85,0)</f>
        <v>0</v>
      </c>
      <c r="G136" s="204">
        <f ca="1">IF(AND('3. Erfassung Auszahlungen'!$L$85&gt;= G3,'3. Erfassung Auszahlungen'!$L$85&lt;(G3+7)),'3. Erfassung Auszahlungen'!$N$85,0)</f>
        <v>0</v>
      </c>
      <c r="H136" s="204">
        <f ca="1">IF(AND('3. Erfassung Auszahlungen'!$L$85&gt;= H3,'3. Erfassung Auszahlungen'!$L$85&lt;(H3+7)),'3. Erfassung Auszahlungen'!$N$85,0)</f>
        <v>0</v>
      </c>
      <c r="I136" s="204">
        <f ca="1">IF(AND('3. Erfassung Auszahlungen'!$L$85&gt;= I3,'3. Erfassung Auszahlungen'!$L$85&lt;(I3+7)),'3. Erfassung Auszahlungen'!$N$85,0)</f>
        <v>0</v>
      </c>
      <c r="J136" s="204">
        <f ca="1">IF(AND('3. Erfassung Auszahlungen'!$L$85&gt;= J3,'3. Erfassung Auszahlungen'!$L$85&lt;(J3+7)),'3. Erfassung Auszahlungen'!$N$85,0)</f>
        <v>0</v>
      </c>
      <c r="K136" s="204">
        <f ca="1">IF(AND('3. Erfassung Auszahlungen'!$L$85&gt;= K3,'3. Erfassung Auszahlungen'!$L$85&lt;(K3+7)),'3. Erfassung Auszahlungen'!$N$85,0)</f>
        <v>0</v>
      </c>
      <c r="L136" s="204">
        <f ca="1">IF(AND('3. Erfassung Auszahlungen'!$L$85&gt;= L3,'3. Erfassung Auszahlungen'!$L$85&lt;(L3+7)),'3. Erfassung Auszahlungen'!$N$85,0)</f>
        <v>0</v>
      </c>
      <c r="M136" s="204">
        <f ca="1">IF(AND('3. Erfassung Auszahlungen'!$L$85&gt;= M3,'3. Erfassung Auszahlungen'!$L$85&lt;(M3+7)),'3. Erfassung Auszahlungen'!$N$85,0)</f>
        <v>0</v>
      </c>
      <c r="N136" s="204">
        <f ca="1">IF(AND('3. Erfassung Auszahlungen'!$L$85&gt;= N3,'3. Erfassung Auszahlungen'!$L$85&lt;(N3+7)),'3. Erfassung Auszahlungen'!$N$85,0)</f>
        <v>0</v>
      </c>
      <c r="O136" s="204">
        <f ca="1">IF(AND('3. Erfassung Auszahlungen'!$L$85&gt;= O3,'3. Erfassung Auszahlungen'!$L$85&lt;(O3+7)),'3. Erfassung Auszahlungen'!$N$85,0)</f>
        <v>0</v>
      </c>
      <c r="P136" s="124"/>
    </row>
    <row r="137" spans="1:16" ht="37.5" x14ac:dyDescent="0.25">
      <c r="A137" s="107" t="str">
        <f>'3. Erfassung Auszahlungen'!A86</f>
        <v>Summe unregelmäßige Auszahlungen</v>
      </c>
      <c r="B137" s="15">
        <f ca="1">SUM(B96:B136)</f>
        <v>0</v>
      </c>
      <c r="C137" s="15">
        <f ca="1">SUM(C96:C136)</f>
        <v>0</v>
      </c>
      <c r="D137" s="15">
        <f t="shared" ref="D137:O137" ca="1" si="9">SUM(D96:D136)</f>
        <v>0</v>
      </c>
      <c r="E137" s="15">
        <f t="shared" ca="1" si="9"/>
        <v>0</v>
      </c>
      <c r="F137" s="15">
        <f t="shared" ca="1" si="9"/>
        <v>0</v>
      </c>
      <c r="G137" s="15">
        <f t="shared" ca="1" si="9"/>
        <v>0</v>
      </c>
      <c r="H137" s="15">
        <f t="shared" ca="1" si="9"/>
        <v>0</v>
      </c>
      <c r="I137" s="15">
        <f t="shared" ca="1" si="9"/>
        <v>0</v>
      </c>
      <c r="J137" s="15">
        <f t="shared" ca="1" si="9"/>
        <v>0</v>
      </c>
      <c r="K137" s="15">
        <f t="shared" ca="1" si="9"/>
        <v>0</v>
      </c>
      <c r="L137" s="15">
        <f t="shared" ca="1" si="9"/>
        <v>0</v>
      </c>
      <c r="M137" s="15">
        <f t="shared" ca="1" si="9"/>
        <v>0</v>
      </c>
      <c r="N137" s="15">
        <f t="shared" ca="1" si="9"/>
        <v>0</v>
      </c>
      <c r="O137" s="15">
        <f t="shared" ca="1" si="9"/>
        <v>0</v>
      </c>
      <c r="P137" s="124"/>
    </row>
    <row r="138" spans="1:16" ht="20.25" x14ac:dyDescent="0.3">
      <c r="A138" s="113" t="str">
        <f>'3. Erfassung Auszahlungen'!A87</f>
        <v>Gesamtsumme Auszahlungen</v>
      </c>
      <c r="B138" s="114">
        <f ca="1">B94+B137</f>
        <v>267</v>
      </c>
      <c r="C138" s="114">
        <f ca="1">C94+C137</f>
        <v>0</v>
      </c>
      <c r="D138" s="114">
        <f t="shared" ref="D138:O138" ca="1" si="10">D94+D137</f>
        <v>0</v>
      </c>
      <c r="E138" s="114">
        <f t="shared" ca="1" si="10"/>
        <v>0</v>
      </c>
      <c r="F138" s="114">
        <f t="shared" ca="1" si="10"/>
        <v>1125.17</v>
      </c>
      <c r="G138" s="114">
        <f ca="1">G94+G137</f>
        <v>0</v>
      </c>
      <c r="H138" s="114">
        <f t="shared" ca="1" si="10"/>
        <v>0</v>
      </c>
      <c r="I138" s="114">
        <f t="shared" ca="1" si="10"/>
        <v>0</v>
      </c>
      <c r="J138" s="114">
        <f t="shared" ca="1" si="10"/>
        <v>858.17</v>
      </c>
      <c r="K138" s="114">
        <f t="shared" ca="1" si="10"/>
        <v>267</v>
      </c>
      <c r="L138" s="114">
        <f t="shared" ca="1" si="10"/>
        <v>0</v>
      </c>
      <c r="M138" s="114">
        <f t="shared" ca="1" si="10"/>
        <v>0</v>
      </c>
      <c r="N138" s="114">
        <f ca="1">N94+N137</f>
        <v>858.17</v>
      </c>
      <c r="O138" s="114">
        <f t="shared" ca="1" si="10"/>
        <v>0</v>
      </c>
      <c r="P138" s="124"/>
    </row>
    <row r="139" spans="1:16" ht="20.25" x14ac:dyDescent="0.3">
      <c r="A139" s="214" t="s">
        <v>89</v>
      </c>
      <c r="B139" s="238">
        <f ca="1">$B$4</f>
        <v>14</v>
      </c>
      <c r="C139" s="238">
        <f t="shared" ref="C139:O139" ca="1" si="11">C4</f>
        <v>15</v>
      </c>
      <c r="D139" s="238">
        <f t="shared" ca="1" si="11"/>
        <v>16</v>
      </c>
      <c r="E139" s="238">
        <f t="shared" ca="1" si="11"/>
        <v>17</v>
      </c>
      <c r="F139" s="238">
        <f t="shared" ca="1" si="11"/>
        <v>18</v>
      </c>
      <c r="G139" s="238">
        <f t="shared" ca="1" si="11"/>
        <v>19</v>
      </c>
      <c r="H139" s="238">
        <f t="shared" ca="1" si="11"/>
        <v>20</v>
      </c>
      <c r="I139" s="238">
        <f t="shared" ca="1" si="11"/>
        <v>21</v>
      </c>
      <c r="J139" s="238">
        <f t="shared" ca="1" si="11"/>
        <v>22</v>
      </c>
      <c r="K139" s="238">
        <f t="shared" ca="1" si="11"/>
        <v>23</v>
      </c>
      <c r="L139" s="238">
        <f t="shared" ca="1" si="11"/>
        <v>24</v>
      </c>
      <c r="M139" s="238">
        <f t="shared" ca="1" si="11"/>
        <v>25</v>
      </c>
      <c r="N139" s="238">
        <f t="shared" ca="1" si="11"/>
        <v>26</v>
      </c>
      <c r="O139" s="238">
        <f t="shared" ca="1" si="11"/>
        <v>27</v>
      </c>
      <c r="P139" s="783"/>
    </row>
    <row r="140" spans="1:16" x14ac:dyDescent="0.25">
      <c r="A140" s="217" t="str">
        <f>'4. Kredite '!A5</f>
        <v xml:space="preserve">Portemonnaise Kto. </v>
      </c>
      <c r="B140" s="437">
        <f ca="1">IF(AND('4. Kredite '!$D$5&lt;= B3,'4. Kredite '!$E$5&gt;=(B3)),'4. Kredite '!$C$5,0)</f>
        <v>0</v>
      </c>
      <c r="C140" s="437">
        <f ca="1">IF(AND('4. Kredite '!$D$5&lt;= C3,'4. Kredite '!$E$5&gt;=(C3)),'4. Kredite '!$C$5,0)</f>
        <v>0</v>
      </c>
      <c r="D140" s="437">
        <f ca="1">IF(AND('4. Kredite '!$D$5&lt;= D3,'4. Kredite '!$E$5&gt;=(D3)),'4. Kredite '!$C$5,0)</f>
        <v>0</v>
      </c>
      <c r="E140" s="437">
        <f ca="1">IF(AND('4. Kredite '!$D$5&lt;= E3,'4. Kredite '!$E$5&gt;=(E3)),'4. Kredite '!$C$5,0)</f>
        <v>0</v>
      </c>
      <c r="F140" s="437">
        <f ca="1">IF(AND('4. Kredite '!$D$5&lt;= F3,'4. Kredite '!$E$5&gt;=(F3)),'4. Kredite '!$C$5,0)</f>
        <v>0</v>
      </c>
      <c r="G140" s="437">
        <f ca="1">IF(AND('4. Kredite '!$D$5&lt;= G3,'4. Kredite '!$E$5&gt;=(G3)),'4. Kredite '!$C$5,0)</f>
        <v>0</v>
      </c>
      <c r="H140" s="437">
        <f ca="1">IF(AND('4. Kredite '!$D$5&lt;= H3,'4. Kredite '!$E$5&gt;=(H3)),'4. Kredite '!$C$5,0)</f>
        <v>0</v>
      </c>
      <c r="I140" s="437">
        <f ca="1">IF(AND('4. Kredite '!$D$5&lt;= I3,'4. Kredite '!$E$5&gt;=(I3)),'4. Kredite '!$C$5,0)</f>
        <v>0</v>
      </c>
      <c r="J140" s="437">
        <f ca="1">IF(AND('4. Kredite '!$D$5&lt;= J3,'4. Kredite '!$E$5&gt;=(J3)),'4. Kredite '!$C$5,0)</f>
        <v>0</v>
      </c>
      <c r="K140" s="437">
        <f ca="1">IF(AND('4. Kredite '!$D$5&lt;= K3,'4. Kredite '!$E$5&gt;=(K3)),'4. Kredite '!$C$5,0)</f>
        <v>0</v>
      </c>
      <c r="L140" s="437">
        <f ca="1">IF(AND('4. Kredite '!$D$5&lt;= L3,'4. Kredite '!$E$5&gt;=(L3)),'4. Kredite '!$C$5,0)</f>
        <v>0</v>
      </c>
      <c r="M140" s="437">
        <f ca="1">IF(AND('4. Kredite '!$D$5&lt;= M3,'4. Kredite '!$E$5&gt;=(M3)),'4. Kredite '!$C$5,0)</f>
        <v>0</v>
      </c>
      <c r="N140" s="437">
        <f ca="1">IF(AND('4. Kredite '!$D$5&lt;= N3,'4. Kredite '!$E$5&gt;=(N3)),'4. Kredite '!$C$5,0)</f>
        <v>0</v>
      </c>
      <c r="O140" s="437">
        <f ca="1">IF(AND('4. Kredite '!$D$5&lt;= O3,'4. Kredite '!$E$5&gt;=(O3)),'4. Kredite '!$C$5,0)</f>
        <v>0</v>
      </c>
      <c r="P140" s="784"/>
    </row>
    <row r="141" spans="1:16" x14ac:dyDescent="0.25">
      <c r="A141" s="217" t="str">
        <f>'4. Kredite '!A6</f>
        <v>Hannoversche Volksbank Kto. 1234</v>
      </c>
      <c r="B141" s="437">
        <f ca="1">IF(AND('4. Kredite '!$D$6&lt;= B3,'4. Kredite '!$E$6&gt;=(B3)),'4. Kredite '!$C$6,0)</f>
        <v>0</v>
      </c>
      <c r="C141" s="437">
        <f ca="1">IF(AND('4. Kredite '!$D$6&lt;= C3,'4. Kredite '!$E$6&gt;=(C3)),'4. Kredite '!$C$6,0)</f>
        <v>-2000</v>
      </c>
      <c r="D141" s="437">
        <f ca="1">IF(AND('4. Kredite '!$D$6&lt;= D3,'4. Kredite '!$E$6&gt;=(D3)),'4. Kredite '!$C$6,0)</f>
        <v>-2000</v>
      </c>
      <c r="E141" s="437">
        <f ca="1">IF(AND('4. Kredite '!$D$6&lt;= E3,'4. Kredite '!$E$6&gt;=(E3)),'4. Kredite '!$C$6,0)</f>
        <v>-2000</v>
      </c>
      <c r="F141" s="437">
        <f ca="1">IF(AND('4. Kredite '!$D$6&lt;= F3,'4. Kredite '!$E$6&gt;=(F3)),'4. Kredite '!$C$6,0)</f>
        <v>-2000</v>
      </c>
      <c r="G141" s="437">
        <f ca="1">IF(AND('4. Kredite '!$D$6&lt;= G3,'4. Kredite '!$E$6&gt;=(G3)),'4. Kredite '!$C$6,0)</f>
        <v>-2000</v>
      </c>
      <c r="H141" s="437">
        <f ca="1">IF(AND('4. Kredite '!$D$6&lt;= H3,'4. Kredite '!$E$6&gt;=(H3)),'4. Kredite '!$C$6,0)</f>
        <v>-2000</v>
      </c>
      <c r="I141" s="437">
        <f ca="1">IF(AND('4. Kredite '!$D$6&lt;= I3,'4. Kredite '!$E$6&gt;=(I3)),'4. Kredite '!$C$6,0)</f>
        <v>-2000</v>
      </c>
      <c r="J141" s="437">
        <f ca="1">IF(AND('4. Kredite '!$D$6&lt;= J3,'4. Kredite '!$E$6&gt;=(J3)),'4. Kredite '!$C$6,0)</f>
        <v>-2000</v>
      </c>
      <c r="K141" s="437">
        <f ca="1">IF(AND('4. Kredite '!$D$6&lt;= K3,'4. Kredite '!$E$6&gt;=(K3)),'4. Kredite '!$C$6,0)</f>
        <v>-2000</v>
      </c>
      <c r="L141" s="437">
        <f ca="1">IF(AND('4. Kredite '!$D$6&lt;= L3,'4. Kredite '!$E$6&gt;=(L3)),'4. Kredite '!$C$6,0)</f>
        <v>-2000</v>
      </c>
      <c r="M141" s="437">
        <f ca="1">IF(AND('4. Kredite '!$D$6&lt;= M3,'4. Kredite '!$E$6&gt;=(M3)),'4. Kredite '!$C$6,0)</f>
        <v>-2000</v>
      </c>
      <c r="N141" s="437">
        <f ca="1">IF(AND('4. Kredite '!$D$6&lt;= N3,'4. Kredite '!$E$6&gt;=(N3)),'4. Kredite '!$C$6,0)</f>
        <v>-2000</v>
      </c>
      <c r="O141" s="437">
        <f ca="1">IF(AND('4. Kredite '!$D$6&lt;= O3,'4. Kredite '!$E$6&gt;=(O3)),'4. Kredite '!$C$6,0)</f>
        <v>-2000</v>
      </c>
      <c r="P141" s="784"/>
    </row>
    <row r="142" spans="1:16" x14ac:dyDescent="0.25">
      <c r="A142" s="217" t="str">
        <f>'4. Kredite '!A7</f>
        <v>Sparkasse Hannover Kto. 456</v>
      </c>
      <c r="B142" s="437">
        <f ca="1">IF(AND('4. Kredite '!$D$7&lt;= B3,'4. Kredite '!$E$7&gt;=(B3)),'4. Kredite '!$C$7,0)</f>
        <v>0</v>
      </c>
      <c r="C142" s="437">
        <f ca="1">IF(AND('4. Kredite '!$D$7&lt;= C3,'4. Kredite '!$E$7&gt;=(C3)),'4. Kredite '!$C$7,0)</f>
        <v>-3000</v>
      </c>
      <c r="D142" s="437">
        <f ca="1">IF(AND('4. Kredite '!$D$7&lt;= D3,'4. Kredite '!$E$7&gt;=(D3)),'4. Kredite '!$C$7,0)</f>
        <v>-3000</v>
      </c>
      <c r="E142" s="437">
        <f ca="1">IF(AND('4. Kredite '!$D$7&lt;= E3,'4. Kredite '!$E$7&gt;=(E3)),'4. Kredite '!$C$7,0)</f>
        <v>-3000</v>
      </c>
      <c r="F142" s="437">
        <f ca="1">IF(AND('4. Kredite '!$D$7&lt;= F3,'4. Kredite '!$E$7&gt;=(F3)),'4. Kredite '!$C$7,0)</f>
        <v>-3000</v>
      </c>
      <c r="G142" s="437">
        <f ca="1">IF(AND('4. Kredite '!$D$7&lt;= G3,'4. Kredite '!$E$7&gt;=(G3)),'4. Kredite '!$C$7,0)</f>
        <v>-3000</v>
      </c>
      <c r="H142" s="437">
        <f ca="1">IF(AND('4. Kredite '!$D$7&lt;= H3,'4. Kredite '!$E$7&gt;=(H3)),'4. Kredite '!$C$7,0)</f>
        <v>-3000</v>
      </c>
      <c r="I142" s="437">
        <f ca="1">IF(AND('4. Kredite '!$D$7&lt;= I3,'4. Kredite '!$E$7&gt;=(I3)),'4. Kredite '!$C$7,0)</f>
        <v>-3000</v>
      </c>
      <c r="J142" s="437">
        <f ca="1">IF(AND('4. Kredite '!$D$7&lt;= J3,'4. Kredite '!$E$7&gt;=(J3)),'4. Kredite '!$C$7,0)</f>
        <v>-3000</v>
      </c>
      <c r="K142" s="437">
        <f ca="1">IF(AND('4. Kredite '!$D$7&lt;= K3,'4. Kredite '!$E$7&gt;=(K3)),'4. Kredite '!$C$7,0)</f>
        <v>-3000</v>
      </c>
      <c r="L142" s="437">
        <f ca="1">IF(AND('4. Kredite '!$D$7&lt;= L3,'4. Kredite '!$E$7&gt;=(L3)),'4. Kredite '!$C$7,0)</f>
        <v>-3000</v>
      </c>
      <c r="M142" s="437">
        <f ca="1">IF(AND('4. Kredite '!$D$7&lt;= M3,'4. Kredite '!$E$7&gt;=(M3)),'4. Kredite '!$C$7,0)</f>
        <v>-3000</v>
      </c>
      <c r="N142" s="437">
        <f ca="1">IF(AND('4. Kredite '!$D$7&lt;= N3,'4. Kredite '!$E$7&gt;=(N3)),'4. Kredite '!$C$7,0)</f>
        <v>-3000</v>
      </c>
      <c r="O142" s="437">
        <f ca="1">IF(AND('4. Kredite '!$D$7&lt;= O3,'4. Kredite '!$E$7&gt;=(O3)),'4. Kredite '!$C$7,0)</f>
        <v>-3000</v>
      </c>
      <c r="P142" s="784"/>
    </row>
    <row r="143" spans="1:16" x14ac:dyDescent="0.25">
      <c r="A143" s="217" t="str">
        <f>'4. Kredite '!A8</f>
        <v xml:space="preserve">Münzsammlung Kto. </v>
      </c>
      <c r="B143" s="437">
        <f ca="1">IF(AND('4. Kredite '!$D$8&lt;= B3,'4. Kredite '!$E$8&gt;=(B3)),'4. Kredite '!$C$8,0)</f>
        <v>0</v>
      </c>
      <c r="C143" s="437">
        <f ca="1">IF(AND('4. Kredite '!$D$8&lt;= C3,'4. Kredite '!$E$8&gt;=(C3)),'4. Kredite '!$C$8,0)</f>
        <v>0</v>
      </c>
      <c r="D143" s="437">
        <f ca="1">IF(AND('4. Kredite '!$D$8&lt;= D3,'4. Kredite '!$E$8&gt;=(D3)),'4. Kredite '!$C$8,0)</f>
        <v>0</v>
      </c>
      <c r="E143" s="437">
        <f ca="1">IF(AND('4. Kredite '!$D$8&lt;= E3,'4. Kredite '!$E$8&gt;=(E3)),'4. Kredite '!$C$8,0)</f>
        <v>0</v>
      </c>
      <c r="F143" s="437">
        <f ca="1">IF(AND('4. Kredite '!$D$8&lt;= F3,'4. Kredite '!$E$8&gt;=(F3)),'4. Kredite '!$C$8,0)</f>
        <v>0</v>
      </c>
      <c r="G143" s="437">
        <f ca="1">IF(AND('4. Kredite '!$D$8&lt;= G3,'4. Kredite '!$E$8&gt;=(G3)),'4. Kredite '!$C$8,0)</f>
        <v>0</v>
      </c>
      <c r="H143" s="437">
        <f ca="1">IF(AND('4. Kredite '!$D$8&lt;= H3,'4. Kredite '!$E$8&gt;=(H3)),'4. Kredite '!$C$8,0)</f>
        <v>0</v>
      </c>
      <c r="I143" s="437">
        <f ca="1">IF(AND('4. Kredite '!$D$8&lt;= I3,'4. Kredite '!$E$8&gt;=(I3)),'4. Kredite '!$C$8,0)</f>
        <v>0</v>
      </c>
      <c r="J143" s="437">
        <f ca="1">IF(AND('4. Kredite '!$D$8&lt;= J3,'4. Kredite '!$E$8&gt;=(J3)),'4. Kredite '!$C$8,0)</f>
        <v>0</v>
      </c>
      <c r="K143" s="437">
        <f ca="1">IF(AND('4. Kredite '!$D$8&lt;= K3,'4. Kredite '!$E$8&gt;=(K3)),'4. Kredite '!$C$8,0)</f>
        <v>0</v>
      </c>
      <c r="L143" s="437">
        <f ca="1">IF(AND('4. Kredite '!$D$8&lt;= L3,'4. Kredite '!$E$8&gt;=(L3)),'4. Kredite '!$C$8,0)</f>
        <v>0</v>
      </c>
      <c r="M143" s="437">
        <f ca="1">IF(AND('4. Kredite '!$D$8&lt;= M3,'4. Kredite '!$E$8&gt;=(M3)),'4. Kredite '!$C$8,0)</f>
        <v>0</v>
      </c>
      <c r="N143" s="437">
        <f ca="1">IF(AND('4. Kredite '!$D$8&lt;= N3,'4. Kredite '!$E$8&gt;=(N3)),'4. Kredite '!$C$8,0)</f>
        <v>0</v>
      </c>
      <c r="O143" s="437">
        <f ca="1">IF(AND('4. Kredite '!$D$8&lt;= O3,'4. Kredite '!$E$8&gt;=(O3)),'4. Kredite '!$C$8,0)</f>
        <v>0</v>
      </c>
      <c r="P143" s="784"/>
    </row>
    <row r="144" spans="1:16" x14ac:dyDescent="0.25">
      <c r="A144" s="217" t="str">
        <f>'4. Kredite '!A9</f>
        <v>Visa Kto. 858</v>
      </c>
      <c r="B144" s="437">
        <f ca="1">IF(AND('4. Kredite '!$D$9&lt;= B3,'4. Kredite '!$E$9&gt;=(B3)),'4. Kredite '!$C$9,0)</f>
        <v>0</v>
      </c>
      <c r="C144" s="437">
        <f ca="1">IF(AND('4. Kredite '!$D$9&lt;= C3,'4. Kredite '!$E$9&gt;=(C3)),'4. Kredite '!$C$9,0)</f>
        <v>-7000</v>
      </c>
      <c r="D144" s="437">
        <f ca="1">IF(AND('4. Kredite '!$D$9&lt;= D3,'4. Kredite '!$E$9&gt;=(D3)),'4. Kredite '!$C$9,0)</f>
        <v>-7000</v>
      </c>
      <c r="E144" s="437">
        <f ca="1">IF(AND('4. Kredite '!$D$9&lt;= E3,'4. Kredite '!$E$9&gt;=(E3)),'4. Kredite '!$C$9,0)</f>
        <v>-7000</v>
      </c>
      <c r="F144" s="437">
        <f ca="1">IF(AND('4. Kredite '!$D$9&lt;= F3,'4. Kredite '!$E$9&gt;=(F3)),'4. Kredite '!$C$9,0)</f>
        <v>-7000</v>
      </c>
      <c r="G144" s="437">
        <f ca="1">IF(AND('4. Kredite '!$D$9&lt;= G3,'4. Kredite '!$E$9&gt;=(G3)),'4. Kredite '!$C$9,0)</f>
        <v>-7000</v>
      </c>
      <c r="H144" s="437">
        <f ca="1">IF(AND('4. Kredite '!$D$9&lt;= H3,'4. Kredite '!$E$9&gt;=(H3)),'4. Kredite '!$C$9,0)</f>
        <v>-7000</v>
      </c>
      <c r="I144" s="437">
        <f ca="1">IF(AND('4. Kredite '!$D$9&lt;= I3,'4. Kredite '!$E$9&gt;=(I3)),'4. Kredite '!$C$9,0)</f>
        <v>-7000</v>
      </c>
      <c r="J144" s="437">
        <f ca="1">IF(AND('4. Kredite '!$D$9&lt;= J3,'4. Kredite '!$E$9&gt;=(J3)),'4. Kredite '!$C$9,0)</f>
        <v>-7000</v>
      </c>
      <c r="K144" s="437">
        <f ca="1">IF(AND('4. Kredite '!$D$9&lt;= K3,'4. Kredite '!$E$9&gt;=(K3)),'4. Kredite '!$C$9,0)</f>
        <v>-7000</v>
      </c>
      <c r="L144" s="437">
        <f ca="1">IF(AND('4. Kredite '!$D$9&lt;= L3,'4. Kredite '!$E$9&gt;=(L3)),'4. Kredite '!$C$9,0)</f>
        <v>-7000</v>
      </c>
      <c r="M144" s="437">
        <f ca="1">IF(AND('4. Kredite '!$D$9&lt;= M3,'4. Kredite '!$E$9&gt;=(M3)),'4. Kredite '!$C$9,0)</f>
        <v>-7000</v>
      </c>
      <c r="N144" s="437">
        <f ca="1">IF(AND('4. Kredite '!$D$9&lt;= N3,'4. Kredite '!$E$9&gt;=(N3)),'4. Kredite '!$C$9,0)</f>
        <v>-7000</v>
      </c>
      <c r="O144" s="437">
        <f ca="1">IF(AND('4. Kredite '!$D$9&lt;= O3,'4. Kredite '!$E$9&gt;=(O3)),'4. Kredite '!$C$9,0)</f>
        <v>-7000</v>
      </c>
      <c r="P144" s="784"/>
    </row>
    <row r="145" spans="1:16" x14ac:dyDescent="0.25">
      <c r="A145" s="217" t="str">
        <f>'4. Kredite '!A10</f>
        <v xml:space="preserve"> Kto. </v>
      </c>
      <c r="B145" s="437">
        <f ca="1">IF(AND('4. Kredite '!$D$10&lt;= B3,'4. Kredite '!$E$10&gt;=(B3)),'4. Kredite '!$C$10,0)</f>
        <v>0</v>
      </c>
      <c r="C145" s="437">
        <f ca="1">IF(AND('4. Kredite '!$D$10&lt;= C3,'4. Kredite '!$E$10&gt;=(C3)),'4. Kredite '!$C$10,0)</f>
        <v>0</v>
      </c>
      <c r="D145" s="437">
        <f ca="1">IF(AND('4. Kredite '!$D$10&lt;= D3,'4. Kredite '!$E$10&gt;=(D3)),'4. Kredite '!$C$10,0)</f>
        <v>0</v>
      </c>
      <c r="E145" s="437">
        <f ca="1">IF(AND('4. Kredite '!$D$10&lt;= E3,'4. Kredite '!$E$10&gt;=(E3)),'4. Kredite '!$C$10,0)</f>
        <v>0</v>
      </c>
      <c r="F145" s="437">
        <f ca="1">IF(AND('4. Kredite '!$D$10&lt;= F3,'4. Kredite '!$E$10&gt;=(F3)),'4. Kredite '!$C$10,0)</f>
        <v>0</v>
      </c>
      <c r="G145" s="437">
        <f ca="1">IF(AND('4. Kredite '!$D$10&lt;= G3,'4. Kredite '!$E$10&gt;=(G3)),'4. Kredite '!$C$10,0)</f>
        <v>0</v>
      </c>
      <c r="H145" s="437">
        <f ca="1">IF(AND('4. Kredite '!$D$10&lt;= H3,'4. Kredite '!$E$10&gt;=(H3)),'4. Kredite '!$C$10,0)</f>
        <v>0</v>
      </c>
      <c r="I145" s="437">
        <f ca="1">IF(AND('4. Kredite '!$D$10&lt;= I3,'4. Kredite '!$E$10&gt;=(I3)),'4. Kredite '!$C$10,0)</f>
        <v>0</v>
      </c>
      <c r="J145" s="437">
        <f ca="1">IF(AND('4. Kredite '!$D$10&lt;= J3,'4. Kredite '!$E$10&gt;=(J3)),'4. Kredite '!$C$10,0)</f>
        <v>0</v>
      </c>
      <c r="K145" s="437">
        <f ca="1">IF(AND('4. Kredite '!$D$10&lt;= K3,'4. Kredite '!$E$10&gt;=(K3)),'4. Kredite '!$C$10,0)</f>
        <v>0</v>
      </c>
      <c r="L145" s="437">
        <f ca="1">IF(AND('4. Kredite '!$D$10&lt;= L3,'4. Kredite '!$E$10&gt;=(L3)),'4. Kredite '!$C$10,0)</f>
        <v>0</v>
      </c>
      <c r="M145" s="437">
        <f ca="1">IF(AND('4. Kredite '!$D$10&lt;= M3,'4. Kredite '!$E$10&gt;=(M3)),'4. Kredite '!$C$10,0)</f>
        <v>0</v>
      </c>
      <c r="N145" s="437">
        <f ca="1">IF(AND('4. Kredite '!$D$10&lt;= N3,'4. Kredite '!$E$10&gt;=(N3)),'4. Kredite '!$C$10,0)</f>
        <v>0</v>
      </c>
      <c r="O145" s="437">
        <f ca="1">IF(AND('4. Kredite '!$D$10&lt;= O3,'4. Kredite '!$E$10&gt;=(O3)),'4. Kredite '!$C$10,0)</f>
        <v>0</v>
      </c>
      <c r="P145" s="784"/>
    </row>
    <row r="146" spans="1:16" x14ac:dyDescent="0.25">
      <c r="A146" s="217" t="str">
        <f>'4. Kredite '!A11</f>
        <v xml:space="preserve"> Kto. </v>
      </c>
      <c r="B146" s="437">
        <f ca="1">IF(AND('4. Kredite '!$D$11&lt;= B3,'4. Kredite '!$E$11&gt;=(B3)),'4. Kredite '!$C$11,0)</f>
        <v>0</v>
      </c>
      <c r="C146" s="437">
        <f ca="1">IF(AND('4. Kredite '!$D$11&lt;= C3,'4. Kredite '!$E$11&gt;=(C3)),'4. Kredite '!$C$11,0)</f>
        <v>0</v>
      </c>
      <c r="D146" s="437">
        <f ca="1">IF(AND('4. Kredite '!$D$11&lt;= D3,'4. Kredite '!$E$11&gt;=(D3)),'4. Kredite '!$C$11,0)</f>
        <v>0</v>
      </c>
      <c r="E146" s="437">
        <f ca="1">IF(AND('4. Kredite '!$D$11&lt;= E3,'4. Kredite '!$E$11&gt;=(E3)),'4. Kredite '!$C$11,0)</f>
        <v>0</v>
      </c>
      <c r="F146" s="437">
        <f ca="1">IF(AND('4. Kredite '!$D$11&lt;= F3,'4. Kredite '!$E$11&gt;=(F3)),'4. Kredite '!$C$11,0)</f>
        <v>0</v>
      </c>
      <c r="G146" s="437">
        <f ca="1">IF(AND('4. Kredite '!$D$11&lt;= G3,'4. Kredite '!$E$11&gt;=(G3)),'4. Kredite '!$C$11,0)</f>
        <v>0</v>
      </c>
      <c r="H146" s="437">
        <f ca="1">IF(AND('4. Kredite '!$D$11&lt;= H3,'4. Kredite '!$E$11&gt;=(H3)),'4. Kredite '!$C$11,0)</f>
        <v>0</v>
      </c>
      <c r="I146" s="437">
        <f ca="1">IF(AND('4. Kredite '!$D$11&lt;= I3,'4. Kredite '!$E$11&gt;=(I3)),'4. Kredite '!$C$11,0)</f>
        <v>0</v>
      </c>
      <c r="J146" s="437">
        <f ca="1">IF(AND('4. Kredite '!$D$11&lt;= J3,'4. Kredite '!$E$11&gt;=(J3)),'4. Kredite '!$C$11,0)</f>
        <v>0</v>
      </c>
      <c r="K146" s="437">
        <f ca="1">IF(AND('4. Kredite '!$D$11&lt;= K3,'4. Kredite '!$E$11&gt;=(K3)),'4. Kredite '!$C$11,0)</f>
        <v>0</v>
      </c>
      <c r="L146" s="437">
        <f ca="1">IF(AND('4. Kredite '!$D$11&lt;= L3,'4. Kredite '!$E$11&gt;=(L3)),'4. Kredite '!$C$11,0)</f>
        <v>0</v>
      </c>
      <c r="M146" s="437">
        <f ca="1">IF(AND('4. Kredite '!$D$11&lt;= M3,'4. Kredite '!$E$11&gt;=(M3)),'4. Kredite '!$C$11,0)</f>
        <v>0</v>
      </c>
      <c r="N146" s="437">
        <f ca="1">IF(AND('4. Kredite '!$D$11&lt;= N3,'4. Kredite '!$E$11&gt;=(N3)),'4. Kredite '!$C$11,0)</f>
        <v>0</v>
      </c>
      <c r="O146" s="437">
        <f ca="1">IF(AND('4. Kredite '!$D$11&lt;= O3,'4. Kredite '!$E$11&gt;=(O3)),'4. Kredite '!$C$11,0)</f>
        <v>0</v>
      </c>
      <c r="P146" s="784"/>
    </row>
    <row r="147" spans="1:16" x14ac:dyDescent="0.25">
      <c r="A147" s="217" t="str">
        <f>'4. Kredite '!A12</f>
        <v xml:space="preserve"> Kto. </v>
      </c>
      <c r="B147" s="437">
        <f ca="1">IF(AND('4. Kredite '!$D$12&lt;= B3,'4. Kredite '!$E$12&gt;=(B3)),'4. Kredite '!$C$12,0)</f>
        <v>0</v>
      </c>
      <c r="C147" s="437">
        <f ca="1">IF(AND('4. Kredite '!$D$12&lt;= C3,'4. Kredite '!$E$12&gt;=(C3)),'4. Kredite '!$C$12,0)</f>
        <v>0</v>
      </c>
      <c r="D147" s="437">
        <f ca="1">IF(AND('4. Kredite '!$D$12&lt;= D3,'4. Kredite '!$E$12&gt;=(D3)),'4. Kredite '!$C$12,0)</f>
        <v>0</v>
      </c>
      <c r="E147" s="437">
        <f ca="1">IF(AND('4. Kredite '!$D$12&lt;= E3,'4. Kredite '!$E$12&gt;=(E3)),'4. Kredite '!$C$12,0)</f>
        <v>0</v>
      </c>
      <c r="F147" s="437">
        <f ca="1">IF(AND('4. Kredite '!$D$12&lt;= F3,'4. Kredite '!$E$12&gt;=(F3)),'4. Kredite '!$C$12,0)</f>
        <v>0</v>
      </c>
      <c r="G147" s="437">
        <f ca="1">IF(AND('4. Kredite '!$D$12&lt;= G3,'4. Kredite '!$E$12&gt;=(G3)),'4. Kredite '!$C$12,0)</f>
        <v>0</v>
      </c>
      <c r="H147" s="437">
        <f ca="1">IF(AND('4. Kredite '!$D$12&lt;= H3,'4. Kredite '!$E$12&gt;=(H3)),'4. Kredite '!$C$12,0)</f>
        <v>0</v>
      </c>
      <c r="I147" s="437">
        <f ca="1">IF(AND('4. Kredite '!$D$12&lt;= I3,'4. Kredite '!$E$12&gt;=(I3)),'4. Kredite '!$C$12,0)</f>
        <v>0</v>
      </c>
      <c r="J147" s="437">
        <f ca="1">IF(AND('4. Kredite '!$D$12&lt;= J3,'4. Kredite '!$E$12&gt;=(J3)),'4. Kredite '!$C$12,0)</f>
        <v>0</v>
      </c>
      <c r="K147" s="437">
        <f ca="1">IF(AND('4. Kredite '!$D$12&lt;= K3,'4. Kredite '!$E$12&gt;=(K3)),'4. Kredite '!$C$12,0)</f>
        <v>0</v>
      </c>
      <c r="L147" s="437">
        <f ca="1">IF(AND('4. Kredite '!$D$12&lt;= L3,'4. Kredite '!$E$12&gt;=(L3)),'4. Kredite '!$C$12,0)</f>
        <v>0</v>
      </c>
      <c r="M147" s="437">
        <f ca="1">IF(AND('4. Kredite '!$D$12&lt;= M3,'4. Kredite '!$E$12&gt;=(M3)),'4. Kredite '!$C$12,0)</f>
        <v>0</v>
      </c>
      <c r="N147" s="437">
        <f ca="1">IF(AND('4. Kredite '!$D$12&lt;= N3,'4. Kredite '!$E$12&gt;=(N3)),'4. Kredite '!$C$12,0)</f>
        <v>0</v>
      </c>
      <c r="O147" s="437">
        <f ca="1">IF(AND('4. Kredite '!$D$12&lt;= O3,'4. Kredite '!$E$12&gt;=(O3)),'4. Kredite '!$C$12,0)</f>
        <v>0</v>
      </c>
      <c r="P147" s="784"/>
    </row>
    <row r="148" spans="1:16" x14ac:dyDescent="0.25">
      <c r="A148" s="217" t="str">
        <f>'4. Kredite '!A13</f>
        <v xml:space="preserve"> Kto. </v>
      </c>
      <c r="B148" s="437">
        <f ca="1">IF(AND('4. Kredite '!$D$13&lt;= B3,'4. Kredite '!$E$13&gt;=(B3)),'4. Kredite '!$C$13,0)</f>
        <v>0</v>
      </c>
      <c r="C148" s="437">
        <f ca="1">IF(AND('4. Kredite '!$D$13&lt;= C3,'4. Kredite '!$E$13&gt;=(C3)),'4. Kredite '!$C$13,0)</f>
        <v>0</v>
      </c>
      <c r="D148" s="437">
        <f ca="1">IF(AND('4. Kredite '!$D$13&lt;= D3,'4. Kredite '!$E$13&gt;=(D3)),'4. Kredite '!$C$13,0)</f>
        <v>0</v>
      </c>
      <c r="E148" s="437">
        <f ca="1">IF(AND('4. Kredite '!$D$13&lt;= E3,'4. Kredite '!$E$13&gt;=(E3)),'4. Kredite '!$C$13,0)</f>
        <v>0</v>
      </c>
      <c r="F148" s="437">
        <f ca="1">IF(AND('4. Kredite '!$D$13&lt;= F3,'4. Kredite '!$E$13&gt;=(F3)),'4. Kredite '!$C$13,0)</f>
        <v>0</v>
      </c>
      <c r="G148" s="437">
        <f ca="1">IF(AND('4. Kredite '!$D$13&lt;= G3,'4. Kredite '!$E$13&gt;=(G3)),'4. Kredite '!$C$13,0)</f>
        <v>0</v>
      </c>
      <c r="H148" s="437">
        <f ca="1">IF(AND('4. Kredite '!$D$13&lt;= H3,'4. Kredite '!$E$13&gt;=(H3)),'4. Kredite '!$C$13,0)</f>
        <v>0</v>
      </c>
      <c r="I148" s="437">
        <f ca="1">IF(AND('4. Kredite '!$D$13&lt;= I3,'4. Kredite '!$E$13&gt;=(I3)),'4. Kredite '!$C$13,0)</f>
        <v>0</v>
      </c>
      <c r="J148" s="437">
        <f ca="1">IF(AND('4. Kredite '!$D$13&lt;= J3,'4. Kredite '!$E$13&gt;=(J3)),'4. Kredite '!$C$13,0)</f>
        <v>0</v>
      </c>
      <c r="K148" s="437">
        <f ca="1">IF(AND('4. Kredite '!$D$13&lt;= K3,'4. Kredite '!$E$13&gt;=(K3)),'4. Kredite '!$C$13,0)</f>
        <v>0</v>
      </c>
      <c r="L148" s="437">
        <f ca="1">IF(AND('4. Kredite '!$D$13&lt;= L3,'4. Kredite '!$E$13&gt;=(L3)),'4. Kredite '!$C$13,0)</f>
        <v>0</v>
      </c>
      <c r="M148" s="437">
        <f ca="1">IF(AND('4. Kredite '!$D$13&lt;= M3,'4. Kredite '!$E$13&gt;=(M3)),'4. Kredite '!$C$13,0)</f>
        <v>0</v>
      </c>
      <c r="N148" s="437">
        <f ca="1">IF(AND('4. Kredite '!$D$13&lt;= N3,'4. Kredite '!$E$13&gt;=(N3)),'4. Kredite '!$C$13,0)</f>
        <v>0</v>
      </c>
      <c r="O148" s="437">
        <f ca="1">IF(AND('4. Kredite '!$D$13&lt;= O3,'4. Kredite '!$E$13&gt;=(O3)),'4. Kredite '!$C$13,0)</f>
        <v>0</v>
      </c>
      <c r="P148" s="784"/>
    </row>
    <row r="149" spans="1:16" x14ac:dyDescent="0.25">
      <c r="A149" s="217" t="str">
        <f>'4. Kredite '!A14</f>
        <v xml:space="preserve"> Kto. </v>
      </c>
      <c r="B149" s="437">
        <f ca="1">IF(AND('4. Kredite '!$D$14&lt;= B3,'4. Kredite '!$E$14&gt;=(B3)),'4. Kredite '!$C$14,0)</f>
        <v>0</v>
      </c>
      <c r="C149" s="437">
        <f ca="1">IF(AND('4. Kredite '!$D$14&lt;= C3,'4. Kredite '!$E$14&gt;=(C3)),'4. Kredite '!$C$14,0)</f>
        <v>0</v>
      </c>
      <c r="D149" s="437">
        <f ca="1">IF(AND('4. Kredite '!$D$14&lt;= D3,'4. Kredite '!$E$14&gt;=(D3)),'4. Kredite '!$C$14,0)</f>
        <v>0</v>
      </c>
      <c r="E149" s="437">
        <f ca="1">IF(AND('4. Kredite '!$D$14&lt;= E3,'4. Kredite '!$E$14&gt;=(E3)),'4. Kredite '!$C$14,0)</f>
        <v>0</v>
      </c>
      <c r="F149" s="437">
        <f ca="1">IF(AND('4. Kredite '!$D$14&lt;= F3,'4. Kredite '!$E$14&gt;=(F3)),'4. Kredite '!$C$14,0)</f>
        <v>0</v>
      </c>
      <c r="G149" s="437">
        <f ca="1">IF(AND('4. Kredite '!$D$14&lt;= G3,'4. Kredite '!$E$14&gt;=(G3)),'4. Kredite '!$C$14,0)</f>
        <v>0</v>
      </c>
      <c r="H149" s="437">
        <f ca="1">IF(AND('4. Kredite '!$D$14&lt;= H3,'4. Kredite '!$E$14&gt;=(H3)),'4. Kredite '!$C$14,0)</f>
        <v>0</v>
      </c>
      <c r="I149" s="437">
        <f ca="1">IF(AND('4. Kredite '!$D$14&lt;= I3,'4. Kredite '!$E$14&gt;=(I3)),'4. Kredite '!$C$14,0)</f>
        <v>0</v>
      </c>
      <c r="J149" s="437">
        <f ca="1">IF(AND('4. Kredite '!$D$14&lt;= J3,'4. Kredite '!$E$14&gt;=(J3)),'4. Kredite '!$C$14,0)</f>
        <v>0</v>
      </c>
      <c r="K149" s="437">
        <f ca="1">IF(AND('4. Kredite '!$D$14&lt;= K3,'4. Kredite '!$E$14&gt;=(K3)),'4. Kredite '!$C$14,0)</f>
        <v>0</v>
      </c>
      <c r="L149" s="437">
        <f ca="1">IF(AND('4. Kredite '!$D$14&lt;= L3,'4. Kredite '!$E$14&gt;=(L3)),'4. Kredite '!$C$14,0)</f>
        <v>0</v>
      </c>
      <c r="M149" s="437">
        <f ca="1">IF(AND('4. Kredite '!$D$14&lt;= M3,'4. Kredite '!$E$14&gt;=(M3)),'4. Kredite '!$C$14,0)</f>
        <v>0</v>
      </c>
      <c r="N149" s="437">
        <f ca="1">IF(AND('4. Kredite '!$D$14&lt;= N3,'4. Kredite '!$E$14&gt;=(N3)),'4. Kredite '!$C$14,0)</f>
        <v>0</v>
      </c>
      <c r="O149" s="437">
        <f ca="1">IF(AND('4. Kredite '!$D$14&lt;= O3,'4. Kredite '!$E$14&gt;=(O3)),'4. Kredite '!$C$14,0)</f>
        <v>0</v>
      </c>
      <c r="P149" s="784"/>
    </row>
    <row r="150" spans="1:16" x14ac:dyDescent="0.25">
      <c r="A150" s="217" t="str">
        <f>'4. Kredite '!A15</f>
        <v xml:space="preserve"> Kto. </v>
      </c>
      <c r="B150" s="437">
        <f ca="1">IF(AND('4. Kredite '!$D$15&lt;= B3,'4. Kredite '!$E$15&gt;=(B3)),'4. Kredite '!$C$15,0)</f>
        <v>0</v>
      </c>
      <c r="C150" s="437">
        <f ca="1">IF(AND('4. Kredite '!$D$15&lt;= C3,'4. Kredite '!$E$15&gt;=(C3)),'4. Kredite '!$C$15,0)</f>
        <v>0</v>
      </c>
      <c r="D150" s="437">
        <f ca="1">IF(AND('4. Kredite '!$D$15&lt;= D3,'4. Kredite '!$E$15&gt;=(D3)),'4. Kredite '!$C$15,0)</f>
        <v>0</v>
      </c>
      <c r="E150" s="437">
        <f ca="1">IF(AND('4. Kredite '!$D$15&lt;= E3,'4. Kredite '!$E$15&gt;=(E3)),'4. Kredite '!$C$15,0)</f>
        <v>0</v>
      </c>
      <c r="F150" s="437">
        <f ca="1">IF(AND('4. Kredite '!$D$15&lt;= F3,'4. Kredite '!$E$15&gt;=(F3)),'4. Kredite '!$C$15,0)</f>
        <v>0</v>
      </c>
      <c r="G150" s="437">
        <f ca="1">IF(AND('4. Kredite '!$D$15&lt;= G3,'4. Kredite '!$E$15&gt;=(G3)),'4. Kredite '!$C$15,0)</f>
        <v>0</v>
      </c>
      <c r="H150" s="437">
        <f ca="1">IF(AND('4. Kredite '!$D$15&lt;= H3,'4. Kredite '!$E$15&gt;=(H3)),'4. Kredite '!$C$15,0)</f>
        <v>0</v>
      </c>
      <c r="I150" s="437">
        <f ca="1">IF(AND('4. Kredite '!$D$15&lt;= I3,'4. Kredite '!$E$15&gt;=(I3)),'4. Kredite '!$C$15,0)</f>
        <v>0</v>
      </c>
      <c r="J150" s="437">
        <f ca="1">IF(AND('4. Kredite '!$D$15&lt;= J3,'4. Kredite '!$E$15&gt;=(J3)),'4. Kredite '!$C$15,0)</f>
        <v>0</v>
      </c>
      <c r="K150" s="437">
        <f ca="1">IF(AND('4. Kredite '!$D$15&lt;= K3,'4. Kredite '!$E$15&gt;=(K3)),'4. Kredite '!$C$15,0)</f>
        <v>0</v>
      </c>
      <c r="L150" s="437">
        <f ca="1">IF(AND('4. Kredite '!$D$15&lt;= L3,'4. Kredite '!$E$15&gt;=(L3)),'4. Kredite '!$C$15,0)</f>
        <v>0</v>
      </c>
      <c r="M150" s="437">
        <f ca="1">IF(AND('4. Kredite '!$D$15&lt;= M3,'4. Kredite '!$E$15&gt;=(M3)),'4. Kredite '!$C$15,0)</f>
        <v>0</v>
      </c>
      <c r="N150" s="437">
        <f ca="1">IF(AND('4. Kredite '!$D$15&lt;= N3,'4. Kredite '!$E$15&gt;=(N3)),'4. Kredite '!$C$15,0)</f>
        <v>0</v>
      </c>
      <c r="O150" s="437">
        <f ca="1">IF(AND('4. Kredite '!$D$15&lt;= O3,'4. Kredite '!$E$15&gt;=(O3)),'4. Kredite '!$C$15,0)</f>
        <v>0</v>
      </c>
      <c r="P150" s="784"/>
    </row>
    <row r="151" spans="1:16" x14ac:dyDescent="0.25">
      <c r="A151" s="217" t="str">
        <f>'4. Kredite '!A16</f>
        <v xml:space="preserve"> Kto. </v>
      </c>
      <c r="B151" s="437">
        <f ca="1">IF(AND('4. Kredite '!$D$16&lt;= B3,'4. Kredite '!$E$16&gt;=(B3)),'4. Kredite '!$C$16,0)</f>
        <v>0</v>
      </c>
      <c r="C151" s="437">
        <f ca="1">IF(AND('4. Kredite '!$D$16&lt;= C3,'4. Kredite '!$E$16&gt;=(C3)),'4. Kredite '!$C$16,0)</f>
        <v>0</v>
      </c>
      <c r="D151" s="437">
        <f ca="1">IF(AND('4. Kredite '!$D$16&lt;= D3,'4. Kredite '!$E$16&gt;=(D3)),'4. Kredite '!$C$16,0)</f>
        <v>0</v>
      </c>
      <c r="E151" s="437">
        <f ca="1">IF(AND('4. Kredite '!$D$16&lt;= E3,'4. Kredite '!$E$16&gt;=(E3)),'4. Kredite '!$C$16,0)</f>
        <v>0</v>
      </c>
      <c r="F151" s="437">
        <f ca="1">IF(AND('4. Kredite '!$D$16&lt;= F3,'4. Kredite '!$E$16&gt;=(F3)),'4. Kredite '!$C$16,0)</f>
        <v>0</v>
      </c>
      <c r="G151" s="437">
        <f ca="1">IF(AND('4. Kredite '!$D$16&lt;= G3,'4. Kredite '!$E$16&gt;=(G3)),'4. Kredite '!$C$16,0)</f>
        <v>0</v>
      </c>
      <c r="H151" s="437">
        <f ca="1">IF(AND('4. Kredite '!$D$16&lt;= H3,'4. Kredite '!$E$16&gt;=(H3)),'4. Kredite '!$C$16,0)</f>
        <v>0</v>
      </c>
      <c r="I151" s="437">
        <f ca="1">IF(AND('4. Kredite '!$D$16&lt;= I3,'4. Kredite '!$E$16&gt;=(I3)),'4. Kredite '!$C$16,0)</f>
        <v>0</v>
      </c>
      <c r="J151" s="437">
        <f ca="1">IF(AND('4. Kredite '!$D$16&lt;= J3,'4. Kredite '!$E$16&gt;=(J3)),'4. Kredite '!$C$16,0)</f>
        <v>0</v>
      </c>
      <c r="K151" s="437">
        <f ca="1">IF(AND('4. Kredite '!$D$16&lt;= K3,'4. Kredite '!$E$16&gt;=(K3)),'4. Kredite '!$C$16,0)</f>
        <v>0</v>
      </c>
      <c r="L151" s="437">
        <f ca="1">IF(AND('4. Kredite '!$D$16&lt;= L3,'4. Kredite '!$E$16&gt;=(L3)),'4. Kredite '!$C$16,0)</f>
        <v>0</v>
      </c>
      <c r="M151" s="437">
        <f ca="1">IF(AND('4. Kredite '!$D$16&lt;= M3,'4. Kredite '!$E$16&gt;=(M3)),'4. Kredite '!$C$16,0)</f>
        <v>0</v>
      </c>
      <c r="N151" s="437">
        <f ca="1">IF(AND('4. Kredite '!$D$16&lt;= N3,'4. Kredite '!$E$16&gt;=(N3)),'4. Kredite '!$C$16,0)</f>
        <v>0</v>
      </c>
      <c r="O151" s="437">
        <f ca="1">IF(AND('4. Kredite '!$D$16&lt;= O3,'4. Kredite '!$E$16&gt;=(O3)),'4. Kredite '!$C$16,0)</f>
        <v>0</v>
      </c>
      <c r="P151" s="784"/>
    </row>
    <row r="152" spans="1:16" x14ac:dyDescent="0.25">
      <c r="A152" s="217" t="str">
        <f>'4. Kredite '!A2</f>
        <v>Neukredit 1 wg. Dachreperatur</v>
      </c>
      <c r="B152" s="437">
        <f ca="1">IF(AND('4. Kredite '!$D$2&lt;= B3,'4. Kredite '!$E$2&gt;=(B3)),'4. Kredite '!$C$2,0)</f>
        <v>0</v>
      </c>
      <c r="C152" s="437">
        <f ca="1">IF(AND('4. Kredite '!$D$2&lt;= C3,'4. Kredite '!$E$2&gt;=(C3)),'4. Kredite '!$C$2,0)</f>
        <v>0</v>
      </c>
      <c r="D152" s="437">
        <f ca="1">IF(AND('4. Kredite '!$D$2&lt;= D3,'4. Kredite '!$E$2&gt;=(D3)),'4. Kredite '!$C$2,0)</f>
        <v>0</v>
      </c>
      <c r="E152" s="437">
        <f ca="1">IF(AND('4. Kredite '!$D$2&lt;= E3,'4. Kredite '!$E$2&gt;=(E3)),'4. Kredite '!$C$2,0)</f>
        <v>0</v>
      </c>
      <c r="F152" s="437">
        <f ca="1">IF(AND('4. Kredite '!$D$2&lt;= F3,'4. Kredite '!$E$2&gt;=(F3)),'4. Kredite '!$C$2,0)</f>
        <v>0</v>
      </c>
      <c r="G152" s="437">
        <f ca="1">IF(AND('4. Kredite '!$D$2&lt;= G3,'4. Kredite '!$E$2&gt;=(G3)),'4. Kredite '!$C$2,0)</f>
        <v>0</v>
      </c>
      <c r="H152" s="437">
        <f ca="1">IF(AND('4. Kredite '!$D$2&lt;= H3,'4. Kredite '!$E$2&gt;=(H3)),'4. Kredite '!$C$2,0)</f>
        <v>0</v>
      </c>
      <c r="I152" s="437">
        <f ca="1">IF(AND('4. Kredite '!$D$2&lt;= I3,'4. Kredite '!$E$2&gt;=(I3)),'4. Kredite '!$C$2,0)</f>
        <v>0</v>
      </c>
      <c r="J152" s="437">
        <f ca="1">IF(AND('4. Kredite '!$D$2&lt;= J3,'4. Kredite '!$E$2&gt;=(J3)),'4. Kredite '!$C$2,0)</f>
        <v>0</v>
      </c>
      <c r="K152" s="437">
        <f ca="1">IF(AND('4. Kredite '!$D$2&lt;= K3,'4. Kredite '!$E$2&gt;=(K3)),'4. Kredite '!$C$2,0)</f>
        <v>0</v>
      </c>
      <c r="L152" s="437">
        <f ca="1">IF(AND('4. Kredite '!$D$2&lt;= L3,'4. Kredite '!$E$2&gt;=(L3)),'4. Kredite '!$C$2,0)</f>
        <v>0</v>
      </c>
      <c r="M152" s="437">
        <f ca="1">IF(AND('4. Kredite '!$D$2&lt;= M3,'4. Kredite '!$E$2&gt;=(M3)),'4. Kredite '!$C$2,0)</f>
        <v>0</v>
      </c>
      <c r="N152" s="437">
        <f ca="1">IF(AND('4. Kredite '!$D$2&lt;= N3,'4. Kredite '!$E$2&gt;=(N3)),'4. Kredite '!$C$2,0)</f>
        <v>0</v>
      </c>
      <c r="O152" s="437">
        <f ca="1">IF(AND('4. Kredite '!$D$2&lt;= O3,'4. Kredite '!$E$2&gt;=(O3)),'4. Kredite '!$C$2,0)</f>
        <v>0</v>
      </c>
      <c r="P152" s="784"/>
    </row>
    <row r="153" spans="1:16" x14ac:dyDescent="0.25">
      <c r="A153" s="217" t="str">
        <f>'4. Kredite '!A3</f>
        <v>Neukredit 2, freie Erfasung im Blatt 4. Kredite</v>
      </c>
      <c r="B153" s="437">
        <f ca="1">IF(AND('4. Kredite '!$D$3&lt;= B3,'4. Kredite '!$E$3&gt;=(B3)),'4. Kredite '!$C$3,0)</f>
        <v>0</v>
      </c>
      <c r="C153" s="437">
        <f ca="1">IF(AND('4. Kredite '!$D$3&lt;= C3,'4. Kredite '!$E$3&gt;=(C3)),'4. Kredite '!$C$3,0)</f>
        <v>0</v>
      </c>
      <c r="D153" s="437">
        <f ca="1">IF(AND('4. Kredite '!$D$3&lt;= D3,'4. Kredite '!$E$3&gt;=(D3)),'4. Kredite '!$C$3,0)</f>
        <v>0</v>
      </c>
      <c r="E153" s="437">
        <f ca="1">IF(AND('4. Kredite '!$D$3&lt;= E3,'4. Kredite '!$E$3&gt;=(E3)),'4. Kredite '!$C$3,0)</f>
        <v>0</v>
      </c>
      <c r="F153" s="437">
        <f ca="1">IF(AND('4. Kredite '!$D$3&lt;= F3,'4. Kredite '!$E$3&gt;=(F3)),'4. Kredite '!$C$3,0)</f>
        <v>0</v>
      </c>
      <c r="G153" s="437">
        <f ca="1">IF(AND('4. Kredite '!$D$3&lt;= G3,'4. Kredite '!$E$3&gt;=(G3)),'4. Kredite '!$C$3,0)</f>
        <v>0</v>
      </c>
      <c r="H153" s="437">
        <f ca="1">IF(AND('4. Kredite '!$D$3&lt;= H3,'4. Kredite '!$E$3&gt;=(H3)),'4. Kredite '!$C$3,0)</f>
        <v>0</v>
      </c>
      <c r="I153" s="437">
        <f ca="1">IF(AND('4. Kredite '!$D$3&lt;= I3,'4. Kredite '!$E$3&gt;=(I3)),'4. Kredite '!$C$3,0)</f>
        <v>0</v>
      </c>
      <c r="J153" s="437">
        <f ca="1">IF(AND('4. Kredite '!$D$3&lt;= J3,'4. Kredite '!$E$3&gt;=(J3)),'4. Kredite '!$C$3,0)</f>
        <v>0</v>
      </c>
      <c r="K153" s="437">
        <f ca="1">IF(AND('4. Kredite '!$D$3&lt;= K3,'4. Kredite '!$E$3&gt;=(K3)),'4. Kredite '!$C$3,0)</f>
        <v>0</v>
      </c>
      <c r="L153" s="437">
        <f ca="1">IF(AND('4. Kredite '!$D$3&lt;= L3,'4. Kredite '!$E$3&gt;=(L3)),'4. Kredite '!$C$3,0)</f>
        <v>0</v>
      </c>
      <c r="M153" s="437">
        <f ca="1">IF(AND('4. Kredite '!$D$3&lt;= M3,'4. Kredite '!$E$3&gt;=(M3)),'4. Kredite '!$C$3,0)</f>
        <v>0</v>
      </c>
      <c r="N153" s="437">
        <f ca="1">IF(AND('4. Kredite '!$D$3&lt;= N3,'4. Kredite '!$E$3&gt;=(N3)),'4. Kredite '!$C$3,0)</f>
        <v>0</v>
      </c>
      <c r="O153" s="437">
        <f ca="1">IF(AND('4. Kredite '!$D$3&lt;= O3,'4. Kredite '!$E$3&gt;=(O3)),'4. Kredite '!$C$3,0)</f>
        <v>0</v>
      </c>
      <c r="P153" s="784"/>
    </row>
    <row r="154" spans="1:16" x14ac:dyDescent="0.25">
      <c r="A154" s="217" t="str">
        <f>'4. Kredite '!A4</f>
        <v>Neukredit 3, freie Erfasung im Blatt 4. Kredite</v>
      </c>
      <c r="B154" s="437">
        <f ca="1">IF(AND('4. Kredite '!$D$4&lt;= B3,'4. Kredite '!$E$4&gt;=(B3)),'4. Kredite '!$C$4,0)</f>
        <v>0</v>
      </c>
      <c r="C154" s="437">
        <f ca="1">IF(AND('4. Kredite '!$D$4&lt;= C3,'4. Kredite '!$E$4&gt;=(C3)),'4. Kredite '!$C$4,0)</f>
        <v>0</v>
      </c>
      <c r="D154" s="437">
        <f ca="1">IF(AND('4. Kredite '!$D$4&lt;= D3,'4. Kredite '!$E$4&gt;=(D3)),'4. Kredite '!$C$4,0)</f>
        <v>0</v>
      </c>
      <c r="E154" s="437">
        <f ca="1">IF(AND('4. Kredite '!$D$4&lt;= E3,'4. Kredite '!$E$4&gt;=(E3)),'4. Kredite '!$C$4,0)</f>
        <v>0</v>
      </c>
      <c r="F154" s="437">
        <f ca="1">IF(AND('4. Kredite '!$D$4&lt;= F3,'4. Kredite '!$E$4&gt;=(F3)),'4. Kredite '!$C$4,0)</f>
        <v>0</v>
      </c>
      <c r="G154" s="437">
        <f ca="1">IF(AND('4. Kredite '!$D$4&lt;= G3,'4. Kredite '!$E$4&gt;=(G3)),'4. Kredite '!$C$4,0)</f>
        <v>0</v>
      </c>
      <c r="H154" s="437">
        <f ca="1">IF(AND('4. Kredite '!$D$4&lt;= H3,'4. Kredite '!$E$4&gt;=(H3)),'4. Kredite '!$C$4,0)</f>
        <v>0</v>
      </c>
      <c r="I154" s="437">
        <f ca="1">IF(AND('4. Kredite '!$D$4&lt;= I3,'4. Kredite '!$E$4&gt;=(I3)),'4. Kredite '!$C$4,0)</f>
        <v>0</v>
      </c>
      <c r="J154" s="437">
        <f ca="1">IF(AND('4. Kredite '!$D$4&lt;= J3,'4. Kredite '!$E$4&gt;=(J3)),'4. Kredite '!$C$4,0)</f>
        <v>0</v>
      </c>
      <c r="K154" s="437">
        <f ca="1">IF(AND('4. Kredite '!$D$4&lt;= K3,'4. Kredite '!$E$4&gt;=(K3)),'4. Kredite '!$C$4,0)</f>
        <v>0</v>
      </c>
      <c r="L154" s="437">
        <f ca="1">IF(AND('4. Kredite '!$D$4&lt;= L3,'4. Kredite '!$E$4&gt;=(L3)),'4. Kredite '!$C$4,0)</f>
        <v>0</v>
      </c>
      <c r="M154" s="437">
        <f ca="1">IF(AND('4. Kredite '!$D$4&lt;= M3,'4. Kredite '!$E$4&gt;=(M3)),'4. Kredite '!$C$4,0)</f>
        <v>0</v>
      </c>
      <c r="N154" s="437">
        <f ca="1">IF(AND('4. Kredite '!$D$4&lt;= N3,'4. Kredite '!$E$4&gt;=(N3)),'4. Kredite '!$C$4,0)</f>
        <v>0</v>
      </c>
      <c r="O154" s="437">
        <f ca="1">IF(AND('4. Kredite '!$D$4&lt;= O3,'4. Kredite '!$E$4&gt;=(O3)),'4. Kredite '!$C$4,0)</f>
        <v>0</v>
      </c>
      <c r="P154" s="784"/>
    </row>
    <row r="155" spans="1:16" ht="18.75" x14ac:dyDescent="0.3">
      <c r="A155" s="222" t="s">
        <v>85</v>
      </c>
      <c r="B155" s="221">
        <f ca="1">SUM(B140:B154)</f>
        <v>0</v>
      </c>
      <c r="C155" s="221">
        <f t="shared" ref="C155:O155" ca="1" si="12">SUM(C140:C154)</f>
        <v>-12000</v>
      </c>
      <c r="D155" s="221">
        <f t="shared" ca="1" si="12"/>
        <v>-12000</v>
      </c>
      <c r="E155" s="221">
        <f t="shared" ca="1" si="12"/>
        <v>-12000</v>
      </c>
      <c r="F155" s="221">
        <f t="shared" ca="1" si="12"/>
        <v>-12000</v>
      </c>
      <c r="G155" s="221">
        <f t="shared" ca="1" si="12"/>
        <v>-12000</v>
      </c>
      <c r="H155" s="221">
        <f t="shared" ca="1" si="12"/>
        <v>-12000</v>
      </c>
      <c r="I155" s="221">
        <f t="shared" ca="1" si="12"/>
        <v>-12000</v>
      </c>
      <c r="J155" s="221">
        <f t="shared" ca="1" si="12"/>
        <v>-12000</v>
      </c>
      <c r="K155" s="221">
        <f t="shared" ca="1" si="12"/>
        <v>-12000</v>
      </c>
      <c r="L155" s="221">
        <f t="shared" ca="1" si="12"/>
        <v>-12000</v>
      </c>
      <c r="M155" s="221">
        <f t="shared" ca="1" si="12"/>
        <v>-12000</v>
      </c>
      <c r="N155" s="221">
        <f t="shared" ca="1" si="12"/>
        <v>-12000</v>
      </c>
      <c r="O155" s="221">
        <f t="shared" ca="1" si="12"/>
        <v>-12000</v>
      </c>
      <c r="P155" s="784"/>
    </row>
    <row r="156" spans="1:16" ht="18.75" x14ac:dyDescent="0.3">
      <c r="A156" s="222" t="s">
        <v>145</v>
      </c>
      <c r="B156" s="221">
        <f ca="1">IF(ISNUMBER(MATCH(Daten!C99,'4. Kredite '!$D$17,0)),'4. Kredite '!B17,0)</f>
        <v>218.44000000000051</v>
      </c>
      <c r="C156" s="221">
        <f ca="1">IF(ISNUMBER(MATCH(Daten!D99,'4. Kredite '!$D$17,0)),'4. Kredite '!C17,0)</f>
        <v>0</v>
      </c>
      <c r="D156" s="221">
        <f ca="1">IF(ISNUMBER(MATCH(Daten!E99,'4. Kredite '!$D$17,0)),'4. Kredite '!D17,0)</f>
        <v>0</v>
      </c>
      <c r="E156" s="221">
        <f ca="1">IF(ISNUMBER(MATCH(Daten!F99,'4. Kredite '!$D$17,0)),'4. Kredite '!E17,0)</f>
        <v>0</v>
      </c>
      <c r="F156" s="221">
        <f ca="1">IF(ISNUMBER(MATCH(Daten!G99,'4. Kredite '!$D$17,0)),'4. Kredite '!F17,0)</f>
        <v>0</v>
      </c>
      <c r="G156" s="221">
        <f ca="1">IF(ISNUMBER(MATCH(Daten!H99,'4. Kredite '!$D$17,0)),'4. Kredite '!G17,0)</f>
        <v>0</v>
      </c>
      <c r="H156" s="221">
        <f ca="1">IF(ISNUMBER(MATCH(Daten!I99,'4. Kredite '!$D$17,0)),'4. Kredite '!H17,0)</f>
        <v>0</v>
      </c>
      <c r="I156" s="221">
        <f ca="1">IF(ISNUMBER(MATCH(Daten!J99,'4. Kredite '!$D$17,0)),'4. Kredite '!I17,0)</f>
        <v>0</v>
      </c>
      <c r="J156" s="221">
        <f ca="1">IF(ISNUMBER(MATCH(Daten!K99,'4. Kredite '!$D$17,0)),'4. Kredite '!J17,0)</f>
        <v>0</v>
      </c>
      <c r="K156" s="221">
        <f ca="1">IF(ISNUMBER(MATCH(Daten!L99,'4. Kredite '!$D$17,0)),'4. Kredite '!K17,0)</f>
        <v>0</v>
      </c>
      <c r="L156" s="221">
        <f ca="1">IF(ISNUMBER(MATCH(Daten!M99,'4. Kredite '!$D$17,0)),'4. Kredite '!L17,0)</f>
        <v>0</v>
      </c>
      <c r="M156" s="221">
        <f ca="1">IF(ISNUMBER(MATCH(Daten!N99,'4. Kredite '!$D$17,0)),'4. Kredite '!M17,0)</f>
        <v>0</v>
      </c>
      <c r="N156" s="221">
        <f ca="1">IF(ISNUMBER(MATCH(Daten!O99,'4. Kredite '!$D$17,0)),'4. Kredite '!N17,0)</f>
        <v>0</v>
      </c>
      <c r="O156" s="221">
        <f ca="1">IF(ISNUMBER(MATCH(Daten!P99,'4. Kredite '!$D$17,0)),'4. Kredite '!O17,0)</f>
        <v>0</v>
      </c>
      <c r="P156" s="784"/>
    </row>
    <row r="157" spans="1:16" ht="18.75" x14ac:dyDescent="0.3">
      <c r="A157" s="222" t="s">
        <v>10</v>
      </c>
      <c r="B157" s="221">
        <f ca="1">B52-B138</f>
        <v>945.25</v>
      </c>
      <c r="C157" s="221">
        <f t="shared" ref="C157:O157" ca="1" si="13">C52-C138</f>
        <v>0</v>
      </c>
      <c r="D157" s="221">
        <f t="shared" ca="1" si="13"/>
        <v>0</v>
      </c>
      <c r="E157" s="221">
        <f t="shared" ca="1" si="13"/>
        <v>0</v>
      </c>
      <c r="F157" s="221">
        <f t="shared" ca="1" si="13"/>
        <v>87.079999999999927</v>
      </c>
      <c r="G157" s="221">
        <f t="shared" ca="1" si="13"/>
        <v>0</v>
      </c>
      <c r="H157" s="221">
        <f t="shared" ca="1" si="13"/>
        <v>0</v>
      </c>
      <c r="I157" s="221">
        <f t="shared" ca="1" si="13"/>
        <v>0</v>
      </c>
      <c r="J157" s="221">
        <f t="shared" ca="1" si="13"/>
        <v>-858.17</v>
      </c>
      <c r="K157" s="221">
        <f t="shared" ca="1" si="13"/>
        <v>945.25</v>
      </c>
      <c r="L157" s="221">
        <f t="shared" ca="1" si="13"/>
        <v>0</v>
      </c>
      <c r="M157" s="221">
        <f t="shared" ca="1" si="13"/>
        <v>0</v>
      </c>
      <c r="N157" s="221">
        <f t="shared" ca="1" si="13"/>
        <v>-858.17</v>
      </c>
      <c r="O157" s="221">
        <f t="shared" ca="1" si="13"/>
        <v>0</v>
      </c>
      <c r="P157" s="784"/>
    </row>
    <row r="158" spans="1:16" ht="18.75" x14ac:dyDescent="0.3">
      <c r="A158" s="222" t="s">
        <v>88</v>
      </c>
      <c r="B158" s="221">
        <f ca="1">B156+B157</f>
        <v>1163.6900000000005</v>
      </c>
      <c r="C158" s="221">
        <f ca="1">B158+C156+C157</f>
        <v>1163.6900000000005</v>
      </c>
      <c r="D158" s="221">
        <f t="shared" ref="D158:O158" ca="1" si="14">C158+D156+D157</f>
        <v>1163.6900000000005</v>
      </c>
      <c r="E158" s="221">
        <f t="shared" ca="1" si="14"/>
        <v>1163.6900000000005</v>
      </c>
      <c r="F158" s="221">
        <f t="shared" ca="1" si="14"/>
        <v>1250.7700000000004</v>
      </c>
      <c r="G158" s="221">
        <f t="shared" ca="1" si="14"/>
        <v>1250.7700000000004</v>
      </c>
      <c r="H158" s="221">
        <f t="shared" ca="1" si="14"/>
        <v>1250.7700000000004</v>
      </c>
      <c r="I158" s="221">
        <f t="shared" ca="1" si="14"/>
        <v>1250.7700000000004</v>
      </c>
      <c r="J158" s="221">
        <f t="shared" ca="1" si="14"/>
        <v>392.60000000000048</v>
      </c>
      <c r="K158" s="221">
        <f t="shared" ca="1" si="14"/>
        <v>1337.8500000000004</v>
      </c>
      <c r="L158" s="221">
        <f t="shared" ca="1" si="14"/>
        <v>1337.8500000000004</v>
      </c>
      <c r="M158" s="221">
        <f t="shared" ca="1" si="14"/>
        <v>1337.8500000000004</v>
      </c>
      <c r="N158" s="221">
        <f t="shared" ca="1" si="14"/>
        <v>479.6800000000004</v>
      </c>
      <c r="O158" s="221">
        <f t="shared" ca="1" si="14"/>
        <v>479.6800000000004</v>
      </c>
      <c r="P158" s="784"/>
    </row>
    <row r="159" spans="1:16" ht="20.25" x14ac:dyDescent="0.3">
      <c r="A159" s="220" t="s">
        <v>143</v>
      </c>
      <c r="B159" s="221">
        <f ca="1">B158-B155</f>
        <v>1163.6900000000005</v>
      </c>
      <c r="C159" s="221">
        <f t="shared" ref="C159:O159" ca="1" si="15">C158-C155</f>
        <v>13163.69</v>
      </c>
      <c r="D159" s="221">
        <f t="shared" ca="1" si="15"/>
        <v>13163.69</v>
      </c>
      <c r="E159" s="221">
        <f t="shared" ca="1" si="15"/>
        <v>13163.69</v>
      </c>
      <c r="F159" s="221">
        <f t="shared" ca="1" si="15"/>
        <v>13250.77</v>
      </c>
      <c r="G159" s="221">
        <f t="shared" ca="1" si="15"/>
        <v>13250.77</v>
      </c>
      <c r="H159" s="221">
        <f t="shared" ca="1" si="15"/>
        <v>13250.77</v>
      </c>
      <c r="I159" s="221">
        <f t="shared" ca="1" si="15"/>
        <v>13250.77</v>
      </c>
      <c r="J159" s="221">
        <f t="shared" ca="1" si="15"/>
        <v>12392.6</v>
      </c>
      <c r="K159" s="221">
        <f t="shared" ca="1" si="15"/>
        <v>13337.85</v>
      </c>
      <c r="L159" s="221">
        <f t="shared" ca="1" si="15"/>
        <v>13337.85</v>
      </c>
      <c r="M159" s="221">
        <f t="shared" ca="1" si="15"/>
        <v>13337.85</v>
      </c>
      <c r="N159" s="221">
        <f t="shared" ca="1" si="15"/>
        <v>12479.68</v>
      </c>
      <c r="O159" s="221">
        <f t="shared" ca="1" si="15"/>
        <v>12479.68</v>
      </c>
      <c r="P159" s="785"/>
    </row>
    <row r="160" spans="1: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sheetData>
  <sheetProtection algorithmName="SHA-512" hashValue="nykTL8pwZfmYbtaF6SdPvCkrhzdujDrOFffS9r2cx8giFLvp3lEA//JEzYOEPo5kF3FHxUSkQHD4/nXwZBSfdg==" saltValue="3IZuZGl+Pt1yf5wDweBzFA==" spinCount="100000" sheet="1" objects="1" scenarios="1" selectLockedCells="1"/>
  <mergeCells count="5">
    <mergeCell ref="A1:H2"/>
    <mergeCell ref="P139:P159"/>
    <mergeCell ref="L1:N2"/>
    <mergeCell ref="K1:K2"/>
    <mergeCell ref="I1:J2"/>
  </mergeCells>
  <hyperlinks>
    <hyperlink ref="A3" r:id="rId1" xr:uid="{03EDF1B9-9A83-4634-BEB4-2D513CB001F0}"/>
  </hyperlinks>
  <pageMargins left="0.39370078740157483" right="0.39370078740157483" top="0.39370078740157483" bottom="0.39370078740157483" header="0.39370078740157483" footer="0.39370078740157483"/>
  <pageSetup paperSize="9" scale="55" fitToHeight="3" orientation="landscape" horizontalDpi="4294967294" r:id="rId2"/>
  <headerFooter>
    <oddFooter xml:space="preserve">&amp;L&amp;"Times New Roman,Standard"&amp;12&amp;A/ &amp;D
www.aicofira.de&amp;C&amp;"Times New Roman,Standard"&amp;12&amp;P von &amp;N&amp;R&amp;"Times New Roman,Standard"&amp;12Für die Korrektheit der Vorlage / Formeln übernehmen wir keine Gewähr. 
Eine persönliche Kontrolle ist erforderlich.
</oddFooter>
  </headerFooter>
  <rowBreaks count="3" manualBreakCount="3">
    <brk id="52" max="14" man="1"/>
    <brk id="94" max="14" man="1"/>
    <brk id="138" max="14"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O166"/>
  <sheetViews>
    <sheetView showZeros="0" workbookViewId="0">
      <selection activeCell="A3" sqref="A3"/>
    </sheetView>
  </sheetViews>
  <sheetFormatPr baseColWidth="10" defaultColWidth="11.42578125" defaultRowHeight="15.75" x14ac:dyDescent="0.25"/>
  <cols>
    <col min="1" max="1" width="43.5703125" style="1" customWidth="1"/>
    <col min="2" max="2" width="17" style="1" bestFit="1" customWidth="1"/>
    <col min="3" max="9" width="14.140625" style="1" bestFit="1" customWidth="1"/>
    <col min="10" max="10" width="17.140625" style="1" customWidth="1"/>
    <col min="11" max="13" width="14.140625" style="1" bestFit="1" customWidth="1"/>
    <col min="14" max="14" width="13.85546875" style="1" customWidth="1"/>
    <col min="15" max="15" width="13.7109375" style="1" customWidth="1"/>
    <col min="16" max="16384" width="11.42578125" style="1"/>
  </cols>
  <sheetData>
    <row r="1" spans="1:15" ht="15.75" customHeight="1" x14ac:dyDescent="0.25">
      <c r="A1" s="735" t="s">
        <v>13</v>
      </c>
      <c r="B1" s="724"/>
      <c r="C1" s="724"/>
      <c r="D1" s="724"/>
      <c r="E1" s="724"/>
      <c r="F1" s="724"/>
      <c r="G1" s="724"/>
      <c r="H1" s="724"/>
      <c r="I1" s="724"/>
      <c r="J1" s="3"/>
      <c r="K1" s="751" t="s">
        <v>93</v>
      </c>
      <c r="L1" s="792"/>
      <c r="N1" s="136"/>
    </row>
    <row r="2" spans="1:15" ht="37.5" customHeight="1" x14ac:dyDescent="0.25">
      <c r="A2" s="724"/>
      <c r="B2" s="724"/>
      <c r="C2" s="724"/>
      <c r="D2" s="724"/>
      <c r="E2" s="724"/>
      <c r="F2" s="724"/>
      <c r="G2" s="724"/>
      <c r="H2" s="724"/>
      <c r="I2" s="724"/>
      <c r="J2" s="3"/>
      <c r="K2" s="792"/>
      <c r="L2" s="792"/>
      <c r="N2" s="136"/>
    </row>
    <row r="3" spans="1:15" ht="35.1" customHeight="1" x14ac:dyDescent="0.35">
      <c r="A3" s="624" t="s">
        <v>78</v>
      </c>
      <c r="B3" s="448">
        <f ca="1">DATE(YEAR(Daten!D99),MONTH(Daten!D99),DAY(1))</f>
        <v>45658</v>
      </c>
      <c r="C3" s="451" t="s">
        <v>241</v>
      </c>
      <c r="D3" s="411" t="s">
        <v>232</v>
      </c>
      <c r="E3" s="12"/>
      <c r="F3" s="12"/>
      <c r="G3" s="12"/>
      <c r="H3" s="12"/>
      <c r="I3" s="12"/>
      <c r="J3" s="12"/>
      <c r="K3" s="793"/>
      <c r="L3" s="793"/>
      <c r="N3" s="136"/>
    </row>
    <row r="4" spans="1:15" s="3" customFormat="1" ht="18.75" x14ac:dyDescent="0.3">
      <c r="A4" s="111" t="s">
        <v>156</v>
      </c>
      <c r="B4" s="131">
        <f ca="1">B3</f>
        <v>45658</v>
      </c>
      <c r="C4" s="131">
        <f ca="1">DATE(YEAR(B4),MONTH(B4)+1,DAY(1))</f>
        <v>45689</v>
      </c>
      <c r="D4" s="131">
        <f ca="1">DATE(YEAR(C4),MONTH(C4)+1,DAY(1))</f>
        <v>45717</v>
      </c>
      <c r="E4" s="131">
        <f ca="1">DATE(YEAR(D4),MONTH(D4)+1,DAY(1))</f>
        <v>45748</v>
      </c>
      <c r="F4" s="131">
        <f t="shared" ref="F4:M4" ca="1" si="0">DATE(YEAR(E4),MONTH(E4)+1,DAY(1))</f>
        <v>45778</v>
      </c>
      <c r="G4" s="131">
        <f t="shared" ca="1" si="0"/>
        <v>45809</v>
      </c>
      <c r="H4" s="131">
        <f t="shared" ca="1" si="0"/>
        <v>45839</v>
      </c>
      <c r="I4" s="131">
        <f t="shared" ca="1" si="0"/>
        <v>45870</v>
      </c>
      <c r="J4" s="131">
        <f t="shared" ca="1" si="0"/>
        <v>45901</v>
      </c>
      <c r="K4" s="131">
        <f t="shared" ca="1" si="0"/>
        <v>45931</v>
      </c>
      <c r="L4" s="131">
        <f t="shared" ca="1" si="0"/>
        <v>45962</v>
      </c>
      <c r="M4" s="131">
        <f t="shared" ca="1" si="0"/>
        <v>45992</v>
      </c>
      <c r="N4" s="133" t="s">
        <v>12</v>
      </c>
    </row>
    <row r="5" spans="1:15" x14ac:dyDescent="0.25">
      <c r="A5" s="130" t="str">
        <f>'2. Erfassung Einzahlungen'!A2</f>
        <v>Miete DHH Am Sauerwinkel</v>
      </c>
      <c r="B5" s="199">
        <f ca="1">IF('2. Erfassung Einzahlungen'!$M$2&lt;&gt;"ja",IF(ISNUMBER(MATCH(B$4,'2. Erfassung Einzahlungen'!$V2:$CE2,0)),'2. Erfassung Einzahlungen'!$N2,0),0)</f>
        <v>0</v>
      </c>
      <c r="C5" s="199">
        <f ca="1">IF('2. Erfassung Einzahlungen'!$M$2&lt;&gt;"ja",IF(ISNUMBER(MATCH(C$4,'2. Erfassung Einzahlungen'!$V2:$CE2,0)),'2. Erfassung Einzahlungen'!$N2,0),0)</f>
        <v>0</v>
      </c>
      <c r="D5" s="199">
        <f ca="1">IF('2. Erfassung Einzahlungen'!$M$2&lt;&gt;"ja",IF(ISNUMBER(MATCH(D$4,'2. Erfassung Einzahlungen'!$V2:$CE2,0)),'2. Erfassung Einzahlungen'!$N2,0),0)</f>
        <v>0</v>
      </c>
      <c r="E5" s="199">
        <f ca="1">IF('2. Erfassung Einzahlungen'!$M$2&lt;&gt;"ja",IF(ISNUMBER(MATCH(E$4,'2. Erfassung Einzahlungen'!$V2:$CE2,0)),'2. Erfassung Einzahlungen'!$N2,0),0)</f>
        <v>1212.25</v>
      </c>
      <c r="F5" s="199">
        <f ca="1">IF('2. Erfassung Einzahlungen'!$M$2&lt;&gt;"ja",IF(ISNUMBER(MATCH(F$4,'2. Erfassung Einzahlungen'!$V2:$CE2,0)),'2. Erfassung Einzahlungen'!$N2,0),0)</f>
        <v>1212.25</v>
      </c>
      <c r="G5" s="199">
        <f ca="1">IF('2. Erfassung Einzahlungen'!$M$2&lt;&gt;"ja",IF(ISNUMBER(MATCH(G$4,'2. Erfassung Einzahlungen'!$V2:$CE2,0)),'2. Erfassung Einzahlungen'!$N2,0),0)</f>
        <v>1212.25</v>
      </c>
      <c r="H5" s="199">
        <f ca="1">IF('2. Erfassung Einzahlungen'!$M$2&lt;&gt;"ja",IF(ISNUMBER(MATCH(H$4,'2. Erfassung Einzahlungen'!$V2:$CE2,0)),'2. Erfassung Einzahlungen'!$N2,0),0)</f>
        <v>1212.25</v>
      </c>
      <c r="I5" s="199">
        <f ca="1">IF('2. Erfassung Einzahlungen'!$M$2&lt;&gt;"ja",IF(ISNUMBER(MATCH(I$4,'2. Erfassung Einzahlungen'!$V2:$CE2,0)),'2. Erfassung Einzahlungen'!$N2,0),0)</f>
        <v>1212.25</v>
      </c>
      <c r="J5" s="199">
        <f ca="1">IF('2. Erfassung Einzahlungen'!$M$2&lt;&gt;"ja",IF(ISNUMBER(MATCH(J$4,'2. Erfassung Einzahlungen'!$V2:$CE2,0)),'2. Erfassung Einzahlungen'!$N2,0),0)</f>
        <v>1212.25</v>
      </c>
      <c r="K5" s="199">
        <f ca="1">IF('2. Erfassung Einzahlungen'!$M$2&lt;&gt;"ja",IF(ISNUMBER(MATCH(K$4,'2. Erfassung Einzahlungen'!$V2:$CE2,0)),'2. Erfassung Einzahlungen'!$N2,0),0)</f>
        <v>1212.25</v>
      </c>
      <c r="L5" s="199">
        <f ca="1">IF('2. Erfassung Einzahlungen'!$M$2&lt;&gt;"ja",IF(ISNUMBER(MATCH(L$4,'2. Erfassung Einzahlungen'!$V2:$CE2,0)),'2. Erfassung Einzahlungen'!$N2,0),0)</f>
        <v>1212.25</v>
      </c>
      <c r="M5" s="199">
        <f ca="1">IF('2. Erfassung Einzahlungen'!$M$2&lt;&gt;"ja",IF(ISNUMBER(MATCH(M$4,'2. Erfassung Einzahlungen'!$V2:$CE2,0)),'2. Erfassung Einzahlungen'!$N2,0),0)</f>
        <v>1212.25</v>
      </c>
      <c r="N5" s="134">
        <f t="shared" ref="N5:N24" ca="1" si="1">SUM(B5:M5)</f>
        <v>10910.25</v>
      </c>
      <c r="O5" s="2"/>
    </row>
    <row r="6" spans="1:15" x14ac:dyDescent="0.25">
      <c r="A6" s="130" t="str">
        <f>'2. Erfassung Einzahlungen'!A3</f>
        <v>Dividende</v>
      </c>
      <c r="B6" s="199">
        <f ca="1">IF('2. Erfassung Einzahlungen'!$M$3&lt;&gt;"ja",IF(ISNUMBER(MATCH(B$4,'2. Erfassung Einzahlungen'!$V3:$CE3,0)),'2. Erfassung Einzahlungen'!$N3,0),0)</f>
        <v>0</v>
      </c>
      <c r="C6" s="199">
        <f ca="1">IF('2. Erfassung Einzahlungen'!$M$3&lt;&gt;"ja",IF(ISNUMBER(MATCH(C$4,'2. Erfassung Einzahlungen'!$V3:$CE3,0)),'2. Erfassung Einzahlungen'!$N3,0),0)</f>
        <v>0</v>
      </c>
      <c r="D6" s="199">
        <f ca="1">IF('2. Erfassung Einzahlungen'!$M$3&lt;&gt;"ja",IF(ISNUMBER(MATCH(D$4,'2. Erfassung Einzahlungen'!$V3:$CE3,0)),'2. Erfassung Einzahlungen'!$N3,0),0)</f>
        <v>0</v>
      </c>
      <c r="E6" s="199">
        <f ca="1">IF('2. Erfassung Einzahlungen'!$M$3&lt;&gt;"ja",IF(ISNUMBER(MATCH(E$4,'2. Erfassung Einzahlungen'!$V3:$CE3,0)),'2. Erfassung Einzahlungen'!$N3,0),0)</f>
        <v>0</v>
      </c>
      <c r="F6" s="199">
        <f ca="1">IF('2. Erfassung Einzahlungen'!$M$3&lt;&gt;"ja",IF(ISNUMBER(MATCH(F$4,'2. Erfassung Einzahlungen'!$V3:$CE3,0)),'2. Erfassung Einzahlungen'!$N3,0),0)</f>
        <v>0</v>
      </c>
      <c r="G6" s="199">
        <f ca="1">IF('2. Erfassung Einzahlungen'!$M$3&lt;&gt;"ja",IF(ISNUMBER(MATCH(G$4,'2. Erfassung Einzahlungen'!$V3:$CE3,0)),'2. Erfassung Einzahlungen'!$N3,0),0)</f>
        <v>0</v>
      </c>
      <c r="H6" s="199">
        <f ca="1">IF('2. Erfassung Einzahlungen'!$M$3&lt;&gt;"ja",IF(ISNUMBER(MATCH(H$4,'2. Erfassung Einzahlungen'!$V3:$CE3,0)),'2. Erfassung Einzahlungen'!$N3,0),0)</f>
        <v>0</v>
      </c>
      <c r="I6" s="199">
        <f ca="1">IF('2. Erfassung Einzahlungen'!$M$3&lt;&gt;"ja",IF(ISNUMBER(MATCH(I$4,'2. Erfassung Einzahlungen'!$V3:$CE3,0)),'2. Erfassung Einzahlungen'!$N3,0),0)</f>
        <v>0</v>
      </c>
      <c r="J6" s="199">
        <f ca="1">IF('2. Erfassung Einzahlungen'!$M$3&lt;&gt;"ja",IF(ISNUMBER(MATCH(J$4,'2. Erfassung Einzahlungen'!$V3:$CE3,0)),'2. Erfassung Einzahlungen'!$N3,0),0)</f>
        <v>0</v>
      </c>
      <c r="K6" s="199">
        <f ca="1">IF('2. Erfassung Einzahlungen'!$M$3&lt;&gt;"ja",IF(ISNUMBER(MATCH(K$4,'2. Erfassung Einzahlungen'!$V3:$CE3,0)),'2. Erfassung Einzahlungen'!$N3,0),0)</f>
        <v>0</v>
      </c>
      <c r="L6" s="199">
        <f ca="1">IF('2. Erfassung Einzahlungen'!$M$3&lt;&gt;"ja",IF(ISNUMBER(MATCH(L$4,'2. Erfassung Einzahlungen'!$V3:$CE3,0)),'2. Erfassung Einzahlungen'!$N3,0),0)</f>
        <v>0</v>
      </c>
      <c r="M6" s="199">
        <f ca="1">IF('2. Erfassung Einzahlungen'!$M$3&lt;&gt;"ja",IF(ISNUMBER(MATCH(M$4,'2. Erfassung Einzahlungen'!$V3:$CE3,0)),'2. Erfassung Einzahlungen'!$N3,0),0)</f>
        <v>0</v>
      </c>
      <c r="N6" s="134">
        <f t="shared" ca="1" si="1"/>
        <v>0</v>
      </c>
    </row>
    <row r="7" spans="1:15" x14ac:dyDescent="0.25">
      <c r="A7" s="130">
        <f>'2. Erfassung Einzahlungen'!A4</f>
        <v>0</v>
      </c>
      <c r="B7" s="199">
        <f ca="1">IF('2. Erfassung Einzahlungen'!$M$4&lt;&gt;"ja",IF(ISNUMBER(MATCH(B$4,'2. Erfassung Einzahlungen'!$V4:$CE4,0)),'2. Erfassung Einzahlungen'!$N4,0),0)</f>
        <v>0</v>
      </c>
      <c r="C7" s="199">
        <f ca="1">IF('2. Erfassung Einzahlungen'!$M$4&lt;&gt;"ja",IF(ISNUMBER(MATCH(C$4,'2. Erfassung Einzahlungen'!$V4:$CE4,0)),'2. Erfassung Einzahlungen'!$N4,0),0)</f>
        <v>0</v>
      </c>
      <c r="D7" s="199">
        <f ca="1">IF('2. Erfassung Einzahlungen'!$M$4&lt;&gt;"ja",IF(ISNUMBER(MATCH(D$4,'2. Erfassung Einzahlungen'!$V4:$CE4,0)),'2. Erfassung Einzahlungen'!$N4,0),0)</f>
        <v>0</v>
      </c>
      <c r="E7" s="199">
        <f ca="1">IF('2. Erfassung Einzahlungen'!$M$4&lt;&gt;"ja",IF(ISNUMBER(MATCH(E$4,'2. Erfassung Einzahlungen'!$V4:$CE4,0)),'2. Erfassung Einzahlungen'!$N4,0),0)</f>
        <v>0</v>
      </c>
      <c r="F7" s="199">
        <f ca="1">IF('2. Erfassung Einzahlungen'!$M$4&lt;&gt;"ja",IF(ISNUMBER(MATCH(F$4,'2. Erfassung Einzahlungen'!$V4:$CE4,0)),'2. Erfassung Einzahlungen'!$N4,0),0)</f>
        <v>0</v>
      </c>
      <c r="G7" s="199">
        <f ca="1">IF('2. Erfassung Einzahlungen'!$M$4&lt;&gt;"ja",IF(ISNUMBER(MATCH(G$4,'2. Erfassung Einzahlungen'!$V4:$CE4,0)),'2. Erfassung Einzahlungen'!$N4,0),0)</f>
        <v>0</v>
      </c>
      <c r="H7" s="199">
        <f ca="1">IF('2. Erfassung Einzahlungen'!$M$4&lt;&gt;"ja",IF(ISNUMBER(MATCH(H$4,'2. Erfassung Einzahlungen'!$V4:$CE4,0)),'2. Erfassung Einzahlungen'!$N4,0),0)</f>
        <v>0</v>
      </c>
      <c r="I7" s="199">
        <f ca="1">IF('2. Erfassung Einzahlungen'!$M$4&lt;&gt;"ja",IF(ISNUMBER(MATCH(I$4,'2. Erfassung Einzahlungen'!$V4:$CE4,0)),'2. Erfassung Einzahlungen'!$N4,0),0)</f>
        <v>0</v>
      </c>
      <c r="J7" s="199">
        <f ca="1">IF('2. Erfassung Einzahlungen'!$M$4&lt;&gt;"ja",IF(ISNUMBER(MATCH(J$4,'2. Erfassung Einzahlungen'!$V4:$CE4,0)),'2. Erfassung Einzahlungen'!$N4,0),0)</f>
        <v>0</v>
      </c>
      <c r="K7" s="199">
        <f ca="1">IF('2. Erfassung Einzahlungen'!$M$4&lt;&gt;"ja",IF(ISNUMBER(MATCH(K$4,'2. Erfassung Einzahlungen'!$V4:$CE4,0)),'2. Erfassung Einzahlungen'!$N4,0),0)</f>
        <v>0</v>
      </c>
      <c r="L7" s="199">
        <f ca="1">IF('2. Erfassung Einzahlungen'!$M$4&lt;&gt;"ja",IF(ISNUMBER(MATCH(L$4,'2. Erfassung Einzahlungen'!$V4:$CE4,0)),'2. Erfassung Einzahlungen'!$N4,0),0)</f>
        <v>0</v>
      </c>
      <c r="M7" s="199">
        <f ca="1">IF('2. Erfassung Einzahlungen'!$M$4&lt;&gt;"ja",IF(ISNUMBER(MATCH(M$4,'2. Erfassung Einzahlungen'!$V4:$CE4,0)),'2. Erfassung Einzahlungen'!$N4,0),0)</f>
        <v>0</v>
      </c>
      <c r="N7" s="134">
        <f t="shared" ca="1" si="1"/>
        <v>0</v>
      </c>
    </row>
    <row r="8" spans="1:15" x14ac:dyDescent="0.25">
      <c r="A8" s="130">
        <f>'2. Erfassung Einzahlungen'!A5</f>
        <v>0</v>
      </c>
      <c r="B8" s="199">
        <f ca="1">IF('2. Erfassung Einzahlungen'!$M$5&lt;&gt;"ja",IF(ISNUMBER(MATCH(B$4,'2. Erfassung Einzahlungen'!$V5:$CE5,0)),'2. Erfassung Einzahlungen'!$N5,0),0)</f>
        <v>0</v>
      </c>
      <c r="C8" s="199">
        <f ca="1">IF('2. Erfassung Einzahlungen'!$M$5&lt;&gt;"ja",IF(ISNUMBER(MATCH(C$4,'2. Erfassung Einzahlungen'!$V5:$CE5,0)),'2. Erfassung Einzahlungen'!$N5,0),0)</f>
        <v>0</v>
      </c>
      <c r="D8" s="199">
        <f ca="1">IF('2. Erfassung Einzahlungen'!$M$5&lt;&gt;"ja",IF(ISNUMBER(MATCH(D$4,'2. Erfassung Einzahlungen'!$V5:$CE5,0)),'2. Erfassung Einzahlungen'!$N5,0),0)</f>
        <v>0</v>
      </c>
      <c r="E8" s="199">
        <f ca="1">IF('2. Erfassung Einzahlungen'!$M$5&lt;&gt;"ja",IF(ISNUMBER(MATCH(E$4,'2. Erfassung Einzahlungen'!$V5:$CE5,0)),'2. Erfassung Einzahlungen'!$N5,0),0)</f>
        <v>0</v>
      </c>
      <c r="F8" s="199">
        <f ca="1">IF('2. Erfassung Einzahlungen'!$M$5&lt;&gt;"ja",IF(ISNUMBER(MATCH(F$4,'2. Erfassung Einzahlungen'!$V5:$CE5,0)),'2. Erfassung Einzahlungen'!$N5,0),0)</f>
        <v>0</v>
      </c>
      <c r="G8" s="199">
        <f ca="1">IF('2. Erfassung Einzahlungen'!$M$5&lt;&gt;"ja",IF(ISNUMBER(MATCH(G$4,'2. Erfassung Einzahlungen'!$V5:$CE5,0)),'2. Erfassung Einzahlungen'!$N5,0),0)</f>
        <v>0</v>
      </c>
      <c r="H8" s="199">
        <f ca="1">IF('2. Erfassung Einzahlungen'!$M$5&lt;&gt;"ja",IF(ISNUMBER(MATCH(H$4,'2. Erfassung Einzahlungen'!$V5:$CE5,0)),'2. Erfassung Einzahlungen'!$N5,0),0)</f>
        <v>0</v>
      </c>
      <c r="I8" s="199">
        <f ca="1">IF('2. Erfassung Einzahlungen'!$M$5&lt;&gt;"ja",IF(ISNUMBER(MATCH(I$4,'2. Erfassung Einzahlungen'!$V5:$CE5,0)),'2. Erfassung Einzahlungen'!$N5,0),0)</f>
        <v>0</v>
      </c>
      <c r="J8" s="199">
        <f ca="1">IF('2. Erfassung Einzahlungen'!$M$5&lt;&gt;"ja",IF(ISNUMBER(MATCH(J$4,'2. Erfassung Einzahlungen'!$V5:$CE5,0)),'2. Erfassung Einzahlungen'!$N5,0),0)</f>
        <v>0</v>
      </c>
      <c r="K8" s="199">
        <f ca="1">IF('2. Erfassung Einzahlungen'!$M$5&lt;&gt;"ja",IF(ISNUMBER(MATCH(K$4,'2. Erfassung Einzahlungen'!$V5:$CE5,0)),'2. Erfassung Einzahlungen'!$N5,0),0)</f>
        <v>0</v>
      </c>
      <c r="L8" s="199">
        <f ca="1">IF('2. Erfassung Einzahlungen'!$M$5&lt;&gt;"ja",IF(ISNUMBER(MATCH(L$4,'2. Erfassung Einzahlungen'!$V5:$CE5,0)),'2. Erfassung Einzahlungen'!$N5,0),0)</f>
        <v>0</v>
      </c>
      <c r="M8" s="199">
        <f ca="1">IF('2. Erfassung Einzahlungen'!$M$5&lt;&gt;"ja",IF(ISNUMBER(MATCH(M$4,'2. Erfassung Einzahlungen'!$V5:$CE5,0)),'2. Erfassung Einzahlungen'!$N5,0),0)</f>
        <v>0</v>
      </c>
      <c r="N8" s="134">
        <f t="shared" ca="1" si="1"/>
        <v>0</v>
      </c>
    </row>
    <row r="9" spans="1:15" x14ac:dyDescent="0.25">
      <c r="A9" s="130">
        <f>'2. Erfassung Einzahlungen'!A6</f>
        <v>0</v>
      </c>
      <c r="B9" s="199">
        <f ca="1">IF('2. Erfassung Einzahlungen'!$M$6&lt;&gt;"ja",IF(ISNUMBER(MATCH(B$4,'2. Erfassung Einzahlungen'!$V6:$CE6,0)),'2. Erfassung Einzahlungen'!$N6,0),0)</f>
        <v>0</v>
      </c>
      <c r="C9" s="199">
        <f ca="1">IF('2. Erfassung Einzahlungen'!$M$6&lt;&gt;"ja",IF(ISNUMBER(MATCH(C$4,'2. Erfassung Einzahlungen'!$V6:$CE6,0)),'2. Erfassung Einzahlungen'!$N6,0),0)</f>
        <v>0</v>
      </c>
      <c r="D9" s="199">
        <f ca="1">IF('2. Erfassung Einzahlungen'!$M$6&lt;&gt;"ja",IF(ISNUMBER(MATCH(D$4,'2. Erfassung Einzahlungen'!$V6:$CE6,0)),'2. Erfassung Einzahlungen'!$N6,0),0)</f>
        <v>0</v>
      </c>
      <c r="E9" s="199">
        <f ca="1">IF('2. Erfassung Einzahlungen'!$M$6&lt;&gt;"ja",IF(ISNUMBER(MATCH(E$4,'2. Erfassung Einzahlungen'!$V6:$CE6,0)),'2. Erfassung Einzahlungen'!$N6,0),0)</f>
        <v>0</v>
      </c>
      <c r="F9" s="199">
        <f ca="1">IF('2. Erfassung Einzahlungen'!$M$6&lt;&gt;"ja",IF(ISNUMBER(MATCH(F$4,'2. Erfassung Einzahlungen'!$V6:$CE6,0)),'2. Erfassung Einzahlungen'!$N6,0),0)</f>
        <v>0</v>
      </c>
      <c r="G9" s="199">
        <f ca="1">IF('2. Erfassung Einzahlungen'!$M$6&lt;&gt;"ja",IF(ISNUMBER(MATCH(G$4,'2. Erfassung Einzahlungen'!$V6:$CE6,0)),'2. Erfassung Einzahlungen'!$N6,0),0)</f>
        <v>0</v>
      </c>
      <c r="H9" s="199">
        <f ca="1">IF('2. Erfassung Einzahlungen'!$M$6&lt;&gt;"ja",IF(ISNUMBER(MATCH(H$4,'2. Erfassung Einzahlungen'!$V6:$CE6,0)),'2. Erfassung Einzahlungen'!$N6,0),0)</f>
        <v>0</v>
      </c>
      <c r="I9" s="199">
        <f ca="1">IF('2. Erfassung Einzahlungen'!$M$6&lt;&gt;"ja",IF(ISNUMBER(MATCH(I$4,'2. Erfassung Einzahlungen'!$V6:$CE6,0)),'2. Erfassung Einzahlungen'!$N6,0),0)</f>
        <v>0</v>
      </c>
      <c r="J9" s="199">
        <f ca="1">IF('2. Erfassung Einzahlungen'!$M$6&lt;&gt;"ja",IF(ISNUMBER(MATCH(J$4,'2. Erfassung Einzahlungen'!$V6:$CE6,0)),'2. Erfassung Einzahlungen'!$N6,0),0)</f>
        <v>0</v>
      </c>
      <c r="K9" s="199">
        <f ca="1">IF('2. Erfassung Einzahlungen'!$M$6&lt;&gt;"ja",IF(ISNUMBER(MATCH(K$4,'2. Erfassung Einzahlungen'!$V6:$CE6,0)),'2. Erfassung Einzahlungen'!$N6,0),0)</f>
        <v>0</v>
      </c>
      <c r="L9" s="199">
        <f ca="1">IF('2. Erfassung Einzahlungen'!$M$6&lt;&gt;"ja",IF(ISNUMBER(MATCH(L$4,'2. Erfassung Einzahlungen'!$V6:$CE6,0)),'2. Erfassung Einzahlungen'!$N6,0),0)</f>
        <v>0</v>
      </c>
      <c r="M9" s="199">
        <f ca="1">IF('2. Erfassung Einzahlungen'!$M$6&lt;&gt;"ja",IF(ISNUMBER(MATCH(M$4,'2. Erfassung Einzahlungen'!$V6:$CE6,0)),'2. Erfassung Einzahlungen'!$N6,0),0)</f>
        <v>0</v>
      </c>
      <c r="N9" s="134">
        <f t="shared" ca="1" si="1"/>
        <v>0</v>
      </c>
    </row>
    <row r="10" spans="1:15" x14ac:dyDescent="0.25">
      <c r="A10" s="130">
        <f>'2. Erfassung Einzahlungen'!A7</f>
        <v>0</v>
      </c>
      <c r="B10" s="199">
        <f ca="1">IF('2. Erfassung Einzahlungen'!$M$7&lt;&gt;"ja",IF(ISNUMBER(MATCH(B$4,'2. Erfassung Einzahlungen'!$V7:$CE7,0)),'2. Erfassung Einzahlungen'!$N7,0),0)</f>
        <v>0</v>
      </c>
      <c r="C10" s="199">
        <f ca="1">IF('2. Erfassung Einzahlungen'!$M$7&lt;&gt;"ja",IF(ISNUMBER(MATCH(C$4,'2. Erfassung Einzahlungen'!$V7:$CE7,0)),'2. Erfassung Einzahlungen'!$N7,0),0)</f>
        <v>0</v>
      </c>
      <c r="D10" s="199">
        <f ca="1">IF('2. Erfassung Einzahlungen'!$M$7&lt;&gt;"ja",IF(ISNUMBER(MATCH(D$4,'2. Erfassung Einzahlungen'!$V7:$CE7,0)),'2. Erfassung Einzahlungen'!$N7,0),0)</f>
        <v>0</v>
      </c>
      <c r="E10" s="199">
        <f ca="1">IF('2. Erfassung Einzahlungen'!$M$7&lt;&gt;"ja",IF(ISNUMBER(MATCH(E$4,'2. Erfassung Einzahlungen'!$V7:$CE7,0)),'2. Erfassung Einzahlungen'!$N7,0),0)</f>
        <v>0</v>
      </c>
      <c r="F10" s="199">
        <f ca="1">IF('2. Erfassung Einzahlungen'!$M$7&lt;&gt;"ja",IF(ISNUMBER(MATCH(F$4,'2. Erfassung Einzahlungen'!$V7:$CE7,0)),'2. Erfassung Einzahlungen'!$N7,0),0)</f>
        <v>0</v>
      </c>
      <c r="G10" s="199">
        <f ca="1">IF('2. Erfassung Einzahlungen'!$M$7&lt;&gt;"ja",IF(ISNUMBER(MATCH(G$4,'2. Erfassung Einzahlungen'!$V7:$CE7,0)),'2. Erfassung Einzahlungen'!$N7,0),0)</f>
        <v>0</v>
      </c>
      <c r="H10" s="199">
        <f ca="1">IF('2. Erfassung Einzahlungen'!$M$7&lt;&gt;"ja",IF(ISNUMBER(MATCH(H$4,'2. Erfassung Einzahlungen'!$V7:$CE7,0)),'2. Erfassung Einzahlungen'!$N7,0),0)</f>
        <v>0</v>
      </c>
      <c r="I10" s="199">
        <f ca="1">IF('2. Erfassung Einzahlungen'!$M$7&lt;&gt;"ja",IF(ISNUMBER(MATCH(I$4,'2. Erfassung Einzahlungen'!$V7:$CE7,0)),'2. Erfassung Einzahlungen'!$N7,0),0)</f>
        <v>0</v>
      </c>
      <c r="J10" s="199">
        <f ca="1">IF('2. Erfassung Einzahlungen'!$M$7&lt;&gt;"ja",IF(ISNUMBER(MATCH(J$4,'2. Erfassung Einzahlungen'!$V7:$CE7,0)),'2. Erfassung Einzahlungen'!$N7,0),0)</f>
        <v>0</v>
      </c>
      <c r="K10" s="199">
        <f ca="1">IF('2. Erfassung Einzahlungen'!$M$7&lt;&gt;"ja",IF(ISNUMBER(MATCH(K$4,'2. Erfassung Einzahlungen'!$V7:$CE7,0)),'2. Erfassung Einzahlungen'!$N7,0),0)</f>
        <v>0</v>
      </c>
      <c r="L10" s="199">
        <f ca="1">IF('2. Erfassung Einzahlungen'!$M$7&lt;&gt;"ja",IF(ISNUMBER(MATCH(L$4,'2. Erfassung Einzahlungen'!$V7:$CE7,0)),'2. Erfassung Einzahlungen'!$N7,0),0)</f>
        <v>0</v>
      </c>
      <c r="M10" s="199">
        <f ca="1">IF('2. Erfassung Einzahlungen'!$M$7&lt;&gt;"ja",IF(ISNUMBER(MATCH(M$4,'2. Erfassung Einzahlungen'!$V7:$CE7,0)),'2. Erfassung Einzahlungen'!$N7,0),0)</f>
        <v>0</v>
      </c>
      <c r="N10" s="134">
        <f t="shared" ca="1" si="1"/>
        <v>0</v>
      </c>
    </row>
    <row r="11" spans="1:15" x14ac:dyDescent="0.25">
      <c r="A11" s="130">
        <f>'2. Erfassung Einzahlungen'!A8</f>
        <v>0</v>
      </c>
      <c r="B11" s="199">
        <f ca="1">IF('2. Erfassung Einzahlungen'!$M$8&lt;&gt;"ja",IF(ISNUMBER(MATCH(B$4,'2. Erfassung Einzahlungen'!$V8:$CE8,0)),'2. Erfassung Einzahlungen'!$N8,0),0)</f>
        <v>0</v>
      </c>
      <c r="C11" s="199">
        <f ca="1">IF('2. Erfassung Einzahlungen'!$M$8&lt;&gt;"ja",IF(ISNUMBER(MATCH(C$4,'2. Erfassung Einzahlungen'!$V8:$CE8,0)),'2. Erfassung Einzahlungen'!$N8,0),0)</f>
        <v>0</v>
      </c>
      <c r="D11" s="199">
        <f ca="1">IF('2. Erfassung Einzahlungen'!$M$8&lt;&gt;"ja",IF(ISNUMBER(MATCH(D$4,'2. Erfassung Einzahlungen'!$V8:$CE8,0)),'2. Erfassung Einzahlungen'!$N8,0),0)</f>
        <v>0</v>
      </c>
      <c r="E11" s="199">
        <f ca="1">IF('2. Erfassung Einzahlungen'!$M$8&lt;&gt;"ja",IF(ISNUMBER(MATCH(E$4,'2. Erfassung Einzahlungen'!$V8:$CE8,0)),'2. Erfassung Einzahlungen'!$N8,0),0)</f>
        <v>0</v>
      </c>
      <c r="F11" s="199">
        <f ca="1">IF('2. Erfassung Einzahlungen'!$M$8&lt;&gt;"ja",IF(ISNUMBER(MATCH(F$4,'2. Erfassung Einzahlungen'!$V8:$CE8,0)),'2. Erfassung Einzahlungen'!$N8,0),0)</f>
        <v>0</v>
      </c>
      <c r="G11" s="199">
        <f ca="1">IF('2. Erfassung Einzahlungen'!$M$8&lt;&gt;"ja",IF(ISNUMBER(MATCH(G$4,'2. Erfassung Einzahlungen'!$V8:$CE8,0)),'2. Erfassung Einzahlungen'!$N8,0),0)</f>
        <v>0</v>
      </c>
      <c r="H11" s="199">
        <f ca="1">IF('2. Erfassung Einzahlungen'!$M$8&lt;&gt;"ja",IF(ISNUMBER(MATCH(H$4,'2. Erfassung Einzahlungen'!$V8:$CE8,0)),'2. Erfassung Einzahlungen'!$N8,0),0)</f>
        <v>0</v>
      </c>
      <c r="I11" s="199">
        <f ca="1">IF('2. Erfassung Einzahlungen'!$M$8&lt;&gt;"ja",IF(ISNUMBER(MATCH(I$4,'2. Erfassung Einzahlungen'!$V8:$CE8,0)),'2. Erfassung Einzahlungen'!$N8,0),0)</f>
        <v>0</v>
      </c>
      <c r="J11" s="199">
        <f ca="1">IF('2. Erfassung Einzahlungen'!$M$8&lt;&gt;"ja",IF(ISNUMBER(MATCH(J$4,'2. Erfassung Einzahlungen'!$V8:$CE8,0)),'2. Erfassung Einzahlungen'!$N8,0),0)</f>
        <v>0</v>
      </c>
      <c r="K11" s="199">
        <f ca="1">IF('2. Erfassung Einzahlungen'!$M$8&lt;&gt;"ja",IF(ISNUMBER(MATCH(K$4,'2. Erfassung Einzahlungen'!$V8:$CE8,0)),'2. Erfassung Einzahlungen'!$N8,0),0)</f>
        <v>0</v>
      </c>
      <c r="L11" s="199">
        <f ca="1">IF('2. Erfassung Einzahlungen'!$M$8&lt;&gt;"ja",IF(ISNUMBER(MATCH(L$4,'2. Erfassung Einzahlungen'!$V8:$CE8,0)),'2. Erfassung Einzahlungen'!$N8,0),0)</f>
        <v>0</v>
      </c>
      <c r="M11" s="199">
        <f ca="1">IF('2. Erfassung Einzahlungen'!$M$8&lt;&gt;"ja",IF(ISNUMBER(MATCH(M$4,'2. Erfassung Einzahlungen'!$V8:$CE8,0)),'2. Erfassung Einzahlungen'!$N8,0),0)</f>
        <v>0</v>
      </c>
      <c r="N11" s="134">
        <f t="shared" ca="1" si="1"/>
        <v>0</v>
      </c>
    </row>
    <row r="12" spans="1:15" x14ac:dyDescent="0.25">
      <c r="A12" s="130">
        <f>'2. Erfassung Einzahlungen'!A9</f>
        <v>0</v>
      </c>
      <c r="B12" s="199">
        <f ca="1">IF('2. Erfassung Einzahlungen'!$M$9&lt;&gt;"ja",IF(ISNUMBER(MATCH(B$4,'2. Erfassung Einzahlungen'!$V9:$CE9,0)),'2. Erfassung Einzahlungen'!$N9,0),0)</f>
        <v>0</v>
      </c>
      <c r="C12" s="199">
        <f ca="1">IF('2. Erfassung Einzahlungen'!$M$9&lt;&gt;"ja",IF(ISNUMBER(MATCH(C$4,'2. Erfassung Einzahlungen'!$V9:$CE9,0)),'2. Erfassung Einzahlungen'!$N9,0),0)</f>
        <v>0</v>
      </c>
      <c r="D12" s="199">
        <f ca="1">IF('2. Erfassung Einzahlungen'!$M$9&lt;&gt;"ja",IF(ISNUMBER(MATCH(D$4,'2. Erfassung Einzahlungen'!$V9:$CE9,0)),'2. Erfassung Einzahlungen'!$N9,0),0)</f>
        <v>0</v>
      </c>
      <c r="E12" s="199">
        <f ca="1">IF('2. Erfassung Einzahlungen'!$M$9&lt;&gt;"ja",IF(ISNUMBER(MATCH(E$4,'2. Erfassung Einzahlungen'!$V9:$CE9,0)),'2. Erfassung Einzahlungen'!$N9,0),0)</f>
        <v>0</v>
      </c>
      <c r="F12" s="199">
        <f ca="1">IF('2. Erfassung Einzahlungen'!$M$9&lt;&gt;"ja",IF(ISNUMBER(MATCH(F$4,'2. Erfassung Einzahlungen'!$V9:$CE9,0)),'2. Erfassung Einzahlungen'!$N9,0),0)</f>
        <v>0</v>
      </c>
      <c r="G12" s="199">
        <f ca="1">IF('2. Erfassung Einzahlungen'!$M$9&lt;&gt;"ja",IF(ISNUMBER(MATCH(G$4,'2. Erfassung Einzahlungen'!$V9:$CE9,0)),'2. Erfassung Einzahlungen'!$N9,0),0)</f>
        <v>0</v>
      </c>
      <c r="H12" s="199">
        <f ca="1">IF('2. Erfassung Einzahlungen'!$M$9&lt;&gt;"ja",IF(ISNUMBER(MATCH(H$4,'2. Erfassung Einzahlungen'!$V9:$CE9,0)),'2. Erfassung Einzahlungen'!$N9,0),0)</f>
        <v>0</v>
      </c>
      <c r="I12" s="199">
        <f ca="1">IF('2. Erfassung Einzahlungen'!$M$9&lt;&gt;"ja",IF(ISNUMBER(MATCH(I$4,'2. Erfassung Einzahlungen'!$V9:$CE9,0)),'2. Erfassung Einzahlungen'!$N9,0),0)</f>
        <v>0</v>
      </c>
      <c r="J12" s="199">
        <f ca="1">IF('2. Erfassung Einzahlungen'!$M$9&lt;&gt;"ja",IF(ISNUMBER(MATCH(J$4,'2. Erfassung Einzahlungen'!$V9:$CE9,0)),'2. Erfassung Einzahlungen'!$N9,0),0)</f>
        <v>0</v>
      </c>
      <c r="K12" s="199">
        <f ca="1">IF('2. Erfassung Einzahlungen'!$M$9&lt;&gt;"ja",IF(ISNUMBER(MATCH(K$4,'2. Erfassung Einzahlungen'!$V9:$CE9,0)),'2. Erfassung Einzahlungen'!$N9,0),0)</f>
        <v>0</v>
      </c>
      <c r="L12" s="199">
        <f ca="1">IF('2. Erfassung Einzahlungen'!$M$9&lt;&gt;"ja",IF(ISNUMBER(MATCH(L$4,'2. Erfassung Einzahlungen'!$V9:$CE9,0)),'2. Erfassung Einzahlungen'!$N9,0),0)</f>
        <v>0</v>
      </c>
      <c r="M12" s="199">
        <f ca="1">IF('2. Erfassung Einzahlungen'!$M$9&lt;&gt;"ja",IF(ISNUMBER(MATCH(M$4,'2. Erfassung Einzahlungen'!$V9:$CE9,0)),'2. Erfassung Einzahlungen'!$N9,0),0)</f>
        <v>0</v>
      </c>
      <c r="N12" s="134">
        <f t="shared" ca="1" si="1"/>
        <v>0</v>
      </c>
    </row>
    <row r="13" spans="1:15" x14ac:dyDescent="0.25">
      <c r="A13" s="130">
        <f>'2. Erfassung Einzahlungen'!A10</f>
        <v>0</v>
      </c>
      <c r="B13" s="199">
        <f ca="1">IF('2. Erfassung Einzahlungen'!$M$10&lt;&gt;"ja",IF(ISNUMBER(MATCH(B$4,'2. Erfassung Einzahlungen'!$V10:$CE10,0)),'2. Erfassung Einzahlungen'!$N10,0),0)</f>
        <v>0</v>
      </c>
      <c r="C13" s="199">
        <f ca="1">IF('2. Erfassung Einzahlungen'!$M$10&lt;&gt;"ja",IF(ISNUMBER(MATCH(C$4,'2. Erfassung Einzahlungen'!$V10:$CE10,0)),'2. Erfassung Einzahlungen'!$N10,0),0)</f>
        <v>0</v>
      </c>
      <c r="D13" s="199">
        <f ca="1">IF('2. Erfassung Einzahlungen'!$M$10&lt;&gt;"ja",IF(ISNUMBER(MATCH(D$4,'2. Erfassung Einzahlungen'!$V10:$CE10,0)),'2. Erfassung Einzahlungen'!$N10,0),0)</f>
        <v>0</v>
      </c>
      <c r="E13" s="199">
        <f ca="1">IF('2. Erfassung Einzahlungen'!$M$10&lt;&gt;"ja",IF(ISNUMBER(MATCH(E$4,'2. Erfassung Einzahlungen'!$V10:$CE10,0)),'2. Erfassung Einzahlungen'!$N10,0),0)</f>
        <v>0</v>
      </c>
      <c r="F13" s="199">
        <f ca="1">IF('2. Erfassung Einzahlungen'!$M$10&lt;&gt;"ja",IF(ISNUMBER(MATCH(F$4,'2. Erfassung Einzahlungen'!$V10:$CE10,0)),'2. Erfassung Einzahlungen'!$N10,0),0)</f>
        <v>0</v>
      </c>
      <c r="G13" s="199">
        <f ca="1">IF('2. Erfassung Einzahlungen'!$M$10&lt;&gt;"ja",IF(ISNUMBER(MATCH(G$4,'2. Erfassung Einzahlungen'!$V10:$CE10,0)),'2. Erfassung Einzahlungen'!$N10,0),0)</f>
        <v>0</v>
      </c>
      <c r="H13" s="199">
        <f ca="1">IF('2. Erfassung Einzahlungen'!$M$10&lt;&gt;"ja",IF(ISNUMBER(MATCH(H$4,'2. Erfassung Einzahlungen'!$V10:$CE10,0)),'2. Erfassung Einzahlungen'!$N10,0),0)</f>
        <v>0</v>
      </c>
      <c r="I13" s="199">
        <f ca="1">IF('2. Erfassung Einzahlungen'!$M$10&lt;&gt;"ja",IF(ISNUMBER(MATCH(I$4,'2. Erfassung Einzahlungen'!$V10:$CE10,0)),'2. Erfassung Einzahlungen'!$N10,0),0)</f>
        <v>0</v>
      </c>
      <c r="J13" s="199">
        <f ca="1">IF('2. Erfassung Einzahlungen'!$M$10&lt;&gt;"ja",IF(ISNUMBER(MATCH(J$4,'2. Erfassung Einzahlungen'!$V10:$CE10,0)),'2. Erfassung Einzahlungen'!$N10,0),0)</f>
        <v>0</v>
      </c>
      <c r="K13" s="199">
        <f ca="1">IF('2. Erfassung Einzahlungen'!$M$10&lt;&gt;"ja",IF(ISNUMBER(MATCH(K$4,'2. Erfassung Einzahlungen'!$V10:$CE10,0)),'2. Erfassung Einzahlungen'!$N10,0),0)</f>
        <v>0</v>
      </c>
      <c r="L13" s="199">
        <f ca="1">IF('2. Erfassung Einzahlungen'!$M$10&lt;&gt;"ja",IF(ISNUMBER(MATCH(L$4,'2. Erfassung Einzahlungen'!$V10:$CE10,0)),'2. Erfassung Einzahlungen'!$N10,0),0)</f>
        <v>0</v>
      </c>
      <c r="M13" s="199">
        <f ca="1">IF('2. Erfassung Einzahlungen'!$M$10&lt;&gt;"ja",IF(ISNUMBER(MATCH(M$4,'2. Erfassung Einzahlungen'!$V10:$CE10,0)),'2. Erfassung Einzahlungen'!$N10,0),0)</f>
        <v>0</v>
      </c>
      <c r="N13" s="134">
        <f t="shared" ca="1" si="1"/>
        <v>0</v>
      </c>
    </row>
    <row r="14" spans="1:15" x14ac:dyDescent="0.25">
      <c r="A14" s="130">
        <f>'2. Erfassung Einzahlungen'!A11</f>
        <v>0</v>
      </c>
      <c r="B14" s="199">
        <f ca="1">IF('2. Erfassung Einzahlungen'!$M$11&lt;&gt;"ja",IF(ISNUMBER(MATCH(B$4,'2. Erfassung Einzahlungen'!$V11:$CE11,0)),'2. Erfassung Einzahlungen'!$N11,0),0)</f>
        <v>0</v>
      </c>
      <c r="C14" s="199">
        <f ca="1">IF('2. Erfassung Einzahlungen'!$M$11&lt;&gt;"ja",IF(ISNUMBER(MATCH(C$4,'2. Erfassung Einzahlungen'!$V11:$CE11,0)),'2. Erfassung Einzahlungen'!$N11,0),0)</f>
        <v>0</v>
      </c>
      <c r="D14" s="199">
        <f ca="1">IF('2. Erfassung Einzahlungen'!$M$11&lt;&gt;"ja",IF(ISNUMBER(MATCH(D$4,'2. Erfassung Einzahlungen'!$V11:$CE11,0)),'2. Erfassung Einzahlungen'!$N11,0),0)</f>
        <v>0</v>
      </c>
      <c r="E14" s="199">
        <f ca="1">IF('2. Erfassung Einzahlungen'!$M$11&lt;&gt;"ja",IF(ISNUMBER(MATCH(E$4,'2. Erfassung Einzahlungen'!$V11:$CE11,0)),'2. Erfassung Einzahlungen'!$N11,0),0)</f>
        <v>0</v>
      </c>
      <c r="F14" s="199">
        <f ca="1">IF('2. Erfassung Einzahlungen'!$M$11&lt;&gt;"ja",IF(ISNUMBER(MATCH(F$4,'2. Erfassung Einzahlungen'!$V11:$CE11,0)),'2. Erfassung Einzahlungen'!$N11,0),0)</f>
        <v>0</v>
      </c>
      <c r="G14" s="199">
        <f ca="1">IF('2. Erfassung Einzahlungen'!$M$11&lt;&gt;"ja",IF(ISNUMBER(MATCH(G$4,'2. Erfassung Einzahlungen'!$V11:$CE11,0)),'2. Erfassung Einzahlungen'!$N11,0),0)</f>
        <v>0</v>
      </c>
      <c r="H14" s="199">
        <f ca="1">IF('2. Erfassung Einzahlungen'!$M$11&lt;&gt;"ja",IF(ISNUMBER(MATCH(H$4,'2. Erfassung Einzahlungen'!$V11:$CE11,0)),'2. Erfassung Einzahlungen'!$N11,0),0)</f>
        <v>0</v>
      </c>
      <c r="I14" s="199">
        <f ca="1">IF('2. Erfassung Einzahlungen'!$M$11&lt;&gt;"ja",IF(ISNUMBER(MATCH(I$4,'2. Erfassung Einzahlungen'!$V11:$CE11,0)),'2. Erfassung Einzahlungen'!$N11,0),0)</f>
        <v>0</v>
      </c>
      <c r="J14" s="199">
        <f ca="1">IF('2. Erfassung Einzahlungen'!$M$11&lt;&gt;"ja",IF(ISNUMBER(MATCH(J$4,'2. Erfassung Einzahlungen'!$V11:$CE11,0)),'2. Erfassung Einzahlungen'!$N11,0),0)</f>
        <v>0</v>
      </c>
      <c r="K14" s="199">
        <f ca="1">IF('2. Erfassung Einzahlungen'!$M$11&lt;&gt;"ja",IF(ISNUMBER(MATCH(K$4,'2. Erfassung Einzahlungen'!$V11:$CE11,0)),'2. Erfassung Einzahlungen'!$N11,0),0)</f>
        <v>0</v>
      </c>
      <c r="L14" s="199">
        <f ca="1">IF('2. Erfassung Einzahlungen'!$M$11&lt;&gt;"ja",IF(ISNUMBER(MATCH(L$4,'2. Erfassung Einzahlungen'!$V11:$CE11,0)),'2. Erfassung Einzahlungen'!$N11,0),0)</f>
        <v>0</v>
      </c>
      <c r="M14" s="199">
        <f ca="1">IF('2. Erfassung Einzahlungen'!$M$11&lt;&gt;"ja",IF(ISNUMBER(MATCH(M$4,'2. Erfassung Einzahlungen'!$V11:$CE11,0)),'2. Erfassung Einzahlungen'!$N11,0),0)</f>
        <v>0</v>
      </c>
      <c r="N14" s="134">
        <f t="shared" ca="1" si="1"/>
        <v>0</v>
      </c>
    </row>
    <row r="15" spans="1:15" x14ac:dyDescent="0.25">
      <c r="A15" s="130">
        <f>'2. Erfassung Einzahlungen'!A12</f>
        <v>0</v>
      </c>
      <c r="B15" s="199">
        <f ca="1">IF('2. Erfassung Einzahlungen'!$M$12&lt;&gt;"ja",IF(ISNUMBER(MATCH(B$4,'2. Erfassung Einzahlungen'!$V12:$CE12,0)),'2. Erfassung Einzahlungen'!$N12,0),0)</f>
        <v>0</v>
      </c>
      <c r="C15" s="199">
        <f ca="1">IF('2. Erfassung Einzahlungen'!$M$12&lt;&gt;"ja",IF(ISNUMBER(MATCH(C$4,'2. Erfassung Einzahlungen'!$V12:$CE12,0)),'2. Erfassung Einzahlungen'!$N12,0),0)</f>
        <v>0</v>
      </c>
      <c r="D15" s="199">
        <f ca="1">IF('2. Erfassung Einzahlungen'!$M$12&lt;&gt;"ja",IF(ISNUMBER(MATCH(D$4,'2. Erfassung Einzahlungen'!$V12:$CE12,0)),'2. Erfassung Einzahlungen'!$N12,0),0)</f>
        <v>0</v>
      </c>
      <c r="E15" s="199">
        <f ca="1">IF('2. Erfassung Einzahlungen'!$M$12&lt;&gt;"ja",IF(ISNUMBER(MATCH(E$4,'2. Erfassung Einzahlungen'!$V12:$CE12,0)),'2. Erfassung Einzahlungen'!$N12,0),0)</f>
        <v>0</v>
      </c>
      <c r="F15" s="199">
        <f ca="1">IF('2. Erfassung Einzahlungen'!$M$12&lt;&gt;"ja",IF(ISNUMBER(MATCH(F$4,'2. Erfassung Einzahlungen'!$V12:$CE12,0)),'2. Erfassung Einzahlungen'!$N12,0),0)</f>
        <v>0</v>
      </c>
      <c r="G15" s="199">
        <f ca="1">IF('2. Erfassung Einzahlungen'!$M$12&lt;&gt;"ja",IF(ISNUMBER(MATCH(G$4,'2. Erfassung Einzahlungen'!$V12:$CE12,0)),'2. Erfassung Einzahlungen'!$N12,0),0)</f>
        <v>0</v>
      </c>
      <c r="H15" s="199">
        <f ca="1">IF('2. Erfassung Einzahlungen'!$M$12&lt;&gt;"ja",IF(ISNUMBER(MATCH(H$4,'2. Erfassung Einzahlungen'!$V12:$CE12,0)),'2. Erfassung Einzahlungen'!$N12,0),0)</f>
        <v>0</v>
      </c>
      <c r="I15" s="199">
        <f ca="1">IF('2. Erfassung Einzahlungen'!$M$12&lt;&gt;"ja",IF(ISNUMBER(MATCH(I$4,'2. Erfassung Einzahlungen'!$V12:$CE12,0)),'2. Erfassung Einzahlungen'!$N12,0),0)</f>
        <v>0</v>
      </c>
      <c r="J15" s="199">
        <f ca="1">IF('2. Erfassung Einzahlungen'!$M$12&lt;&gt;"ja",IF(ISNUMBER(MATCH(J$4,'2. Erfassung Einzahlungen'!$V12:$CE12,0)),'2. Erfassung Einzahlungen'!$N12,0),0)</f>
        <v>0</v>
      </c>
      <c r="K15" s="199">
        <f ca="1">IF('2. Erfassung Einzahlungen'!$M$12&lt;&gt;"ja",IF(ISNUMBER(MATCH(K$4,'2. Erfassung Einzahlungen'!$V12:$CE12,0)),'2. Erfassung Einzahlungen'!$N12,0),0)</f>
        <v>0</v>
      </c>
      <c r="L15" s="199">
        <f ca="1">IF('2. Erfassung Einzahlungen'!$M$12&lt;&gt;"ja",IF(ISNUMBER(MATCH(L$4,'2. Erfassung Einzahlungen'!$V12:$CE12,0)),'2. Erfassung Einzahlungen'!$N12,0),0)</f>
        <v>0</v>
      </c>
      <c r="M15" s="199">
        <f ca="1">IF('2. Erfassung Einzahlungen'!$M$12&lt;&gt;"ja",IF(ISNUMBER(MATCH(M$4,'2. Erfassung Einzahlungen'!$V12:$CE12,0)),'2. Erfassung Einzahlungen'!$N12,0),0)</f>
        <v>0</v>
      </c>
      <c r="N15" s="134">
        <f t="shared" ca="1" si="1"/>
        <v>0</v>
      </c>
    </row>
    <row r="16" spans="1:15" x14ac:dyDescent="0.25">
      <c r="A16" s="130">
        <f>'2. Erfassung Einzahlungen'!A13</f>
        <v>0</v>
      </c>
      <c r="B16" s="199">
        <f ca="1">IF('2. Erfassung Einzahlungen'!$M$13&lt;&gt;"ja",IF(ISNUMBER(MATCH(B$4,'2. Erfassung Einzahlungen'!$V13:$CE13,0)),'2. Erfassung Einzahlungen'!$N13,0),0)</f>
        <v>0</v>
      </c>
      <c r="C16" s="199">
        <f ca="1">IF('2. Erfassung Einzahlungen'!$M$13&lt;&gt;"ja",IF(ISNUMBER(MATCH(C$4,'2. Erfassung Einzahlungen'!$V13:$CE13,0)),'2. Erfassung Einzahlungen'!$N13,0),0)</f>
        <v>0</v>
      </c>
      <c r="D16" s="199">
        <f ca="1">IF('2. Erfassung Einzahlungen'!$M$13&lt;&gt;"ja",IF(ISNUMBER(MATCH(D$4,'2. Erfassung Einzahlungen'!$V13:$CE13,0)),'2. Erfassung Einzahlungen'!$N13,0),0)</f>
        <v>0</v>
      </c>
      <c r="E16" s="199">
        <f ca="1">IF('2. Erfassung Einzahlungen'!$M$13&lt;&gt;"ja",IF(ISNUMBER(MATCH(E$4,'2. Erfassung Einzahlungen'!$V13:$CE13,0)),'2. Erfassung Einzahlungen'!$N13,0),0)</f>
        <v>0</v>
      </c>
      <c r="F16" s="199">
        <f ca="1">IF('2. Erfassung Einzahlungen'!$M$13&lt;&gt;"ja",IF(ISNUMBER(MATCH(F$4,'2. Erfassung Einzahlungen'!$V13:$CE13,0)),'2. Erfassung Einzahlungen'!$N13,0),0)</f>
        <v>0</v>
      </c>
      <c r="G16" s="199">
        <f ca="1">IF('2. Erfassung Einzahlungen'!$M$13&lt;&gt;"ja",IF(ISNUMBER(MATCH(G$4,'2. Erfassung Einzahlungen'!$V13:$CE13,0)),'2. Erfassung Einzahlungen'!$N13,0),0)</f>
        <v>0</v>
      </c>
      <c r="H16" s="199">
        <f ca="1">IF('2. Erfassung Einzahlungen'!$M$13&lt;&gt;"ja",IF(ISNUMBER(MATCH(H$4,'2. Erfassung Einzahlungen'!$V13:$CE13,0)),'2. Erfassung Einzahlungen'!$N13,0),0)</f>
        <v>0</v>
      </c>
      <c r="I16" s="199">
        <f ca="1">IF('2. Erfassung Einzahlungen'!$M$13&lt;&gt;"ja",IF(ISNUMBER(MATCH(I$4,'2. Erfassung Einzahlungen'!$V13:$CE13,0)),'2. Erfassung Einzahlungen'!$N13,0),0)</f>
        <v>0</v>
      </c>
      <c r="J16" s="199">
        <f ca="1">IF('2. Erfassung Einzahlungen'!$M$13&lt;&gt;"ja",IF(ISNUMBER(MATCH(J$4,'2. Erfassung Einzahlungen'!$V13:$CE13,0)),'2. Erfassung Einzahlungen'!$N13,0),0)</f>
        <v>0</v>
      </c>
      <c r="K16" s="199">
        <f ca="1">IF('2. Erfassung Einzahlungen'!$M$13&lt;&gt;"ja",IF(ISNUMBER(MATCH(K$4,'2. Erfassung Einzahlungen'!$V13:$CE13,0)),'2. Erfassung Einzahlungen'!$N13,0),0)</f>
        <v>0</v>
      </c>
      <c r="L16" s="199">
        <f ca="1">IF('2. Erfassung Einzahlungen'!$M$13&lt;&gt;"ja",IF(ISNUMBER(MATCH(L$4,'2. Erfassung Einzahlungen'!$V13:$CE13,0)),'2. Erfassung Einzahlungen'!$N13,0),0)</f>
        <v>0</v>
      </c>
      <c r="M16" s="199">
        <f ca="1">IF('2. Erfassung Einzahlungen'!$M$13&lt;&gt;"ja",IF(ISNUMBER(MATCH(M$4,'2. Erfassung Einzahlungen'!$V13:$CE13,0)),'2. Erfassung Einzahlungen'!$N13,0),0)</f>
        <v>0</v>
      </c>
      <c r="N16" s="134">
        <f t="shared" ca="1" si="1"/>
        <v>0</v>
      </c>
    </row>
    <row r="17" spans="1:14" x14ac:dyDescent="0.25">
      <c r="A17" s="130">
        <f>'2. Erfassung Einzahlungen'!A14</f>
        <v>0</v>
      </c>
      <c r="B17" s="199">
        <f ca="1">IF('2. Erfassung Einzahlungen'!$M$14&lt;&gt;"ja",IF(ISNUMBER(MATCH(B$4,'2. Erfassung Einzahlungen'!$V14:$CE14,0)),'2. Erfassung Einzahlungen'!$N14,0),0)</f>
        <v>0</v>
      </c>
      <c r="C17" s="199">
        <f ca="1">IF('2. Erfassung Einzahlungen'!$M$14&lt;&gt;"ja",IF(ISNUMBER(MATCH(C$4,'2. Erfassung Einzahlungen'!$V14:$CE14,0)),'2. Erfassung Einzahlungen'!$N14,0),0)</f>
        <v>0</v>
      </c>
      <c r="D17" s="199">
        <f ca="1">IF('2. Erfassung Einzahlungen'!$M$14&lt;&gt;"ja",IF(ISNUMBER(MATCH(D$4,'2. Erfassung Einzahlungen'!$V14:$CE14,0)),'2. Erfassung Einzahlungen'!$N14,0),0)</f>
        <v>0</v>
      </c>
      <c r="E17" s="199">
        <f ca="1">IF('2. Erfassung Einzahlungen'!$M$14&lt;&gt;"ja",IF(ISNUMBER(MATCH(E$4,'2. Erfassung Einzahlungen'!$V14:$CE14,0)),'2. Erfassung Einzahlungen'!$N14,0),0)</f>
        <v>0</v>
      </c>
      <c r="F17" s="199">
        <f ca="1">IF('2. Erfassung Einzahlungen'!$M$14&lt;&gt;"ja",IF(ISNUMBER(MATCH(F$4,'2. Erfassung Einzahlungen'!$V14:$CE14,0)),'2. Erfassung Einzahlungen'!$N14,0),0)</f>
        <v>0</v>
      </c>
      <c r="G17" s="199">
        <f ca="1">IF('2. Erfassung Einzahlungen'!$M$14&lt;&gt;"ja",IF(ISNUMBER(MATCH(G$4,'2. Erfassung Einzahlungen'!$V14:$CE14,0)),'2. Erfassung Einzahlungen'!$N14,0),0)</f>
        <v>0</v>
      </c>
      <c r="H17" s="199">
        <f ca="1">IF('2. Erfassung Einzahlungen'!$M$14&lt;&gt;"ja",IF(ISNUMBER(MATCH(H$4,'2. Erfassung Einzahlungen'!$V14:$CE14,0)),'2. Erfassung Einzahlungen'!$N14,0),0)</f>
        <v>0</v>
      </c>
      <c r="I17" s="199">
        <f ca="1">IF('2. Erfassung Einzahlungen'!$M$14&lt;&gt;"ja",IF(ISNUMBER(MATCH(I$4,'2. Erfassung Einzahlungen'!$V14:$CE14,0)),'2. Erfassung Einzahlungen'!$N14,0),0)</f>
        <v>0</v>
      </c>
      <c r="J17" s="199">
        <f ca="1">IF('2. Erfassung Einzahlungen'!$M$14&lt;&gt;"ja",IF(ISNUMBER(MATCH(J$4,'2. Erfassung Einzahlungen'!$V14:$CE14,0)),'2. Erfassung Einzahlungen'!$N14,0),0)</f>
        <v>0</v>
      </c>
      <c r="K17" s="199">
        <f ca="1">IF('2. Erfassung Einzahlungen'!$M$14&lt;&gt;"ja",IF(ISNUMBER(MATCH(K$4,'2. Erfassung Einzahlungen'!$V14:$CE14,0)),'2. Erfassung Einzahlungen'!$N14,0),0)</f>
        <v>0</v>
      </c>
      <c r="L17" s="199">
        <f ca="1">IF('2. Erfassung Einzahlungen'!$M$14&lt;&gt;"ja",IF(ISNUMBER(MATCH(L$4,'2. Erfassung Einzahlungen'!$V14:$CE14,0)),'2. Erfassung Einzahlungen'!$N14,0),0)</f>
        <v>0</v>
      </c>
      <c r="M17" s="199">
        <f ca="1">IF('2. Erfassung Einzahlungen'!$M$14&lt;&gt;"ja",IF(ISNUMBER(MATCH(M$4,'2. Erfassung Einzahlungen'!$V14:$CE14,0)),'2. Erfassung Einzahlungen'!$N14,0),0)</f>
        <v>0</v>
      </c>
      <c r="N17" s="134">
        <f t="shared" ca="1" si="1"/>
        <v>0</v>
      </c>
    </row>
    <row r="18" spans="1:14" x14ac:dyDescent="0.25">
      <c r="A18" s="130">
        <f>'2. Erfassung Einzahlungen'!A15</f>
        <v>0</v>
      </c>
      <c r="B18" s="199">
        <f ca="1">IF('2. Erfassung Einzahlungen'!$M$15&lt;&gt;"ja",IF(ISNUMBER(MATCH(B$4,'2. Erfassung Einzahlungen'!$V15:$CE15,0)),'2. Erfassung Einzahlungen'!$N15,0),0)</f>
        <v>0</v>
      </c>
      <c r="C18" s="199">
        <f ca="1">IF('2. Erfassung Einzahlungen'!$M$15&lt;&gt;"ja",IF(ISNUMBER(MATCH(C$4,'2. Erfassung Einzahlungen'!$V15:$CE15,0)),'2. Erfassung Einzahlungen'!$N15,0),0)</f>
        <v>0</v>
      </c>
      <c r="D18" s="199">
        <f ca="1">IF('2. Erfassung Einzahlungen'!$M$15&lt;&gt;"ja",IF(ISNUMBER(MATCH(D$4,'2. Erfassung Einzahlungen'!$V15:$CE15,0)),'2. Erfassung Einzahlungen'!$N15,0),0)</f>
        <v>0</v>
      </c>
      <c r="E18" s="199">
        <f ca="1">IF('2. Erfassung Einzahlungen'!$M$15&lt;&gt;"ja",IF(ISNUMBER(MATCH(E$4,'2. Erfassung Einzahlungen'!$V15:$CE15,0)),'2. Erfassung Einzahlungen'!$N15,0),0)</f>
        <v>0</v>
      </c>
      <c r="F18" s="199">
        <f ca="1">IF('2. Erfassung Einzahlungen'!$M$15&lt;&gt;"ja",IF(ISNUMBER(MATCH(F$4,'2. Erfassung Einzahlungen'!$V15:$CE15,0)),'2. Erfassung Einzahlungen'!$N15,0),0)</f>
        <v>0</v>
      </c>
      <c r="G18" s="199">
        <f ca="1">IF('2. Erfassung Einzahlungen'!$M$15&lt;&gt;"ja",IF(ISNUMBER(MATCH(G$4,'2. Erfassung Einzahlungen'!$V15:$CE15,0)),'2. Erfassung Einzahlungen'!$N15,0),0)</f>
        <v>0</v>
      </c>
      <c r="H18" s="199">
        <f ca="1">IF('2. Erfassung Einzahlungen'!$M$15&lt;&gt;"ja",IF(ISNUMBER(MATCH(H$4,'2. Erfassung Einzahlungen'!$V15:$CE15,0)),'2. Erfassung Einzahlungen'!$N15,0),0)</f>
        <v>0</v>
      </c>
      <c r="I18" s="199">
        <f ca="1">IF('2. Erfassung Einzahlungen'!$M$15&lt;&gt;"ja",IF(ISNUMBER(MATCH(I$4,'2. Erfassung Einzahlungen'!$V15:$CE15,0)),'2. Erfassung Einzahlungen'!$N15,0),0)</f>
        <v>0</v>
      </c>
      <c r="J18" s="199">
        <f ca="1">IF('2. Erfassung Einzahlungen'!$M$15&lt;&gt;"ja",IF(ISNUMBER(MATCH(J$4,'2. Erfassung Einzahlungen'!$V15:$CE15,0)),'2. Erfassung Einzahlungen'!$N15,0),0)</f>
        <v>0</v>
      </c>
      <c r="K18" s="199">
        <f ca="1">IF('2. Erfassung Einzahlungen'!$M$15&lt;&gt;"ja",IF(ISNUMBER(MATCH(K$4,'2. Erfassung Einzahlungen'!$V15:$CE15,0)),'2. Erfassung Einzahlungen'!$N15,0),0)</f>
        <v>0</v>
      </c>
      <c r="L18" s="199">
        <f ca="1">IF('2. Erfassung Einzahlungen'!$M$15&lt;&gt;"ja",IF(ISNUMBER(MATCH(L$4,'2. Erfassung Einzahlungen'!$V15:$CE15,0)),'2. Erfassung Einzahlungen'!$N15,0),0)</f>
        <v>0</v>
      </c>
      <c r="M18" s="199">
        <f ca="1">IF('2. Erfassung Einzahlungen'!$M$15&lt;&gt;"ja",IF(ISNUMBER(MATCH(M$4,'2. Erfassung Einzahlungen'!$V15:$CE15,0)),'2. Erfassung Einzahlungen'!$N15,0),0)</f>
        <v>0</v>
      </c>
      <c r="N18" s="134">
        <f t="shared" ca="1" si="1"/>
        <v>0</v>
      </c>
    </row>
    <row r="19" spans="1:14" x14ac:dyDescent="0.25">
      <c r="A19" s="130">
        <f>'2. Erfassung Einzahlungen'!A16</f>
        <v>0</v>
      </c>
      <c r="B19" s="199">
        <f ca="1">IF('2. Erfassung Einzahlungen'!$M$16&lt;&gt;"ja",IF(ISNUMBER(MATCH(B$4,'2. Erfassung Einzahlungen'!$V16:$CE16,0)),'2. Erfassung Einzahlungen'!$N16,0),0)</f>
        <v>0</v>
      </c>
      <c r="C19" s="199">
        <f ca="1">IF('2. Erfassung Einzahlungen'!$M$16&lt;&gt;"ja",IF(ISNUMBER(MATCH(C$4,'2. Erfassung Einzahlungen'!$V16:$CE16,0)),'2. Erfassung Einzahlungen'!$N16,0),0)</f>
        <v>0</v>
      </c>
      <c r="D19" s="199">
        <f ca="1">IF('2. Erfassung Einzahlungen'!$M$16&lt;&gt;"ja",IF(ISNUMBER(MATCH(D$4,'2. Erfassung Einzahlungen'!$V16:$CE16,0)),'2. Erfassung Einzahlungen'!$N16,0),0)</f>
        <v>0</v>
      </c>
      <c r="E19" s="199">
        <f ca="1">IF('2. Erfassung Einzahlungen'!$M$16&lt;&gt;"ja",IF(ISNUMBER(MATCH(E$4,'2. Erfassung Einzahlungen'!$V16:$CE16,0)),'2. Erfassung Einzahlungen'!$N16,0),0)</f>
        <v>0</v>
      </c>
      <c r="F19" s="199">
        <f ca="1">IF('2. Erfassung Einzahlungen'!$M$16&lt;&gt;"ja",IF(ISNUMBER(MATCH(F$4,'2. Erfassung Einzahlungen'!$V16:$CE16,0)),'2. Erfassung Einzahlungen'!$N16,0),0)</f>
        <v>0</v>
      </c>
      <c r="G19" s="199">
        <f ca="1">IF('2. Erfassung Einzahlungen'!$M$16&lt;&gt;"ja",IF(ISNUMBER(MATCH(G$4,'2. Erfassung Einzahlungen'!$V16:$CE16,0)),'2. Erfassung Einzahlungen'!$N16,0),0)</f>
        <v>0</v>
      </c>
      <c r="H19" s="199">
        <f ca="1">IF('2. Erfassung Einzahlungen'!$M$16&lt;&gt;"ja",IF(ISNUMBER(MATCH(H$4,'2. Erfassung Einzahlungen'!$V16:$CE16,0)),'2. Erfassung Einzahlungen'!$N16,0),0)</f>
        <v>0</v>
      </c>
      <c r="I19" s="199">
        <f ca="1">IF('2. Erfassung Einzahlungen'!$M$16&lt;&gt;"ja",IF(ISNUMBER(MATCH(I$4,'2. Erfassung Einzahlungen'!$V16:$CE16,0)),'2. Erfassung Einzahlungen'!$N16,0),0)</f>
        <v>0</v>
      </c>
      <c r="J19" s="199">
        <f ca="1">IF('2. Erfassung Einzahlungen'!$M$16&lt;&gt;"ja",IF(ISNUMBER(MATCH(J$4,'2. Erfassung Einzahlungen'!$V16:$CE16,0)),'2. Erfassung Einzahlungen'!$N16,0),0)</f>
        <v>0</v>
      </c>
      <c r="K19" s="199">
        <f ca="1">IF('2. Erfassung Einzahlungen'!$M$16&lt;&gt;"ja",IF(ISNUMBER(MATCH(K$4,'2. Erfassung Einzahlungen'!$V16:$CE16,0)),'2. Erfassung Einzahlungen'!$N16,0),0)</f>
        <v>0</v>
      </c>
      <c r="L19" s="199">
        <f ca="1">IF('2. Erfassung Einzahlungen'!$M$16&lt;&gt;"ja",IF(ISNUMBER(MATCH(L$4,'2. Erfassung Einzahlungen'!$V16:$CE16,0)),'2. Erfassung Einzahlungen'!$N16,0),0)</f>
        <v>0</v>
      </c>
      <c r="M19" s="199">
        <f ca="1">IF('2. Erfassung Einzahlungen'!$M$16&lt;&gt;"ja",IF(ISNUMBER(MATCH(M$4,'2. Erfassung Einzahlungen'!$V16:$CE16,0)),'2. Erfassung Einzahlungen'!$N16,0),0)</f>
        <v>0</v>
      </c>
      <c r="N19" s="134">
        <f t="shared" ca="1" si="1"/>
        <v>0</v>
      </c>
    </row>
    <row r="20" spans="1:14" x14ac:dyDescent="0.25">
      <c r="A20" s="130">
        <f>'2. Erfassung Einzahlungen'!A17</f>
        <v>0</v>
      </c>
      <c r="B20" s="199">
        <f ca="1">IF('2. Erfassung Einzahlungen'!$M$17&lt;&gt;"ja",IF(ISNUMBER(MATCH(B$4,'2. Erfassung Einzahlungen'!$V17:$CE17,0)),'2. Erfassung Einzahlungen'!$N17,0),0)</f>
        <v>0</v>
      </c>
      <c r="C20" s="199">
        <f ca="1">IF('2. Erfassung Einzahlungen'!$M$17&lt;&gt;"ja",IF(ISNUMBER(MATCH(C$4,'2. Erfassung Einzahlungen'!$V17:$CE17,0)),'2. Erfassung Einzahlungen'!$N17,0),0)</f>
        <v>0</v>
      </c>
      <c r="D20" s="199">
        <f ca="1">IF('2. Erfassung Einzahlungen'!$M$17&lt;&gt;"ja",IF(ISNUMBER(MATCH(D$4,'2. Erfassung Einzahlungen'!$V17:$CE17,0)),'2. Erfassung Einzahlungen'!$N17,0),0)</f>
        <v>0</v>
      </c>
      <c r="E20" s="199">
        <f ca="1">IF('2. Erfassung Einzahlungen'!$M$17&lt;&gt;"ja",IF(ISNUMBER(MATCH(E$4,'2. Erfassung Einzahlungen'!$V17:$CE17,0)),'2. Erfassung Einzahlungen'!$N17,0),0)</f>
        <v>0</v>
      </c>
      <c r="F20" s="199">
        <f ca="1">IF('2. Erfassung Einzahlungen'!$M$17&lt;&gt;"ja",IF(ISNUMBER(MATCH(F$4,'2. Erfassung Einzahlungen'!$V17:$CE17,0)),'2. Erfassung Einzahlungen'!$N17,0),0)</f>
        <v>0</v>
      </c>
      <c r="G20" s="199">
        <f ca="1">IF('2. Erfassung Einzahlungen'!$M$17&lt;&gt;"ja",IF(ISNUMBER(MATCH(G$4,'2. Erfassung Einzahlungen'!$V17:$CE17,0)),'2. Erfassung Einzahlungen'!$N17,0),0)</f>
        <v>0</v>
      </c>
      <c r="H20" s="199">
        <f ca="1">IF('2. Erfassung Einzahlungen'!$M$17&lt;&gt;"ja",IF(ISNUMBER(MATCH(H$4,'2. Erfassung Einzahlungen'!$V17:$CE17,0)),'2. Erfassung Einzahlungen'!$N17,0),0)</f>
        <v>0</v>
      </c>
      <c r="I20" s="199">
        <f ca="1">IF('2. Erfassung Einzahlungen'!$M$17&lt;&gt;"ja",IF(ISNUMBER(MATCH(I$4,'2. Erfassung Einzahlungen'!$V17:$CE17,0)),'2. Erfassung Einzahlungen'!$N17,0),0)</f>
        <v>0</v>
      </c>
      <c r="J20" s="199">
        <f ca="1">IF('2. Erfassung Einzahlungen'!$M$17&lt;&gt;"ja",IF(ISNUMBER(MATCH(J$4,'2. Erfassung Einzahlungen'!$V17:$CE17,0)),'2. Erfassung Einzahlungen'!$N17,0),0)</f>
        <v>0</v>
      </c>
      <c r="K20" s="199">
        <f ca="1">IF('2. Erfassung Einzahlungen'!$M$17&lt;&gt;"ja",IF(ISNUMBER(MATCH(K$4,'2. Erfassung Einzahlungen'!$V17:$CE17,0)),'2. Erfassung Einzahlungen'!$N17,0),0)</f>
        <v>0</v>
      </c>
      <c r="L20" s="199">
        <f ca="1">IF('2. Erfassung Einzahlungen'!$M$17&lt;&gt;"ja",IF(ISNUMBER(MATCH(L$4,'2. Erfassung Einzahlungen'!$V17:$CE17,0)),'2. Erfassung Einzahlungen'!$N17,0),0)</f>
        <v>0</v>
      </c>
      <c r="M20" s="199">
        <f ca="1">IF('2. Erfassung Einzahlungen'!$M$17&lt;&gt;"ja",IF(ISNUMBER(MATCH(M$4,'2. Erfassung Einzahlungen'!$V17:$CE17,0)),'2. Erfassung Einzahlungen'!$N17,0),0)</f>
        <v>0</v>
      </c>
      <c r="N20" s="134">
        <f t="shared" ca="1" si="1"/>
        <v>0</v>
      </c>
    </row>
    <row r="21" spans="1:14" x14ac:dyDescent="0.25">
      <c r="A21" s="130">
        <f>'2. Erfassung Einzahlungen'!A18</f>
        <v>0</v>
      </c>
      <c r="B21" s="199">
        <f ca="1">IF('2. Erfassung Einzahlungen'!$M$18&lt;&gt;"ja",IF(ISNUMBER(MATCH(B$4,'2. Erfassung Einzahlungen'!$V18:$CE18,0)),'2. Erfassung Einzahlungen'!$N18,0),0)</f>
        <v>0</v>
      </c>
      <c r="C21" s="199">
        <f ca="1">IF('2. Erfassung Einzahlungen'!$M$18&lt;&gt;"ja",IF(ISNUMBER(MATCH(C$4,'2. Erfassung Einzahlungen'!$V18:$CE18,0)),'2. Erfassung Einzahlungen'!$N18,0),0)</f>
        <v>0</v>
      </c>
      <c r="D21" s="199">
        <f ca="1">IF('2. Erfassung Einzahlungen'!$M$18&lt;&gt;"ja",IF(ISNUMBER(MATCH(D$4,'2. Erfassung Einzahlungen'!$V18:$CE18,0)),'2. Erfassung Einzahlungen'!$N18,0),0)</f>
        <v>0</v>
      </c>
      <c r="E21" s="199">
        <f ca="1">IF('2. Erfassung Einzahlungen'!$M$18&lt;&gt;"ja",IF(ISNUMBER(MATCH(E$4,'2. Erfassung Einzahlungen'!$V18:$CE18,0)),'2. Erfassung Einzahlungen'!$N18,0),0)</f>
        <v>0</v>
      </c>
      <c r="F21" s="199">
        <f ca="1">IF('2. Erfassung Einzahlungen'!$M$18&lt;&gt;"ja",IF(ISNUMBER(MATCH(F$4,'2. Erfassung Einzahlungen'!$V18:$CE18,0)),'2. Erfassung Einzahlungen'!$N18,0),0)</f>
        <v>0</v>
      </c>
      <c r="G21" s="199">
        <f ca="1">IF('2. Erfassung Einzahlungen'!$M$18&lt;&gt;"ja",IF(ISNUMBER(MATCH(G$4,'2. Erfassung Einzahlungen'!$V18:$CE18,0)),'2. Erfassung Einzahlungen'!$N18,0),0)</f>
        <v>0</v>
      </c>
      <c r="H21" s="199">
        <f ca="1">IF('2. Erfassung Einzahlungen'!$M$18&lt;&gt;"ja",IF(ISNUMBER(MATCH(H$4,'2. Erfassung Einzahlungen'!$V18:$CE18,0)),'2. Erfassung Einzahlungen'!$N18,0),0)</f>
        <v>0</v>
      </c>
      <c r="I21" s="199">
        <f ca="1">IF('2. Erfassung Einzahlungen'!$M$18&lt;&gt;"ja",IF(ISNUMBER(MATCH(I$4,'2. Erfassung Einzahlungen'!$V18:$CE18,0)),'2. Erfassung Einzahlungen'!$N18,0),0)</f>
        <v>0</v>
      </c>
      <c r="J21" s="199">
        <f ca="1">IF('2. Erfassung Einzahlungen'!$M$18&lt;&gt;"ja",IF(ISNUMBER(MATCH(J$4,'2. Erfassung Einzahlungen'!$V18:$CE18,0)),'2. Erfassung Einzahlungen'!$N18,0),0)</f>
        <v>0</v>
      </c>
      <c r="K21" s="199">
        <f ca="1">IF('2. Erfassung Einzahlungen'!$M$18&lt;&gt;"ja",IF(ISNUMBER(MATCH(K$4,'2. Erfassung Einzahlungen'!$V18:$CE18,0)),'2. Erfassung Einzahlungen'!$N18,0),0)</f>
        <v>0</v>
      </c>
      <c r="L21" s="199">
        <f ca="1">IF('2. Erfassung Einzahlungen'!$M$18&lt;&gt;"ja",IF(ISNUMBER(MATCH(L$4,'2. Erfassung Einzahlungen'!$V18:$CE18,0)),'2. Erfassung Einzahlungen'!$N18,0),0)</f>
        <v>0</v>
      </c>
      <c r="M21" s="199">
        <f ca="1">IF('2. Erfassung Einzahlungen'!$M$18&lt;&gt;"ja",IF(ISNUMBER(MATCH(M$4,'2. Erfassung Einzahlungen'!$V18:$CE18,0)),'2. Erfassung Einzahlungen'!$N18,0),0)</f>
        <v>0</v>
      </c>
      <c r="N21" s="134">
        <f t="shared" ca="1" si="1"/>
        <v>0</v>
      </c>
    </row>
    <row r="22" spans="1:14" x14ac:dyDescent="0.25">
      <c r="A22" s="130">
        <f>'2. Erfassung Einzahlungen'!A19</f>
        <v>0</v>
      </c>
      <c r="B22" s="199">
        <f ca="1">IF('2. Erfassung Einzahlungen'!$M$19&lt;&gt;"ja",IF(ISNUMBER(MATCH(B$4,'2. Erfassung Einzahlungen'!$V19:$CE19,0)),'2. Erfassung Einzahlungen'!$N19,0),0)</f>
        <v>0</v>
      </c>
      <c r="C22" s="199">
        <f ca="1">IF('2. Erfassung Einzahlungen'!$M$19&lt;&gt;"ja",IF(ISNUMBER(MATCH(C$4,'2. Erfassung Einzahlungen'!$V19:$CE19,0)),'2. Erfassung Einzahlungen'!$N19,0),0)</f>
        <v>0</v>
      </c>
      <c r="D22" s="199">
        <f ca="1">IF('2. Erfassung Einzahlungen'!$M$19&lt;&gt;"ja",IF(ISNUMBER(MATCH(D$4,'2. Erfassung Einzahlungen'!$V19:$CE19,0)),'2. Erfassung Einzahlungen'!$N19,0),0)</f>
        <v>0</v>
      </c>
      <c r="E22" s="199">
        <f ca="1">IF('2. Erfassung Einzahlungen'!$M$19&lt;&gt;"ja",IF(ISNUMBER(MATCH(E$4,'2. Erfassung Einzahlungen'!$V19:$CE19,0)),'2. Erfassung Einzahlungen'!$N19,0),0)</f>
        <v>0</v>
      </c>
      <c r="F22" s="199">
        <f ca="1">IF('2. Erfassung Einzahlungen'!$M$19&lt;&gt;"ja",IF(ISNUMBER(MATCH(F$4,'2. Erfassung Einzahlungen'!$V19:$CE19,0)),'2. Erfassung Einzahlungen'!$N19,0),0)</f>
        <v>0</v>
      </c>
      <c r="G22" s="199">
        <f ca="1">IF('2. Erfassung Einzahlungen'!$M$19&lt;&gt;"ja",IF(ISNUMBER(MATCH(G$4,'2. Erfassung Einzahlungen'!$V19:$CE19,0)),'2. Erfassung Einzahlungen'!$N19,0),0)</f>
        <v>0</v>
      </c>
      <c r="H22" s="199">
        <f ca="1">IF('2. Erfassung Einzahlungen'!$M$19&lt;&gt;"ja",IF(ISNUMBER(MATCH(H$4,'2. Erfassung Einzahlungen'!$V19:$CE19,0)),'2. Erfassung Einzahlungen'!$N19,0),0)</f>
        <v>0</v>
      </c>
      <c r="I22" s="199">
        <f ca="1">IF('2. Erfassung Einzahlungen'!$M$19&lt;&gt;"ja",IF(ISNUMBER(MATCH(I$4,'2. Erfassung Einzahlungen'!$V19:$CE19,0)),'2. Erfassung Einzahlungen'!$N19,0),0)</f>
        <v>0</v>
      </c>
      <c r="J22" s="199">
        <f ca="1">IF('2. Erfassung Einzahlungen'!$M$19&lt;&gt;"ja",IF(ISNUMBER(MATCH(J$4,'2. Erfassung Einzahlungen'!$V19:$CE19,0)),'2. Erfassung Einzahlungen'!$N19,0),0)</f>
        <v>0</v>
      </c>
      <c r="K22" s="199">
        <f ca="1">IF('2. Erfassung Einzahlungen'!$M$19&lt;&gt;"ja",IF(ISNUMBER(MATCH(K$4,'2. Erfassung Einzahlungen'!$V19:$CE19,0)),'2. Erfassung Einzahlungen'!$N19,0),0)</f>
        <v>0</v>
      </c>
      <c r="L22" s="199">
        <f ca="1">IF('2. Erfassung Einzahlungen'!$M$19&lt;&gt;"ja",IF(ISNUMBER(MATCH(L$4,'2. Erfassung Einzahlungen'!$V19:$CE19,0)),'2. Erfassung Einzahlungen'!$N19,0),0)</f>
        <v>0</v>
      </c>
      <c r="M22" s="199">
        <f ca="1">IF('2. Erfassung Einzahlungen'!$M$19&lt;&gt;"ja",IF(ISNUMBER(MATCH(M$4,'2. Erfassung Einzahlungen'!$V19:$CE19,0)),'2. Erfassung Einzahlungen'!$N19,0),0)</f>
        <v>0</v>
      </c>
      <c r="N22" s="134">
        <f t="shared" ca="1" si="1"/>
        <v>0</v>
      </c>
    </row>
    <row r="23" spans="1:14" x14ac:dyDescent="0.25">
      <c r="A23" s="130">
        <f>'2. Erfassung Einzahlungen'!A20</f>
        <v>0</v>
      </c>
      <c r="B23" s="199">
        <f ca="1">IF('2. Erfassung Einzahlungen'!$M$20&lt;&gt;"ja",IF(ISNUMBER(MATCH(B$4,'2. Erfassung Einzahlungen'!$V20:$CE20,0)),'2. Erfassung Einzahlungen'!$N20,0),0)</f>
        <v>0</v>
      </c>
      <c r="C23" s="199">
        <f ca="1">IF('2. Erfassung Einzahlungen'!$M$20&lt;&gt;"ja",IF(ISNUMBER(MATCH(C$4,'2. Erfassung Einzahlungen'!$V20:$CE20,0)),'2. Erfassung Einzahlungen'!$N20,0),0)</f>
        <v>0</v>
      </c>
      <c r="D23" s="199">
        <f ca="1">IF('2. Erfassung Einzahlungen'!$M$20&lt;&gt;"ja",IF(ISNUMBER(MATCH(D$4,'2. Erfassung Einzahlungen'!$V20:$CE20,0)),'2. Erfassung Einzahlungen'!$N20,0),0)</f>
        <v>0</v>
      </c>
      <c r="E23" s="199">
        <f ca="1">IF('2. Erfassung Einzahlungen'!$M$20&lt;&gt;"ja",IF(ISNUMBER(MATCH(E$4,'2. Erfassung Einzahlungen'!$V20:$CE20,0)),'2. Erfassung Einzahlungen'!$N20,0),0)</f>
        <v>0</v>
      </c>
      <c r="F23" s="199">
        <f ca="1">IF('2. Erfassung Einzahlungen'!$M$20&lt;&gt;"ja",IF(ISNUMBER(MATCH(F$4,'2. Erfassung Einzahlungen'!$V20:$CE20,0)),'2. Erfassung Einzahlungen'!$N20,0),0)</f>
        <v>0</v>
      </c>
      <c r="G23" s="199">
        <f ca="1">IF('2. Erfassung Einzahlungen'!$M$20&lt;&gt;"ja",IF(ISNUMBER(MATCH(G$4,'2. Erfassung Einzahlungen'!$V20:$CE20,0)),'2. Erfassung Einzahlungen'!$N20,0),0)</f>
        <v>0</v>
      </c>
      <c r="H23" s="199">
        <f ca="1">IF('2. Erfassung Einzahlungen'!$M$20&lt;&gt;"ja",IF(ISNUMBER(MATCH(H$4,'2. Erfassung Einzahlungen'!$V20:$CE20,0)),'2. Erfassung Einzahlungen'!$N20,0),0)</f>
        <v>0</v>
      </c>
      <c r="I23" s="199">
        <f ca="1">IF('2. Erfassung Einzahlungen'!$M$20&lt;&gt;"ja",IF(ISNUMBER(MATCH(I$4,'2. Erfassung Einzahlungen'!$V20:$CE20,0)),'2. Erfassung Einzahlungen'!$N20,0),0)</f>
        <v>0</v>
      </c>
      <c r="J23" s="199">
        <f ca="1">IF('2. Erfassung Einzahlungen'!$M$20&lt;&gt;"ja",IF(ISNUMBER(MATCH(J$4,'2. Erfassung Einzahlungen'!$V20:$CE20,0)),'2. Erfassung Einzahlungen'!$N20,0),0)</f>
        <v>0</v>
      </c>
      <c r="K23" s="199">
        <f ca="1">IF('2. Erfassung Einzahlungen'!$M$20&lt;&gt;"ja",IF(ISNUMBER(MATCH(K$4,'2. Erfassung Einzahlungen'!$V20:$CE20,0)),'2. Erfassung Einzahlungen'!$N20,0),0)</f>
        <v>0</v>
      </c>
      <c r="L23" s="199">
        <f ca="1">IF('2. Erfassung Einzahlungen'!$M$20&lt;&gt;"ja",IF(ISNUMBER(MATCH(L$4,'2. Erfassung Einzahlungen'!$V20:$CE20,0)),'2. Erfassung Einzahlungen'!$N20,0),0)</f>
        <v>0</v>
      </c>
      <c r="M23" s="199">
        <f ca="1">IF('2. Erfassung Einzahlungen'!$M$20&lt;&gt;"ja",IF(ISNUMBER(MATCH(M$4,'2. Erfassung Einzahlungen'!$V20:$CE20,0)),'2. Erfassung Einzahlungen'!$N20,0),0)</f>
        <v>0</v>
      </c>
      <c r="N23" s="134">
        <f t="shared" ca="1" si="1"/>
        <v>0</v>
      </c>
    </row>
    <row r="24" spans="1:14" x14ac:dyDescent="0.25">
      <c r="A24" s="130">
        <f>'2. Erfassung Einzahlungen'!A21</f>
        <v>0</v>
      </c>
      <c r="B24" s="199">
        <f ca="1">IF('2. Erfassung Einzahlungen'!$M$21&lt;&gt;"ja",IF(ISNUMBER(MATCH(B$4,'2. Erfassung Einzahlungen'!$V21:$CE21,0)),'2. Erfassung Einzahlungen'!$N21,0),0)</f>
        <v>0</v>
      </c>
      <c r="C24" s="199">
        <f ca="1">IF('2. Erfassung Einzahlungen'!$M$21&lt;&gt;"ja",IF(ISNUMBER(MATCH(C$4,'2. Erfassung Einzahlungen'!$V21:$CE21,0)),'2. Erfassung Einzahlungen'!$N21,0),0)</f>
        <v>0</v>
      </c>
      <c r="D24" s="199">
        <f ca="1">IF('2. Erfassung Einzahlungen'!$M$21&lt;&gt;"ja",IF(ISNUMBER(MATCH(D$4,'2. Erfassung Einzahlungen'!$V21:$CE21,0)),'2. Erfassung Einzahlungen'!$N21,0),0)</f>
        <v>0</v>
      </c>
      <c r="E24" s="199">
        <f ca="1">IF('2. Erfassung Einzahlungen'!$M$21&lt;&gt;"ja",IF(ISNUMBER(MATCH(E$4,'2. Erfassung Einzahlungen'!$V21:$CE21,0)),'2. Erfassung Einzahlungen'!$N21,0),0)</f>
        <v>0</v>
      </c>
      <c r="F24" s="199">
        <f ca="1">IF('2. Erfassung Einzahlungen'!$M$21&lt;&gt;"ja",IF(ISNUMBER(MATCH(F$4,'2. Erfassung Einzahlungen'!$V21:$CE21,0)),'2. Erfassung Einzahlungen'!$N21,0),0)</f>
        <v>0</v>
      </c>
      <c r="G24" s="199">
        <f ca="1">IF('2. Erfassung Einzahlungen'!$M$21&lt;&gt;"ja",IF(ISNUMBER(MATCH(G$4,'2. Erfassung Einzahlungen'!$V21:$CE21,0)),'2. Erfassung Einzahlungen'!$N21,0),0)</f>
        <v>0</v>
      </c>
      <c r="H24" s="199">
        <f ca="1">IF('2. Erfassung Einzahlungen'!$M$21&lt;&gt;"ja",IF(ISNUMBER(MATCH(H$4,'2. Erfassung Einzahlungen'!$V21:$CE21,0)),'2. Erfassung Einzahlungen'!$N21,0),0)</f>
        <v>0</v>
      </c>
      <c r="I24" s="199">
        <f ca="1">IF('2. Erfassung Einzahlungen'!$M$21&lt;&gt;"ja",IF(ISNUMBER(MATCH(I$4,'2. Erfassung Einzahlungen'!$V21:$CE21,0)),'2. Erfassung Einzahlungen'!$N21,0),0)</f>
        <v>0</v>
      </c>
      <c r="J24" s="199">
        <f ca="1">IF('2. Erfassung Einzahlungen'!$M$21&lt;&gt;"ja",IF(ISNUMBER(MATCH(J$4,'2. Erfassung Einzahlungen'!$V21:$CE21,0)),'2. Erfassung Einzahlungen'!$N21,0),0)</f>
        <v>0</v>
      </c>
      <c r="K24" s="199">
        <f ca="1">IF('2. Erfassung Einzahlungen'!$M$21&lt;&gt;"ja",IF(ISNUMBER(MATCH(K$4,'2. Erfassung Einzahlungen'!$V21:$CE21,0)),'2. Erfassung Einzahlungen'!$N21,0),0)</f>
        <v>0</v>
      </c>
      <c r="L24" s="199">
        <f ca="1">IF('2. Erfassung Einzahlungen'!$M$21&lt;&gt;"ja",IF(ISNUMBER(MATCH(L$4,'2. Erfassung Einzahlungen'!$V21:$CE21,0)),'2. Erfassung Einzahlungen'!$N21,0),0)</f>
        <v>0</v>
      </c>
      <c r="M24" s="199">
        <f ca="1">IF('2. Erfassung Einzahlungen'!$M$21&lt;&gt;"ja",IF(ISNUMBER(MATCH(M$4,'2. Erfassung Einzahlungen'!$V21:$CE21,0)),'2. Erfassung Einzahlungen'!$N21,0),0)</f>
        <v>0</v>
      </c>
      <c r="N24" s="134">
        <f t="shared" ca="1" si="1"/>
        <v>0</v>
      </c>
    </row>
    <row r="25" spans="1:14" ht="18.75" x14ac:dyDescent="0.3">
      <c r="A25" s="110" t="s">
        <v>150</v>
      </c>
      <c r="B25" s="134">
        <f ca="1">SUM(B5:B24)</f>
        <v>0</v>
      </c>
      <c r="C25" s="134">
        <f ca="1">SUM(C5:C24)</f>
        <v>0</v>
      </c>
      <c r="D25" s="134">
        <f t="shared" ref="D25:L25" ca="1" si="2">SUM(D5:D24)</f>
        <v>0</v>
      </c>
      <c r="E25" s="134">
        <f t="shared" ca="1" si="2"/>
        <v>1212.25</v>
      </c>
      <c r="F25" s="134">
        <f t="shared" ca="1" si="2"/>
        <v>1212.25</v>
      </c>
      <c r="G25" s="134">
        <f t="shared" ca="1" si="2"/>
        <v>1212.25</v>
      </c>
      <c r="H25" s="134">
        <f t="shared" ca="1" si="2"/>
        <v>1212.25</v>
      </c>
      <c r="I25" s="134">
        <f t="shared" ca="1" si="2"/>
        <v>1212.25</v>
      </c>
      <c r="J25" s="134">
        <f t="shared" ca="1" si="2"/>
        <v>1212.25</v>
      </c>
      <c r="K25" s="134">
        <f t="shared" ca="1" si="2"/>
        <v>1212.25</v>
      </c>
      <c r="L25" s="134">
        <f t="shared" ca="1" si="2"/>
        <v>1212.25</v>
      </c>
      <c r="M25" s="134">
        <f ca="1">SUM(M5:M24)</f>
        <v>1212.25</v>
      </c>
      <c r="N25" s="134">
        <f ca="1">SUM(N5:N24)</f>
        <v>10910.25</v>
      </c>
    </row>
    <row r="26" spans="1:14" ht="18.75" x14ac:dyDescent="0.3">
      <c r="A26" s="110" t="s">
        <v>157</v>
      </c>
      <c r="B26" s="131">
        <f ca="1">B4</f>
        <v>45658</v>
      </c>
      <c r="C26" s="131">
        <f t="shared" ref="C26:M26" ca="1" si="3">C4</f>
        <v>45689</v>
      </c>
      <c r="D26" s="131">
        <f t="shared" ca="1" si="3"/>
        <v>45717</v>
      </c>
      <c r="E26" s="131">
        <f t="shared" ca="1" si="3"/>
        <v>45748</v>
      </c>
      <c r="F26" s="131">
        <f t="shared" ca="1" si="3"/>
        <v>45778</v>
      </c>
      <c r="G26" s="131">
        <f t="shared" ca="1" si="3"/>
        <v>45809</v>
      </c>
      <c r="H26" s="131">
        <f t="shared" ca="1" si="3"/>
        <v>45839</v>
      </c>
      <c r="I26" s="131">
        <f t="shared" ca="1" si="3"/>
        <v>45870</v>
      </c>
      <c r="J26" s="131">
        <f t="shared" ca="1" si="3"/>
        <v>45901</v>
      </c>
      <c r="K26" s="131">
        <f t="shared" ca="1" si="3"/>
        <v>45931</v>
      </c>
      <c r="L26" s="131">
        <f t="shared" ca="1" si="3"/>
        <v>45962</v>
      </c>
      <c r="M26" s="131">
        <f t="shared" ca="1" si="3"/>
        <v>45992</v>
      </c>
      <c r="N26" s="128" t="s">
        <v>12</v>
      </c>
    </row>
    <row r="27" spans="1:14" x14ac:dyDescent="0.25">
      <c r="A27" s="130" t="str">
        <f>'2. Erfassung Einzahlungen'!A25</f>
        <v>Verkauf Münzsammlung von Opa</v>
      </c>
      <c r="B27" s="441">
        <f ca="1">IF(ISNUMBER(MATCH(B4,'2. Erfassung Einzahlungen'!$V$25:$CE$25,0)),'2. Erfassung Einzahlungen'!$N$25,0)</f>
        <v>0</v>
      </c>
      <c r="C27" s="441">
        <f ca="1">IF(ISNUMBER(MATCH(C4,'2. Erfassung Einzahlungen'!$V$25:$CE$25,0)),'2. Erfassung Einzahlungen'!$N$25,0)</f>
        <v>0</v>
      </c>
      <c r="D27" s="441">
        <f ca="1">IF(ISNUMBER(MATCH(D4,'2. Erfassung Einzahlungen'!$V$25:$CE$25,0)),'2. Erfassung Einzahlungen'!$N$25,0)</f>
        <v>0</v>
      </c>
      <c r="E27" s="441">
        <f ca="1">IF(ISNUMBER(MATCH(E4,'2. Erfassung Einzahlungen'!$V$25:$CE$25,0)),'2. Erfassung Einzahlungen'!$N$25,0)</f>
        <v>0</v>
      </c>
      <c r="F27" s="441">
        <f ca="1">IF(ISNUMBER(MATCH(F4,'2. Erfassung Einzahlungen'!$V$25:$CE$25,0)),'2. Erfassung Einzahlungen'!$N$25,0)</f>
        <v>0</v>
      </c>
      <c r="G27" s="441">
        <f ca="1">IF(ISNUMBER(MATCH(G4,'2. Erfassung Einzahlungen'!$V$25:$CE$25,0)),'2. Erfassung Einzahlungen'!$N$25,0)</f>
        <v>0</v>
      </c>
      <c r="H27" s="441">
        <f ca="1">IF(ISNUMBER(MATCH(H4,'2. Erfassung Einzahlungen'!$V$25:$CE$25,0)),'2. Erfassung Einzahlungen'!$N$25,0)</f>
        <v>5000</v>
      </c>
      <c r="I27" s="441">
        <f ca="1">IF(ISNUMBER(MATCH(I4,'2. Erfassung Einzahlungen'!$V$25:$CE$25,0)),'2. Erfassung Einzahlungen'!$N$25,0)</f>
        <v>0</v>
      </c>
      <c r="J27" s="441">
        <f ca="1">IF(ISNUMBER(MATCH(J4,'2. Erfassung Einzahlungen'!$V$25:$CE$25,0)),'2. Erfassung Einzahlungen'!$N$25,0)</f>
        <v>0</v>
      </c>
      <c r="K27" s="441">
        <f ca="1">IF(ISNUMBER(MATCH(K4,'2. Erfassung Einzahlungen'!$V$25:$CE$25,0)),'2. Erfassung Einzahlungen'!$N$25,0)</f>
        <v>0</v>
      </c>
      <c r="L27" s="441">
        <f ca="1">IF(ISNUMBER(MATCH(L4,'2. Erfassung Einzahlungen'!$V$25:$CE$25,0)),'2. Erfassung Einzahlungen'!$N$25,0)</f>
        <v>0</v>
      </c>
      <c r="M27" s="441">
        <f ca="1">IF(ISNUMBER(MATCH(M4,'2. Erfassung Einzahlungen'!$V$25:$CE$25,0)),'2. Erfassung Einzahlungen'!$N$25,0)</f>
        <v>0</v>
      </c>
      <c r="N27" s="134">
        <f t="shared" ref="N27:N50" ca="1" si="4">SUM(B27:M27)</f>
        <v>5000</v>
      </c>
    </row>
    <row r="28" spans="1:14" x14ac:dyDescent="0.25">
      <c r="A28" s="130" t="str">
        <f>'2. Erfassung Einzahlungen'!A26</f>
        <v>Verkauf Investmentfold VL</v>
      </c>
      <c r="B28" s="441">
        <f ca="1">IF(ISNUMBER(MATCH(B4,'2. Erfassung Einzahlungen'!$V$26:$CE$26,0)),'2. Erfassung Einzahlungen'!$N$26,0)</f>
        <v>0</v>
      </c>
      <c r="C28" s="441">
        <f ca="1">IF(ISNUMBER(MATCH(C4,'2. Erfassung Einzahlungen'!$V$26:$CE$26,0)),'2. Erfassung Einzahlungen'!$N$26,0)</f>
        <v>0</v>
      </c>
      <c r="D28" s="441">
        <f ca="1">IF(ISNUMBER(MATCH(D4,'2. Erfassung Einzahlungen'!$V$26:$CE$26,0)),'2. Erfassung Einzahlungen'!$N$26,0)</f>
        <v>0</v>
      </c>
      <c r="E28" s="441">
        <f ca="1">IF(ISNUMBER(MATCH(E4,'2. Erfassung Einzahlungen'!$V$26:$CE$26,0)),'2. Erfassung Einzahlungen'!$N$26,0)</f>
        <v>0</v>
      </c>
      <c r="F28" s="441">
        <f ca="1">IF(ISNUMBER(MATCH(F4,'2. Erfassung Einzahlungen'!$V$26:$CE$26,0)),'2. Erfassung Einzahlungen'!$N$26,0)</f>
        <v>0</v>
      </c>
      <c r="G28" s="441">
        <f ca="1">IF(ISNUMBER(MATCH(G4,'2. Erfassung Einzahlungen'!$V$26:$CE$26,0)),'2. Erfassung Einzahlungen'!$N$26,0)</f>
        <v>0</v>
      </c>
      <c r="H28" s="441">
        <f ca="1">IF(ISNUMBER(MATCH(H4,'2. Erfassung Einzahlungen'!$V$26:$CE$26,0)),'2. Erfassung Einzahlungen'!$N$26,0)</f>
        <v>0</v>
      </c>
      <c r="I28" s="441">
        <f ca="1">IF(ISNUMBER(MATCH(I4,'2. Erfassung Einzahlungen'!$V$26:$CE$26,0)),'2. Erfassung Einzahlungen'!$N$26,0)</f>
        <v>0</v>
      </c>
      <c r="J28" s="441">
        <f ca="1">IF(ISNUMBER(MATCH(J4,'2. Erfassung Einzahlungen'!$V$26:$CE$26,0)),'2. Erfassung Einzahlungen'!$N$26,0)</f>
        <v>0</v>
      </c>
      <c r="K28" s="441">
        <f ca="1">IF(ISNUMBER(MATCH(K4,'2. Erfassung Einzahlungen'!$V$26:$CE$26,0)),'2. Erfassung Einzahlungen'!$N$26,0)</f>
        <v>0</v>
      </c>
      <c r="L28" s="441">
        <f ca="1">IF(ISNUMBER(MATCH(L4,'2. Erfassung Einzahlungen'!$V$26:$CE$26,0)),'2. Erfassung Einzahlungen'!$N$26,0)</f>
        <v>0</v>
      </c>
      <c r="M28" s="441">
        <f ca="1">IF(ISNUMBER(MATCH(M4,'2. Erfassung Einzahlungen'!$V$26:$CE$26,0)),'2. Erfassung Einzahlungen'!$N$26,0)</f>
        <v>0</v>
      </c>
      <c r="N28" s="134">
        <f t="shared" ca="1" si="4"/>
        <v>0</v>
      </c>
    </row>
    <row r="29" spans="1:14" x14ac:dyDescent="0.25">
      <c r="A29" s="130">
        <f>'2. Erfassung Einzahlungen'!A27</f>
        <v>0</v>
      </c>
      <c r="B29" s="441">
        <f ca="1">IF(ISNUMBER(MATCH(B4,'2. Erfassung Einzahlungen'!$V$27:$CE$27,0)),'2. Erfassung Einzahlungen'!$N$27,0)</f>
        <v>0</v>
      </c>
      <c r="C29" s="441">
        <f ca="1">IF(ISNUMBER(MATCH(C4,'2. Erfassung Einzahlungen'!$V$27:$CE$27,0)),'2. Erfassung Einzahlungen'!$N$27,0)</f>
        <v>0</v>
      </c>
      <c r="D29" s="441">
        <f ca="1">IF(ISNUMBER(MATCH(D4,'2. Erfassung Einzahlungen'!$V$27:$CE$27,0)),'2. Erfassung Einzahlungen'!$N$27,0)</f>
        <v>0</v>
      </c>
      <c r="E29" s="441">
        <f ca="1">IF(ISNUMBER(MATCH(E4,'2. Erfassung Einzahlungen'!$V$27:$CE$27,0)),'2. Erfassung Einzahlungen'!$N$27,0)</f>
        <v>0</v>
      </c>
      <c r="F29" s="441">
        <f ca="1">IF(ISNUMBER(MATCH(F4,'2. Erfassung Einzahlungen'!$V$27:$CE$27,0)),'2. Erfassung Einzahlungen'!$N$27,0)</f>
        <v>0</v>
      </c>
      <c r="G29" s="441">
        <f ca="1">IF(ISNUMBER(MATCH(G4,'2. Erfassung Einzahlungen'!$V$27:$CE$27,0)),'2. Erfassung Einzahlungen'!$N$27,0)</f>
        <v>0</v>
      </c>
      <c r="H29" s="441">
        <f ca="1">IF(ISNUMBER(MATCH(H4,'2. Erfassung Einzahlungen'!$V$27:$CE$27,0)),'2. Erfassung Einzahlungen'!$N$27,0)</f>
        <v>0</v>
      </c>
      <c r="I29" s="441">
        <f ca="1">IF(ISNUMBER(MATCH(I4,'2. Erfassung Einzahlungen'!$V$27:$CE$27,0)),'2. Erfassung Einzahlungen'!$N$27,0)</f>
        <v>0</v>
      </c>
      <c r="J29" s="441">
        <f ca="1">IF(ISNUMBER(MATCH(J4,'2. Erfassung Einzahlungen'!$V$27:$CE$27,0)),'2. Erfassung Einzahlungen'!$N$27,0)</f>
        <v>0</v>
      </c>
      <c r="K29" s="441">
        <f ca="1">IF(ISNUMBER(MATCH(K4,'2. Erfassung Einzahlungen'!$V$27:$CE$27,0)),'2. Erfassung Einzahlungen'!$N$27,0)</f>
        <v>0</v>
      </c>
      <c r="L29" s="441">
        <f ca="1">IF(ISNUMBER(MATCH(L4,'2. Erfassung Einzahlungen'!$V$27:$CE$27,0)),'2. Erfassung Einzahlungen'!$N$27,0)</f>
        <v>0</v>
      </c>
      <c r="M29" s="441">
        <f ca="1">IF(ISNUMBER(MATCH(M4,'2. Erfassung Einzahlungen'!$V$27:$CE$27,0)),'2. Erfassung Einzahlungen'!$N$27,0)</f>
        <v>0</v>
      </c>
      <c r="N29" s="134">
        <f t="shared" ca="1" si="4"/>
        <v>0</v>
      </c>
    </row>
    <row r="30" spans="1:14" x14ac:dyDescent="0.25">
      <c r="A30" s="130">
        <f>'2. Erfassung Einzahlungen'!A28</f>
        <v>0</v>
      </c>
      <c r="B30" s="441">
        <f ca="1">IF(ISNUMBER(MATCH(B4,'2. Erfassung Einzahlungen'!$V$28:$CE$28,0)),'2. Erfassung Einzahlungen'!$N$28,0)</f>
        <v>0</v>
      </c>
      <c r="C30" s="441">
        <f ca="1">IF(ISNUMBER(MATCH(C4,'2. Erfassung Einzahlungen'!$V$28:$CE$28,0)),'2. Erfassung Einzahlungen'!$N$28,0)</f>
        <v>0</v>
      </c>
      <c r="D30" s="441">
        <f ca="1">IF(ISNUMBER(MATCH(D4,'2. Erfassung Einzahlungen'!$V$28:$CE$28,0)),'2. Erfassung Einzahlungen'!$N$28,0)</f>
        <v>0</v>
      </c>
      <c r="E30" s="441">
        <f ca="1">IF(ISNUMBER(MATCH(E4,'2. Erfassung Einzahlungen'!$V$28:$CE$28,0)),'2. Erfassung Einzahlungen'!$N$28,0)</f>
        <v>0</v>
      </c>
      <c r="F30" s="441">
        <f ca="1">IF(ISNUMBER(MATCH(F4,'2. Erfassung Einzahlungen'!$V$28:$CE$28,0)),'2. Erfassung Einzahlungen'!$N$28,0)</f>
        <v>0</v>
      </c>
      <c r="G30" s="441">
        <f ca="1">IF(ISNUMBER(MATCH(G4,'2. Erfassung Einzahlungen'!$V$28:$CE$28,0)),'2. Erfassung Einzahlungen'!$N$28,0)</f>
        <v>0</v>
      </c>
      <c r="H30" s="441">
        <f ca="1">IF(ISNUMBER(MATCH(H4,'2. Erfassung Einzahlungen'!$V$28:$CE$28,0)),'2. Erfassung Einzahlungen'!$N$28,0)</f>
        <v>0</v>
      </c>
      <c r="I30" s="441">
        <f ca="1">IF(ISNUMBER(MATCH(I4,'2. Erfassung Einzahlungen'!$V$28:$CE$28,0)),'2. Erfassung Einzahlungen'!$N$28,0)</f>
        <v>0</v>
      </c>
      <c r="J30" s="441">
        <f ca="1">IF(ISNUMBER(MATCH(J4,'2. Erfassung Einzahlungen'!$V$28:$CE$28,0)),'2. Erfassung Einzahlungen'!$N$28,0)</f>
        <v>0</v>
      </c>
      <c r="K30" s="441">
        <f ca="1">IF(ISNUMBER(MATCH(K4,'2. Erfassung Einzahlungen'!$V$28:$CE$28,0)),'2. Erfassung Einzahlungen'!$N$28,0)</f>
        <v>0</v>
      </c>
      <c r="L30" s="441">
        <f ca="1">IF(ISNUMBER(MATCH(L4,'2. Erfassung Einzahlungen'!$V$28:$CE$28,0)),'2. Erfassung Einzahlungen'!$N$28,0)</f>
        <v>0</v>
      </c>
      <c r="M30" s="441">
        <f ca="1">IF(ISNUMBER(MATCH(M4,'2. Erfassung Einzahlungen'!$V$28:$CE$28,0)),'2. Erfassung Einzahlungen'!$N$28,0)</f>
        <v>0</v>
      </c>
      <c r="N30" s="134">
        <f t="shared" ca="1" si="4"/>
        <v>0</v>
      </c>
    </row>
    <row r="31" spans="1:14" x14ac:dyDescent="0.25">
      <c r="A31" s="130">
        <f>'2. Erfassung Einzahlungen'!A29</f>
        <v>0</v>
      </c>
      <c r="B31" s="441">
        <f ca="1">IF(ISNUMBER(MATCH(B4,'2. Erfassung Einzahlungen'!$V$29:$CE$29,0)),'2. Erfassung Einzahlungen'!$N$29,0)</f>
        <v>0</v>
      </c>
      <c r="C31" s="441">
        <f ca="1">IF(ISNUMBER(MATCH(C4,'2. Erfassung Einzahlungen'!$V$29:$CE$29,0)),'2. Erfassung Einzahlungen'!$N$29,0)</f>
        <v>0</v>
      </c>
      <c r="D31" s="441">
        <f ca="1">IF(ISNUMBER(MATCH(D4,'2. Erfassung Einzahlungen'!$V$29:$CE$29,0)),'2. Erfassung Einzahlungen'!$N$29,0)</f>
        <v>0</v>
      </c>
      <c r="E31" s="441">
        <f ca="1">IF(ISNUMBER(MATCH(E4,'2. Erfassung Einzahlungen'!$V$29:$CE$29,0)),'2. Erfassung Einzahlungen'!$N$29,0)</f>
        <v>0</v>
      </c>
      <c r="F31" s="441">
        <f ca="1">IF(ISNUMBER(MATCH(F4,'2. Erfassung Einzahlungen'!$V$29:$CE$29,0)),'2. Erfassung Einzahlungen'!$N$29,0)</f>
        <v>0</v>
      </c>
      <c r="G31" s="441">
        <f ca="1">IF(ISNUMBER(MATCH(G4,'2. Erfassung Einzahlungen'!$V$29:$CE$29,0)),'2. Erfassung Einzahlungen'!$N$29,0)</f>
        <v>0</v>
      </c>
      <c r="H31" s="441">
        <f ca="1">IF(ISNUMBER(MATCH(H4,'2. Erfassung Einzahlungen'!$V$29:$CE$29,0)),'2. Erfassung Einzahlungen'!$N$29,0)</f>
        <v>0</v>
      </c>
      <c r="I31" s="441">
        <f ca="1">IF(ISNUMBER(MATCH(I4,'2. Erfassung Einzahlungen'!$V$29:$CE$29,0)),'2. Erfassung Einzahlungen'!$N$29,0)</f>
        <v>0</v>
      </c>
      <c r="J31" s="441">
        <f ca="1">IF(ISNUMBER(MATCH(J4,'2. Erfassung Einzahlungen'!$V$29:$CE$29,0)),'2. Erfassung Einzahlungen'!$N$29,0)</f>
        <v>0</v>
      </c>
      <c r="K31" s="441">
        <f ca="1">IF(ISNUMBER(MATCH(K4,'2. Erfassung Einzahlungen'!$V$29:$CE$29,0)),'2. Erfassung Einzahlungen'!$N$29,0)</f>
        <v>0</v>
      </c>
      <c r="L31" s="441">
        <f ca="1">IF(ISNUMBER(MATCH(L4,'2. Erfassung Einzahlungen'!$V$29:$CE$29,0)),'2. Erfassung Einzahlungen'!$N$29,0)</f>
        <v>0</v>
      </c>
      <c r="M31" s="441">
        <f ca="1">IF(ISNUMBER(MATCH(M4,'2. Erfassung Einzahlungen'!$V$29:$CE$29,0)),'2. Erfassung Einzahlungen'!$N$29,0)</f>
        <v>0</v>
      </c>
      <c r="N31" s="134">
        <f t="shared" ca="1" si="4"/>
        <v>0</v>
      </c>
    </row>
    <row r="32" spans="1:14" x14ac:dyDescent="0.25">
      <c r="A32" s="130">
        <f>'2. Erfassung Einzahlungen'!A30</f>
        <v>0</v>
      </c>
      <c r="B32" s="441">
        <f ca="1">IF(ISNUMBER(MATCH(B4,'2. Erfassung Einzahlungen'!$V$30:$CE$30,0)),'2. Erfassung Einzahlungen'!$N$30,0)</f>
        <v>0</v>
      </c>
      <c r="C32" s="441">
        <f ca="1">IF(ISNUMBER(MATCH(C4,'2. Erfassung Einzahlungen'!$V$30:$CE$30,0)),'2. Erfassung Einzahlungen'!$N$30,0)</f>
        <v>0</v>
      </c>
      <c r="D32" s="441">
        <f ca="1">IF(ISNUMBER(MATCH(D4,'2. Erfassung Einzahlungen'!$V$30:$CE$30,0)),'2. Erfassung Einzahlungen'!$N$30,0)</f>
        <v>0</v>
      </c>
      <c r="E32" s="441">
        <f ca="1">IF(ISNUMBER(MATCH(E4,'2. Erfassung Einzahlungen'!$V$30:$CE$30,0)),'2. Erfassung Einzahlungen'!$N$30,0)</f>
        <v>0</v>
      </c>
      <c r="F32" s="441">
        <f ca="1">IF(ISNUMBER(MATCH(F4,'2. Erfassung Einzahlungen'!$V$30:$CE$30,0)),'2. Erfassung Einzahlungen'!$N$30,0)</f>
        <v>0</v>
      </c>
      <c r="G32" s="441">
        <f ca="1">IF(ISNUMBER(MATCH(G4,'2. Erfassung Einzahlungen'!$V$30:$CE$30,0)),'2. Erfassung Einzahlungen'!$N$30,0)</f>
        <v>0</v>
      </c>
      <c r="H32" s="441">
        <f ca="1">IF(ISNUMBER(MATCH(H4,'2. Erfassung Einzahlungen'!$V$30:$CE$30,0)),'2. Erfassung Einzahlungen'!$N$30,0)</f>
        <v>0</v>
      </c>
      <c r="I32" s="441">
        <f ca="1">IF(ISNUMBER(MATCH(I4,'2. Erfassung Einzahlungen'!$V$30:$CE$30,0)),'2. Erfassung Einzahlungen'!$N$30,0)</f>
        <v>0</v>
      </c>
      <c r="J32" s="441">
        <f ca="1">IF(ISNUMBER(MATCH(J4,'2. Erfassung Einzahlungen'!$V$30:$CE$30,0)),'2. Erfassung Einzahlungen'!$N$30,0)</f>
        <v>0</v>
      </c>
      <c r="K32" s="441">
        <f ca="1">IF(ISNUMBER(MATCH(K4,'2. Erfassung Einzahlungen'!$V$30:$CE$30,0)),'2. Erfassung Einzahlungen'!$N$30,0)</f>
        <v>0</v>
      </c>
      <c r="L32" s="441">
        <f ca="1">IF(ISNUMBER(MATCH(L4,'2. Erfassung Einzahlungen'!$V$30:$CE$30,0)),'2. Erfassung Einzahlungen'!$N$30,0)</f>
        <v>0</v>
      </c>
      <c r="M32" s="441">
        <f ca="1">IF(ISNUMBER(MATCH(M4,'2. Erfassung Einzahlungen'!$V$30:$CE$30,0)),'2. Erfassung Einzahlungen'!$N$30,0)</f>
        <v>0</v>
      </c>
      <c r="N32" s="134">
        <f t="shared" ca="1" si="4"/>
        <v>0</v>
      </c>
    </row>
    <row r="33" spans="1:14" x14ac:dyDescent="0.25">
      <c r="A33" s="130">
        <f>'2. Erfassung Einzahlungen'!A31</f>
        <v>0</v>
      </c>
      <c r="B33" s="441">
        <f ca="1">IF(ISNUMBER(MATCH(B4,'2. Erfassung Einzahlungen'!$V$31:$CE$31,0)),'2. Erfassung Einzahlungen'!$N$31,0)</f>
        <v>0</v>
      </c>
      <c r="C33" s="441">
        <f ca="1">IF(ISNUMBER(MATCH(C4,'2. Erfassung Einzahlungen'!$V$31:$CE$31,0)),'2. Erfassung Einzahlungen'!$N$31,0)</f>
        <v>0</v>
      </c>
      <c r="D33" s="441">
        <f ca="1">IF(ISNUMBER(MATCH(D4,'2. Erfassung Einzahlungen'!$V$31:$CE$31,0)),'2. Erfassung Einzahlungen'!$N$31,0)</f>
        <v>0</v>
      </c>
      <c r="E33" s="441">
        <f ca="1">IF(ISNUMBER(MATCH(E4,'2. Erfassung Einzahlungen'!$V$31:$CE$31,0)),'2. Erfassung Einzahlungen'!$N$31,0)</f>
        <v>0</v>
      </c>
      <c r="F33" s="441">
        <f ca="1">IF(ISNUMBER(MATCH(F4,'2. Erfassung Einzahlungen'!$V$31:$CE$31,0)),'2. Erfassung Einzahlungen'!$N$31,0)</f>
        <v>0</v>
      </c>
      <c r="G33" s="441">
        <f ca="1">IF(ISNUMBER(MATCH(G4,'2. Erfassung Einzahlungen'!$V$31:$CE$31,0)),'2. Erfassung Einzahlungen'!$N$31,0)</f>
        <v>0</v>
      </c>
      <c r="H33" s="441">
        <f ca="1">IF(ISNUMBER(MATCH(H4,'2. Erfassung Einzahlungen'!$V$31:$CE$31,0)),'2. Erfassung Einzahlungen'!$N$31,0)</f>
        <v>0</v>
      </c>
      <c r="I33" s="441">
        <f ca="1">IF(ISNUMBER(MATCH(I4,'2. Erfassung Einzahlungen'!$V$31:$CE$31,0)),'2. Erfassung Einzahlungen'!$N$31,0)</f>
        <v>0</v>
      </c>
      <c r="J33" s="441">
        <f ca="1">IF(ISNUMBER(MATCH(J4,'2. Erfassung Einzahlungen'!$V$31:$CE$31,0)),'2. Erfassung Einzahlungen'!$N$31,0)</f>
        <v>0</v>
      </c>
      <c r="K33" s="441">
        <f ca="1">IF(ISNUMBER(MATCH(K4,'2. Erfassung Einzahlungen'!$V$31:$CE$31,0)),'2. Erfassung Einzahlungen'!$N$31,0)</f>
        <v>0</v>
      </c>
      <c r="L33" s="441">
        <f ca="1">IF(ISNUMBER(MATCH(L4,'2. Erfassung Einzahlungen'!$V$31:$CE$31,0)),'2. Erfassung Einzahlungen'!$N$31,0)</f>
        <v>0</v>
      </c>
      <c r="M33" s="441">
        <f ca="1">IF(ISNUMBER(MATCH(M4,'2. Erfassung Einzahlungen'!$V$31:$CE$31,0)),'2. Erfassung Einzahlungen'!$N$31,0)</f>
        <v>0</v>
      </c>
      <c r="N33" s="134">
        <f t="shared" ca="1" si="4"/>
        <v>0</v>
      </c>
    </row>
    <row r="34" spans="1:14" x14ac:dyDescent="0.25">
      <c r="A34" s="130">
        <f>'2. Erfassung Einzahlungen'!A32</f>
        <v>0</v>
      </c>
      <c r="B34" s="441">
        <f ca="1">IF(ISNUMBER(MATCH(B4,'2. Erfassung Einzahlungen'!$V$32:$CE$32,0)),'2. Erfassung Einzahlungen'!$N$32,0)</f>
        <v>0</v>
      </c>
      <c r="C34" s="441">
        <f ca="1">IF(ISNUMBER(MATCH(C4,'2. Erfassung Einzahlungen'!$V$32:$CE$32,0)),'2. Erfassung Einzahlungen'!$N$32,0)</f>
        <v>0</v>
      </c>
      <c r="D34" s="441">
        <f ca="1">IF(ISNUMBER(MATCH(D4,'2. Erfassung Einzahlungen'!$V$32:$CE$32,0)),'2. Erfassung Einzahlungen'!$N$32,0)</f>
        <v>0</v>
      </c>
      <c r="E34" s="441">
        <f ca="1">IF(ISNUMBER(MATCH(E4,'2. Erfassung Einzahlungen'!$V$32:$CE$32,0)),'2. Erfassung Einzahlungen'!$N$32,0)</f>
        <v>0</v>
      </c>
      <c r="F34" s="441">
        <f ca="1">IF(ISNUMBER(MATCH(F4,'2. Erfassung Einzahlungen'!$V$32:$CE$32,0)),'2. Erfassung Einzahlungen'!$N$32,0)</f>
        <v>0</v>
      </c>
      <c r="G34" s="441">
        <f ca="1">IF(ISNUMBER(MATCH(G4,'2. Erfassung Einzahlungen'!$V$32:$CE$32,0)),'2. Erfassung Einzahlungen'!$N$32,0)</f>
        <v>0</v>
      </c>
      <c r="H34" s="441">
        <f ca="1">IF(ISNUMBER(MATCH(H4,'2. Erfassung Einzahlungen'!$V$32:$CE$32,0)),'2. Erfassung Einzahlungen'!$N$32,0)</f>
        <v>0</v>
      </c>
      <c r="I34" s="441">
        <f ca="1">IF(ISNUMBER(MATCH(I4,'2. Erfassung Einzahlungen'!$V$32:$CE$32,0)),'2. Erfassung Einzahlungen'!$N$32,0)</f>
        <v>0</v>
      </c>
      <c r="J34" s="441">
        <f ca="1">IF(ISNUMBER(MATCH(J4,'2. Erfassung Einzahlungen'!$V$32:$CE$32,0)),'2. Erfassung Einzahlungen'!$N$32,0)</f>
        <v>0</v>
      </c>
      <c r="K34" s="441">
        <f ca="1">IF(ISNUMBER(MATCH(K4,'2. Erfassung Einzahlungen'!$V$32:$CE$32,0)),'2. Erfassung Einzahlungen'!$N$32,0)</f>
        <v>0</v>
      </c>
      <c r="L34" s="441">
        <f ca="1">IF(ISNUMBER(MATCH(L4,'2. Erfassung Einzahlungen'!$V$32:$CE$32,0)),'2. Erfassung Einzahlungen'!$N$32,0)</f>
        <v>0</v>
      </c>
      <c r="M34" s="441">
        <f ca="1">IF(ISNUMBER(MATCH(M4,'2. Erfassung Einzahlungen'!$V$32:$CE$32,0)),'2. Erfassung Einzahlungen'!$N$32,0)</f>
        <v>0</v>
      </c>
      <c r="N34" s="134">
        <f t="shared" ca="1" si="4"/>
        <v>0</v>
      </c>
    </row>
    <row r="35" spans="1:14" x14ac:dyDescent="0.25">
      <c r="A35" s="130">
        <f>'2. Erfassung Einzahlungen'!A33</f>
        <v>0</v>
      </c>
      <c r="B35" s="441">
        <f ca="1">IF(ISNUMBER(MATCH(B4,'2. Erfassung Einzahlungen'!$V$33:$CE$33,0)),'2. Erfassung Einzahlungen'!$N$33,0)</f>
        <v>0</v>
      </c>
      <c r="C35" s="441">
        <f ca="1">IF(ISNUMBER(MATCH(C4,'2. Erfassung Einzahlungen'!$V$33:$CE$33,0)),'2. Erfassung Einzahlungen'!$N$33,0)</f>
        <v>0</v>
      </c>
      <c r="D35" s="441">
        <f ca="1">IF(ISNUMBER(MATCH(D4,'2. Erfassung Einzahlungen'!$V$33:$CE$33,0)),'2. Erfassung Einzahlungen'!$N$33,0)</f>
        <v>0</v>
      </c>
      <c r="E35" s="441">
        <f ca="1">IF(ISNUMBER(MATCH(E4,'2. Erfassung Einzahlungen'!$V$33:$CE$33,0)),'2. Erfassung Einzahlungen'!$N$33,0)</f>
        <v>0</v>
      </c>
      <c r="F35" s="441">
        <f ca="1">IF(ISNUMBER(MATCH(F4,'2. Erfassung Einzahlungen'!$V$33:$CE$33,0)),'2. Erfassung Einzahlungen'!$N$33,0)</f>
        <v>0</v>
      </c>
      <c r="G35" s="441">
        <f ca="1">IF(ISNUMBER(MATCH(G4,'2. Erfassung Einzahlungen'!$V$33:$CE$33,0)),'2. Erfassung Einzahlungen'!$N$33,0)</f>
        <v>0</v>
      </c>
      <c r="H35" s="441">
        <f ca="1">IF(ISNUMBER(MATCH(H4,'2. Erfassung Einzahlungen'!$V$33:$CE$33,0)),'2. Erfassung Einzahlungen'!$N$33,0)</f>
        <v>0</v>
      </c>
      <c r="I35" s="441">
        <f ca="1">IF(ISNUMBER(MATCH(I4,'2. Erfassung Einzahlungen'!$V$33:$CE$33,0)),'2. Erfassung Einzahlungen'!$N$33,0)</f>
        <v>0</v>
      </c>
      <c r="J35" s="441">
        <f ca="1">IF(ISNUMBER(MATCH(J4,'2. Erfassung Einzahlungen'!$V$33:$CE$33,0)),'2. Erfassung Einzahlungen'!$N$33,0)</f>
        <v>0</v>
      </c>
      <c r="K35" s="441">
        <f ca="1">IF(ISNUMBER(MATCH(K4,'2. Erfassung Einzahlungen'!$V$33:$CE$33,0)),'2. Erfassung Einzahlungen'!$N$33,0)</f>
        <v>0</v>
      </c>
      <c r="L35" s="441">
        <f ca="1">IF(ISNUMBER(MATCH(L4,'2. Erfassung Einzahlungen'!$V$33:$CE$33,0)),'2. Erfassung Einzahlungen'!$N$33,0)</f>
        <v>0</v>
      </c>
      <c r="M35" s="441">
        <f ca="1">IF(ISNUMBER(MATCH(M4,'2. Erfassung Einzahlungen'!$V$33:$CE$33,0)),'2. Erfassung Einzahlungen'!$N$33,0)</f>
        <v>0</v>
      </c>
      <c r="N35" s="134">
        <f t="shared" ca="1" si="4"/>
        <v>0</v>
      </c>
    </row>
    <row r="36" spans="1:14" x14ac:dyDescent="0.25">
      <c r="A36" s="130">
        <f>'2. Erfassung Einzahlungen'!A34</f>
        <v>0</v>
      </c>
      <c r="B36" s="441">
        <f ca="1">IF(ISNUMBER(MATCH(B4,'2. Erfassung Einzahlungen'!$V$34:$CE$34,0)),'2. Erfassung Einzahlungen'!$N$34,0)</f>
        <v>0</v>
      </c>
      <c r="C36" s="441">
        <f ca="1">IF(ISNUMBER(MATCH(C4,'2. Erfassung Einzahlungen'!$V$34:$CE$34,0)),'2. Erfassung Einzahlungen'!$N$34,0)</f>
        <v>0</v>
      </c>
      <c r="D36" s="441">
        <f ca="1">IF(ISNUMBER(MATCH(D4,'2. Erfassung Einzahlungen'!$V$34:$CE$34,0)),'2. Erfassung Einzahlungen'!$N$34,0)</f>
        <v>0</v>
      </c>
      <c r="E36" s="441">
        <f ca="1">IF(ISNUMBER(MATCH(E4,'2. Erfassung Einzahlungen'!$V$34:$CE$34,0)),'2. Erfassung Einzahlungen'!$N$34,0)</f>
        <v>0</v>
      </c>
      <c r="F36" s="441">
        <f ca="1">IF(ISNUMBER(MATCH(F4,'2. Erfassung Einzahlungen'!$V$34:$CE$34,0)),'2. Erfassung Einzahlungen'!$N$34,0)</f>
        <v>0</v>
      </c>
      <c r="G36" s="441">
        <f ca="1">IF(ISNUMBER(MATCH(G4,'2. Erfassung Einzahlungen'!$V$34:$CE$34,0)),'2. Erfassung Einzahlungen'!$N$34,0)</f>
        <v>0</v>
      </c>
      <c r="H36" s="441">
        <f ca="1">IF(ISNUMBER(MATCH(H4,'2. Erfassung Einzahlungen'!$V$34:$CE$34,0)),'2. Erfassung Einzahlungen'!$N$34,0)</f>
        <v>0</v>
      </c>
      <c r="I36" s="441">
        <f ca="1">IF(ISNUMBER(MATCH(I4,'2. Erfassung Einzahlungen'!$V$34:$CE$34,0)),'2. Erfassung Einzahlungen'!$N$34,0)</f>
        <v>0</v>
      </c>
      <c r="J36" s="441">
        <f ca="1">IF(ISNUMBER(MATCH(J4,'2. Erfassung Einzahlungen'!$V$34:$CE$34,0)),'2. Erfassung Einzahlungen'!$N$34,0)</f>
        <v>0</v>
      </c>
      <c r="K36" s="441">
        <f ca="1">IF(ISNUMBER(MATCH(K4,'2. Erfassung Einzahlungen'!$V$34:$CE$34,0)),'2. Erfassung Einzahlungen'!$N$34,0)</f>
        <v>0</v>
      </c>
      <c r="L36" s="441">
        <f ca="1">IF(ISNUMBER(MATCH(L4,'2. Erfassung Einzahlungen'!$V$34:$CE$34,0)),'2. Erfassung Einzahlungen'!$N$34,0)</f>
        <v>0</v>
      </c>
      <c r="M36" s="441">
        <f ca="1">IF(ISNUMBER(MATCH(M4,'2. Erfassung Einzahlungen'!$V$34:$CE$34,0)),'2. Erfassung Einzahlungen'!$N$34,0)</f>
        <v>0</v>
      </c>
      <c r="N36" s="134">
        <f t="shared" ca="1" si="4"/>
        <v>0</v>
      </c>
    </row>
    <row r="37" spans="1:14" x14ac:dyDescent="0.25">
      <c r="A37" s="130">
        <f>'2. Erfassung Einzahlungen'!A35</f>
        <v>0</v>
      </c>
      <c r="B37" s="441">
        <f ca="1">IF(ISNUMBER(MATCH(B4,'2. Erfassung Einzahlungen'!$V$35:$CE$35,0)),'2. Erfassung Einzahlungen'!$N$35,0)</f>
        <v>0</v>
      </c>
      <c r="C37" s="441">
        <f ca="1">IF(ISNUMBER(MATCH(C4,'2. Erfassung Einzahlungen'!$V$35:$CE$35,0)),'2. Erfassung Einzahlungen'!$N$35,0)</f>
        <v>0</v>
      </c>
      <c r="D37" s="441">
        <f ca="1">IF(ISNUMBER(MATCH(D4,'2. Erfassung Einzahlungen'!$V$35:$CE$35,0)),'2. Erfassung Einzahlungen'!$N$35,0)</f>
        <v>0</v>
      </c>
      <c r="E37" s="441">
        <f ca="1">IF(ISNUMBER(MATCH(E4,'2. Erfassung Einzahlungen'!$V$35:$CE$35,0)),'2. Erfassung Einzahlungen'!$N$35,0)</f>
        <v>0</v>
      </c>
      <c r="F37" s="441">
        <f ca="1">IF(ISNUMBER(MATCH(F4,'2. Erfassung Einzahlungen'!$V$35:$CE$35,0)),'2. Erfassung Einzahlungen'!$N$35,0)</f>
        <v>0</v>
      </c>
      <c r="G37" s="441">
        <f ca="1">IF(ISNUMBER(MATCH(G4,'2. Erfassung Einzahlungen'!$V$35:$CE$35,0)),'2. Erfassung Einzahlungen'!$N$35,0)</f>
        <v>0</v>
      </c>
      <c r="H37" s="441">
        <f ca="1">IF(ISNUMBER(MATCH(H4,'2. Erfassung Einzahlungen'!$V$35:$CE$35,0)),'2. Erfassung Einzahlungen'!$N$35,0)</f>
        <v>0</v>
      </c>
      <c r="I37" s="441">
        <f ca="1">IF(ISNUMBER(MATCH(I4,'2. Erfassung Einzahlungen'!$V$35:$CE$35,0)),'2. Erfassung Einzahlungen'!$N$35,0)</f>
        <v>0</v>
      </c>
      <c r="J37" s="441">
        <f ca="1">IF(ISNUMBER(MATCH(J4,'2. Erfassung Einzahlungen'!$V$35:$CE$35,0)),'2. Erfassung Einzahlungen'!$N$35,0)</f>
        <v>0</v>
      </c>
      <c r="K37" s="441">
        <f ca="1">IF(ISNUMBER(MATCH(K4,'2. Erfassung Einzahlungen'!$V$35:$CE$35,0)),'2. Erfassung Einzahlungen'!$N$35,0)</f>
        <v>0</v>
      </c>
      <c r="L37" s="441">
        <f ca="1">IF(ISNUMBER(MATCH(L4,'2. Erfassung Einzahlungen'!$V$35:$CE$35,0)),'2. Erfassung Einzahlungen'!$N$35,0)</f>
        <v>0</v>
      </c>
      <c r="M37" s="441">
        <f ca="1">IF(ISNUMBER(MATCH(M4,'2. Erfassung Einzahlungen'!$V$35:$CE$35,0)),'2. Erfassung Einzahlungen'!$N$35,0)</f>
        <v>0</v>
      </c>
      <c r="N37" s="134">
        <f t="shared" ca="1" si="4"/>
        <v>0</v>
      </c>
    </row>
    <row r="38" spans="1:14" x14ac:dyDescent="0.25">
      <c r="A38" s="130">
        <f>'2. Erfassung Einzahlungen'!A36</f>
        <v>0</v>
      </c>
      <c r="B38" s="441">
        <f ca="1">IF(ISNUMBER(MATCH(B4,'2. Erfassung Einzahlungen'!$V$36:$CE$36,0)),'2. Erfassung Einzahlungen'!$N$36,0)</f>
        <v>0</v>
      </c>
      <c r="C38" s="441">
        <f ca="1">IF(ISNUMBER(MATCH(C4,'2. Erfassung Einzahlungen'!$V$36:$CE$36,0)),'2. Erfassung Einzahlungen'!$N$36,0)</f>
        <v>0</v>
      </c>
      <c r="D38" s="441">
        <f ca="1">IF(ISNUMBER(MATCH(D4,'2. Erfassung Einzahlungen'!$V$36:$CE$36,0)),'2. Erfassung Einzahlungen'!$N$36,0)</f>
        <v>0</v>
      </c>
      <c r="E38" s="441">
        <f ca="1">IF(ISNUMBER(MATCH(E4,'2. Erfassung Einzahlungen'!$V$36:$CE$36,0)),'2. Erfassung Einzahlungen'!$N$36,0)</f>
        <v>0</v>
      </c>
      <c r="F38" s="441">
        <f ca="1">IF(ISNUMBER(MATCH(F4,'2. Erfassung Einzahlungen'!$V$36:$CE$36,0)),'2. Erfassung Einzahlungen'!$N$36,0)</f>
        <v>0</v>
      </c>
      <c r="G38" s="441">
        <f ca="1">IF(ISNUMBER(MATCH(G4,'2. Erfassung Einzahlungen'!$V$36:$CE$36,0)),'2. Erfassung Einzahlungen'!$N$36,0)</f>
        <v>0</v>
      </c>
      <c r="H38" s="441">
        <f ca="1">IF(ISNUMBER(MATCH(H4,'2. Erfassung Einzahlungen'!$V$36:$CE$36,0)),'2. Erfassung Einzahlungen'!$N$36,0)</f>
        <v>0</v>
      </c>
      <c r="I38" s="441">
        <f ca="1">IF(ISNUMBER(MATCH(I4,'2. Erfassung Einzahlungen'!$V$36:$CE$36,0)),'2. Erfassung Einzahlungen'!$N$36,0)</f>
        <v>0</v>
      </c>
      <c r="J38" s="441">
        <f ca="1">IF(ISNUMBER(MATCH(J4,'2. Erfassung Einzahlungen'!$V$36:$CE$36,0)),'2. Erfassung Einzahlungen'!$N$36,0)</f>
        <v>0</v>
      </c>
      <c r="K38" s="441">
        <f ca="1">IF(ISNUMBER(MATCH(K4,'2. Erfassung Einzahlungen'!$V$36:$CE$36,0)),'2. Erfassung Einzahlungen'!$N$36,0)</f>
        <v>0</v>
      </c>
      <c r="L38" s="441">
        <f ca="1">IF(ISNUMBER(MATCH(L4,'2. Erfassung Einzahlungen'!$V$36:$CE$36,0)),'2. Erfassung Einzahlungen'!$N$36,0)</f>
        <v>0</v>
      </c>
      <c r="M38" s="441">
        <f ca="1">IF(ISNUMBER(MATCH(M4,'2. Erfassung Einzahlungen'!$V$36:$CE$36,0)),'2. Erfassung Einzahlungen'!$N$36,0)</f>
        <v>0</v>
      </c>
      <c r="N38" s="134">
        <f t="shared" ca="1" si="4"/>
        <v>0</v>
      </c>
    </row>
    <row r="39" spans="1:14" x14ac:dyDescent="0.25">
      <c r="A39" s="130">
        <f>'2. Erfassung Einzahlungen'!A37</f>
        <v>0</v>
      </c>
      <c r="B39" s="441">
        <f ca="1">IF(ISNUMBER(MATCH(B4,'2. Erfassung Einzahlungen'!$V$37:$CE$37,0)),'2. Erfassung Einzahlungen'!$N$37,0)</f>
        <v>0</v>
      </c>
      <c r="C39" s="441">
        <f ca="1">IF(ISNUMBER(MATCH(C4,'2. Erfassung Einzahlungen'!$V$37:$CE$37,0)),'2. Erfassung Einzahlungen'!$N$37,0)</f>
        <v>0</v>
      </c>
      <c r="D39" s="441">
        <f ca="1">IF(ISNUMBER(MATCH(D4,'2. Erfassung Einzahlungen'!$V$37:$CE$37,0)),'2. Erfassung Einzahlungen'!$N$37,0)</f>
        <v>0</v>
      </c>
      <c r="E39" s="441">
        <f ca="1">IF(ISNUMBER(MATCH(E4,'2. Erfassung Einzahlungen'!$V$37:$CE$37,0)),'2. Erfassung Einzahlungen'!$N$37,0)</f>
        <v>0</v>
      </c>
      <c r="F39" s="441">
        <f ca="1">IF(ISNUMBER(MATCH(F4,'2. Erfassung Einzahlungen'!$V$37:$CE$37,0)),'2. Erfassung Einzahlungen'!$N$37,0)</f>
        <v>0</v>
      </c>
      <c r="G39" s="441">
        <f ca="1">IF(ISNUMBER(MATCH(G4,'2. Erfassung Einzahlungen'!$V$37:$CE$37,0)),'2. Erfassung Einzahlungen'!$N$37,0)</f>
        <v>0</v>
      </c>
      <c r="H39" s="441">
        <f ca="1">IF(ISNUMBER(MATCH(H4,'2. Erfassung Einzahlungen'!$V$37:$CE$37,0)),'2. Erfassung Einzahlungen'!$N$37,0)</f>
        <v>0</v>
      </c>
      <c r="I39" s="441">
        <f ca="1">IF(ISNUMBER(MATCH(I4,'2. Erfassung Einzahlungen'!$V$37:$CE$37,0)),'2. Erfassung Einzahlungen'!$N$37,0)</f>
        <v>0</v>
      </c>
      <c r="J39" s="441">
        <f ca="1">IF(ISNUMBER(MATCH(J4,'2. Erfassung Einzahlungen'!$V$37:$CE$37,0)),'2. Erfassung Einzahlungen'!$N$37,0)</f>
        <v>0</v>
      </c>
      <c r="K39" s="441">
        <f ca="1">IF(ISNUMBER(MATCH(K4,'2. Erfassung Einzahlungen'!$V$37:$CE$37,0)),'2. Erfassung Einzahlungen'!$N$37,0)</f>
        <v>0</v>
      </c>
      <c r="L39" s="441">
        <f ca="1">IF(ISNUMBER(MATCH(L4,'2. Erfassung Einzahlungen'!$V$37:$CE$37,0)),'2. Erfassung Einzahlungen'!$N$37,0)</f>
        <v>0</v>
      </c>
      <c r="M39" s="441">
        <f ca="1">IF(ISNUMBER(MATCH(M4,'2. Erfassung Einzahlungen'!$V$37:$CE$37,0)),'2. Erfassung Einzahlungen'!$N$37,0)</f>
        <v>0</v>
      </c>
      <c r="N39" s="134">
        <f t="shared" ca="1" si="4"/>
        <v>0</v>
      </c>
    </row>
    <row r="40" spans="1:14" x14ac:dyDescent="0.25">
      <c r="A40" s="130">
        <f>'2. Erfassung Einzahlungen'!A38</f>
        <v>0</v>
      </c>
      <c r="B40" s="441">
        <f ca="1">IF(ISNUMBER(MATCH(B4,'2. Erfassung Einzahlungen'!$V$38:$CE$38,0)),'2. Erfassung Einzahlungen'!$N$38,0)</f>
        <v>0</v>
      </c>
      <c r="C40" s="441">
        <f ca="1">IF(ISNUMBER(MATCH(C4,'2. Erfassung Einzahlungen'!$V$38:$CE$38,0)),'2. Erfassung Einzahlungen'!$N$38,0)</f>
        <v>0</v>
      </c>
      <c r="D40" s="441">
        <f ca="1">IF(ISNUMBER(MATCH(D4,'2. Erfassung Einzahlungen'!$V$38:$CE$38,0)),'2. Erfassung Einzahlungen'!$N$38,0)</f>
        <v>0</v>
      </c>
      <c r="E40" s="441">
        <f ca="1">IF(ISNUMBER(MATCH(E4,'2. Erfassung Einzahlungen'!$V$38:$CE$38,0)),'2. Erfassung Einzahlungen'!$N$38,0)</f>
        <v>0</v>
      </c>
      <c r="F40" s="441">
        <f ca="1">IF(ISNUMBER(MATCH(F4,'2. Erfassung Einzahlungen'!$V$38:$CE$38,0)),'2. Erfassung Einzahlungen'!$N$38,0)</f>
        <v>0</v>
      </c>
      <c r="G40" s="441">
        <f ca="1">IF(ISNUMBER(MATCH(G4,'2. Erfassung Einzahlungen'!$V$38:$CE$38,0)),'2. Erfassung Einzahlungen'!$N$38,0)</f>
        <v>0</v>
      </c>
      <c r="H40" s="441">
        <f ca="1">IF(ISNUMBER(MATCH(H4,'2. Erfassung Einzahlungen'!$V$38:$CE$38,0)),'2. Erfassung Einzahlungen'!$N$38,0)</f>
        <v>0</v>
      </c>
      <c r="I40" s="441">
        <f ca="1">IF(ISNUMBER(MATCH(I4,'2. Erfassung Einzahlungen'!$V$38:$CE$38,0)),'2. Erfassung Einzahlungen'!$N$38,0)</f>
        <v>0</v>
      </c>
      <c r="J40" s="441">
        <f ca="1">IF(ISNUMBER(MATCH(J4,'2. Erfassung Einzahlungen'!$V$38:$CE$38,0)),'2. Erfassung Einzahlungen'!$N$38,0)</f>
        <v>0</v>
      </c>
      <c r="K40" s="441">
        <f ca="1">IF(ISNUMBER(MATCH(K4,'2. Erfassung Einzahlungen'!$V$38:$CE$38,0)),'2. Erfassung Einzahlungen'!$N$38,0)</f>
        <v>0</v>
      </c>
      <c r="L40" s="441">
        <f ca="1">IF(ISNUMBER(MATCH(L4,'2. Erfassung Einzahlungen'!$V$38:$CE$38,0)),'2. Erfassung Einzahlungen'!$N$38,0)</f>
        <v>0</v>
      </c>
      <c r="M40" s="441">
        <f ca="1">IF(ISNUMBER(MATCH(M4,'2. Erfassung Einzahlungen'!$V$38:$CE$38,0)),'2. Erfassung Einzahlungen'!$N$38,0)</f>
        <v>0</v>
      </c>
      <c r="N40" s="134">
        <f t="shared" ca="1" si="4"/>
        <v>0</v>
      </c>
    </row>
    <row r="41" spans="1:14" x14ac:dyDescent="0.25">
      <c r="A41" s="130">
        <f>'2. Erfassung Einzahlungen'!A39</f>
        <v>0</v>
      </c>
      <c r="B41" s="441">
        <f ca="1">IF(ISNUMBER(MATCH(B4,'2. Erfassung Einzahlungen'!$V$39:$CE$39,0)),'2. Erfassung Einzahlungen'!$N$39,0)</f>
        <v>0</v>
      </c>
      <c r="C41" s="441">
        <f ca="1">IF(ISNUMBER(MATCH(C4,'2. Erfassung Einzahlungen'!$V$39:$CE$39,0)),'2. Erfassung Einzahlungen'!$N$39,0)</f>
        <v>0</v>
      </c>
      <c r="D41" s="441">
        <f ca="1">IF(ISNUMBER(MATCH(D4,'2. Erfassung Einzahlungen'!$V$39:$CE$39,0)),'2. Erfassung Einzahlungen'!$N$39,0)</f>
        <v>0</v>
      </c>
      <c r="E41" s="441">
        <f ca="1">IF(ISNUMBER(MATCH(E4,'2. Erfassung Einzahlungen'!$V$39:$CE$39,0)),'2. Erfassung Einzahlungen'!$N$39,0)</f>
        <v>0</v>
      </c>
      <c r="F41" s="441">
        <f ca="1">IF(ISNUMBER(MATCH(F4,'2. Erfassung Einzahlungen'!$V$39:$CE$39,0)),'2. Erfassung Einzahlungen'!$N$39,0)</f>
        <v>0</v>
      </c>
      <c r="G41" s="441">
        <f ca="1">IF(ISNUMBER(MATCH(G4,'2. Erfassung Einzahlungen'!$V$39:$CE$39,0)),'2. Erfassung Einzahlungen'!$N$39,0)</f>
        <v>0</v>
      </c>
      <c r="H41" s="441">
        <f ca="1">IF(ISNUMBER(MATCH(H4,'2. Erfassung Einzahlungen'!$V$39:$CE$39,0)),'2. Erfassung Einzahlungen'!$N$39,0)</f>
        <v>0</v>
      </c>
      <c r="I41" s="441">
        <f ca="1">IF(ISNUMBER(MATCH(I4,'2. Erfassung Einzahlungen'!$V$39:$CE$39,0)),'2. Erfassung Einzahlungen'!$N$39,0)</f>
        <v>0</v>
      </c>
      <c r="J41" s="441">
        <f ca="1">IF(ISNUMBER(MATCH(J4,'2. Erfassung Einzahlungen'!$V$39:$CE$39,0)),'2. Erfassung Einzahlungen'!$N$39,0)</f>
        <v>0</v>
      </c>
      <c r="K41" s="441">
        <f ca="1">IF(ISNUMBER(MATCH(K4,'2. Erfassung Einzahlungen'!$V$39:$CE$39,0)),'2. Erfassung Einzahlungen'!$N$39,0)</f>
        <v>0</v>
      </c>
      <c r="L41" s="441">
        <f ca="1">IF(ISNUMBER(MATCH(L4,'2. Erfassung Einzahlungen'!$V$39:$CE$39,0)),'2. Erfassung Einzahlungen'!$N$39,0)</f>
        <v>0</v>
      </c>
      <c r="M41" s="441">
        <f ca="1">IF(ISNUMBER(MATCH(M4,'2. Erfassung Einzahlungen'!$V$39:$CE$39,0)),'2. Erfassung Einzahlungen'!$N$39,0)</f>
        <v>0</v>
      </c>
      <c r="N41" s="134">
        <f t="shared" ca="1" si="4"/>
        <v>0</v>
      </c>
    </row>
    <row r="42" spans="1:14" x14ac:dyDescent="0.25">
      <c r="A42" s="130">
        <f>'2. Erfassung Einzahlungen'!A40</f>
        <v>0</v>
      </c>
      <c r="B42" s="441">
        <f ca="1">IF(ISNUMBER(MATCH(B4,'2. Erfassung Einzahlungen'!$V$40:$CE$40,0)),'2. Erfassung Einzahlungen'!$N$40,0)</f>
        <v>0</v>
      </c>
      <c r="C42" s="441">
        <f ca="1">IF(ISNUMBER(MATCH(C4,'2. Erfassung Einzahlungen'!$V$40:$CE$40,0)),'2. Erfassung Einzahlungen'!$N$40,0)</f>
        <v>0</v>
      </c>
      <c r="D42" s="441">
        <f ca="1">IF(ISNUMBER(MATCH(D4,'2. Erfassung Einzahlungen'!$V$40:$CE$40,0)),'2. Erfassung Einzahlungen'!$N$40,0)</f>
        <v>0</v>
      </c>
      <c r="E42" s="441">
        <f ca="1">IF(ISNUMBER(MATCH(E4,'2. Erfassung Einzahlungen'!$V$40:$CE$40,0)),'2. Erfassung Einzahlungen'!$N$40,0)</f>
        <v>0</v>
      </c>
      <c r="F42" s="441">
        <f ca="1">IF(ISNUMBER(MATCH(F4,'2. Erfassung Einzahlungen'!$V$40:$CE$40,0)),'2. Erfassung Einzahlungen'!$N$40,0)</f>
        <v>0</v>
      </c>
      <c r="G42" s="441">
        <f ca="1">IF(ISNUMBER(MATCH(G4,'2. Erfassung Einzahlungen'!$V$40:$CE$40,0)),'2. Erfassung Einzahlungen'!$N$40,0)</f>
        <v>0</v>
      </c>
      <c r="H42" s="441">
        <f ca="1">IF(ISNUMBER(MATCH(H4,'2. Erfassung Einzahlungen'!$V$40:$CE$40,0)),'2. Erfassung Einzahlungen'!$N$40,0)</f>
        <v>0</v>
      </c>
      <c r="I42" s="441">
        <f ca="1">IF(ISNUMBER(MATCH(I4,'2. Erfassung Einzahlungen'!$V$40:$CE$40,0)),'2. Erfassung Einzahlungen'!$N$40,0)</f>
        <v>0</v>
      </c>
      <c r="J42" s="441">
        <f ca="1">IF(ISNUMBER(MATCH(J4,'2. Erfassung Einzahlungen'!$V$40:$CE$40,0)),'2. Erfassung Einzahlungen'!$N$40,0)</f>
        <v>0</v>
      </c>
      <c r="K42" s="441">
        <f ca="1">IF(ISNUMBER(MATCH(K4,'2. Erfassung Einzahlungen'!$V$40:$CE$40,0)),'2. Erfassung Einzahlungen'!$N$40,0)</f>
        <v>0</v>
      </c>
      <c r="L42" s="441">
        <f ca="1">IF(ISNUMBER(MATCH(L4,'2. Erfassung Einzahlungen'!$V$40:$CE$40,0)),'2. Erfassung Einzahlungen'!$N$40,0)</f>
        <v>0</v>
      </c>
      <c r="M42" s="441">
        <f ca="1">IF(ISNUMBER(MATCH(M4,'2. Erfassung Einzahlungen'!$V$40:$CE$40,0)),'2. Erfassung Einzahlungen'!$N$40,0)</f>
        <v>0</v>
      </c>
      <c r="N42" s="134">
        <f t="shared" ca="1" si="4"/>
        <v>0</v>
      </c>
    </row>
    <row r="43" spans="1:14" x14ac:dyDescent="0.25">
      <c r="A43" s="130">
        <f>'2. Erfassung Einzahlungen'!A41</f>
        <v>0</v>
      </c>
      <c r="B43" s="441">
        <f ca="1">IF(ISNUMBER(MATCH(B4,'2. Erfassung Einzahlungen'!$V$41:$CE$41,0)),'2. Erfassung Einzahlungen'!$N$41,0)</f>
        <v>0</v>
      </c>
      <c r="C43" s="441">
        <f ca="1">IF(ISNUMBER(MATCH(C4,'2. Erfassung Einzahlungen'!$V$41:$CE$41,0)),'2. Erfassung Einzahlungen'!$N$41,0)</f>
        <v>0</v>
      </c>
      <c r="D43" s="441">
        <f ca="1">IF(ISNUMBER(MATCH(D4,'2. Erfassung Einzahlungen'!$V$41:$CE$41,0)),'2. Erfassung Einzahlungen'!$N$41,0)</f>
        <v>0</v>
      </c>
      <c r="E43" s="441">
        <f ca="1">IF(ISNUMBER(MATCH(E4,'2. Erfassung Einzahlungen'!$V$41:$CE$41,0)),'2. Erfassung Einzahlungen'!$N$41,0)</f>
        <v>0</v>
      </c>
      <c r="F43" s="441">
        <f ca="1">IF(ISNUMBER(MATCH(F4,'2. Erfassung Einzahlungen'!$V$41:$CE$41,0)),'2. Erfassung Einzahlungen'!$N$41,0)</f>
        <v>0</v>
      </c>
      <c r="G43" s="441">
        <f ca="1">IF(ISNUMBER(MATCH(G4,'2. Erfassung Einzahlungen'!$V$41:$CE$41,0)),'2. Erfassung Einzahlungen'!$N$41,0)</f>
        <v>0</v>
      </c>
      <c r="H43" s="441">
        <f ca="1">IF(ISNUMBER(MATCH(H4,'2. Erfassung Einzahlungen'!$V$41:$CE$41,0)),'2. Erfassung Einzahlungen'!$N$41,0)</f>
        <v>0</v>
      </c>
      <c r="I43" s="441">
        <f ca="1">IF(ISNUMBER(MATCH(I4,'2. Erfassung Einzahlungen'!$V$41:$CE$41,0)),'2. Erfassung Einzahlungen'!$N$41,0)</f>
        <v>0</v>
      </c>
      <c r="J43" s="441">
        <f ca="1">IF(ISNUMBER(MATCH(J4,'2. Erfassung Einzahlungen'!$V$41:$CE$41,0)),'2. Erfassung Einzahlungen'!$N$41,0)</f>
        <v>0</v>
      </c>
      <c r="K43" s="441">
        <f ca="1">IF(ISNUMBER(MATCH(K4,'2. Erfassung Einzahlungen'!$V$41:$CE$41,0)),'2. Erfassung Einzahlungen'!$N$41,0)</f>
        <v>0</v>
      </c>
      <c r="L43" s="441">
        <f ca="1">IF(ISNUMBER(MATCH(L4,'2. Erfassung Einzahlungen'!$V$41:$CE$41,0)),'2. Erfassung Einzahlungen'!$N$41,0)</f>
        <v>0</v>
      </c>
      <c r="M43" s="441">
        <f ca="1">IF(ISNUMBER(MATCH(M4,'2. Erfassung Einzahlungen'!$V$41:$CE$41,0)),'2. Erfassung Einzahlungen'!$N$41,0)</f>
        <v>0</v>
      </c>
      <c r="N43" s="134">
        <f t="shared" ca="1" si="4"/>
        <v>0</v>
      </c>
    </row>
    <row r="44" spans="1:14" x14ac:dyDescent="0.25">
      <c r="A44" s="130">
        <f>'2. Erfassung Einzahlungen'!A42</f>
        <v>0</v>
      </c>
      <c r="B44" s="441">
        <f ca="1">IF(ISNUMBER(MATCH(B4,'2. Erfassung Einzahlungen'!$V$42:$CE$42,0)),'2. Erfassung Einzahlungen'!$N$42,0)</f>
        <v>0</v>
      </c>
      <c r="C44" s="441">
        <f ca="1">IF(ISNUMBER(MATCH(C4,'2. Erfassung Einzahlungen'!$V$42:$CE$42,0)),'2. Erfassung Einzahlungen'!$N$42,0)</f>
        <v>0</v>
      </c>
      <c r="D44" s="441">
        <f ca="1">IF(ISNUMBER(MATCH(D4,'2. Erfassung Einzahlungen'!$V$42:$CE$42,0)),'2. Erfassung Einzahlungen'!$N$42,0)</f>
        <v>0</v>
      </c>
      <c r="E44" s="441">
        <f ca="1">IF(ISNUMBER(MATCH(E4,'2. Erfassung Einzahlungen'!$V$42:$CE$42,0)),'2. Erfassung Einzahlungen'!$N$42,0)</f>
        <v>0</v>
      </c>
      <c r="F44" s="441">
        <f ca="1">IF(ISNUMBER(MATCH(F4,'2. Erfassung Einzahlungen'!$V$42:$CE$42,0)),'2. Erfassung Einzahlungen'!$N$42,0)</f>
        <v>0</v>
      </c>
      <c r="G44" s="441">
        <f ca="1">IF(ISNUMBER(MATCH(G4,'2. Erfassung Einzahlungen'!$V$42:$CE$42,0)),'2. Erfassung Einzahlungen'!$N$42,0)</f>
        <v>0</v>
      </c>
      <c r="H44" s="441">
        <f ca="1">IF(ISNUMBER(MATCH(H4,'2. Erfassung Einzahlungen'!$V$42:$CE$42,0)),'2. Erfassung Einzahlungen'!$N$42,0)</f>
        <v>0</v>
      </c>
      <c r="I44" s="441">
        <f ca="1">IF(ISNUMBER(MATCH(I4,'2. Erfassung Einzahlungen'!$V$42:$CE$42,0)),'2. Erfassung Einzahlungen'!$N$42,0)</f>
        <v>0</v>
      </c>
      <c r="J44" s="441">
        <f ca="1">IF(ISNUMBER(MATCH(J4,'2. Erfassung Einzahlungen'!$V$42:$CE$42,0)),'2. Erfassung Einzahlungen'!$N$42,0)</f>
        <v>0</v>
      </c>
      <c r="K44" s="441">
        <f ca="1">IF(ISNUMBER(MATCH(K4,'2. Erfassung Einzahlungen'!$V$42:$CE$42,0)),'2. Erfassung Einzahlungen'!$N$42,0)</f>
        <v>0</v>
      </c>
      <c r="L44" s="441">
        <f ca="1">IF(ISNUMBER(MATCH(L4,'2. Erfassung Einzahlungen'!$V$42:$CE$42,0)),'2. Erfassung Einzahlungen'!$N$42,0)</f>
        <v>0</v>
      </c>
      <c r="M44" s="441">
        <f ca="1">IF(ISNUMBER(MATCH(M4,'2. Erfassung Einzahlungen'!$V$42:$CE$42,0)),'2. Erfassung Einzahlungen'!$N$42,0)</f>
        <v>0</v>
      </c>
      <c r="N44" s="134">
        <f t="shared" ca="1" si="4"/>
        <v>0</v>
      </c>
    </row>
    <row r="45" spans="1:14" x14ac:dyDescent="0.25">
      <c r="A45" s="130">
        <f>'2. Erfassung Einzahlungen'!A43</f>
        <v>0</v>
      </c>
      <c r="B45" s="441">
        <f ca="1">IF(ISNUMBER(MATCH(B4,'2. Erfassung Einzahlungen'!$V$43:$CE$43,0)),'2. Erfassung Einzahlungen'!$N$43,0)</f>
        <v>0</v>
      </c>
      <c r="C45" s="441">
        <f ca="1">IF(ISNUMBER(MATCH(C4,'2. Erfassung Einzahlungen'!$V$43:$CE$43,0)),'2. Erfassung Einzahlungen'!$N$43,0)</f>
        <v>0</v>
      </c>
      <c r="D45" s="441">
        <f ca="1">IF(ISNUMBER(MATCH(D4,'2. Erfassung Einzahlungen'!$V$43:$CE$43,0)),'2. Erfassung Einzahlungen'!$N$43,0)</f>
        <v>0</v>
      </c>
      <c r="E45" s="441">
        <f ca="1">IF(ISNUMBER(MATCH(E4,'2. Erfassung Einzahlungen'!$V$43:$CE$43,0)),'2. Erfassung Einzahlungen'!$N$43,0)</f>
        <v>0</v>
      </c>
      <c r="F45" s="441">
        <f ca="1">IF(ISNUMBER(MATCH(F4,'2. Erfassung Einzahlungen'!$V$43:$CE$43,0)),'2. Erfassung Einzahlungen'!$N$43,0)</f>
        <v>0</v>
      </c>
      <c r="G45" s="441">
        <f ca="1">IF(ISNUMBER(MATCH(G4,'2. Erfassung Einzahlungen'!$V$43:$CE$43,0)),'2. Erfassung Einzahlungen'!$N$43,0)</f>
        <v>0</v>
      </c>
      <c r="H45" s="441">
        <f ca="1">IF(ISNUMBER(MATCH(H4,'2. Erfassung Einzahlungen'!$V$43:$CE$43,0)),'2. Erfassung Einzahlungen'!$N$43,0)</f>
        <v>0</v>
      </c>
      <c r="I45" s="441">
        <f ca="1">IF(ISNUMBER(MATCH(I4,'2. Erfassung Einzahlungen'!$V$43:$CE$43,0)),'2. Erfassung Einzahlungen'!$N$43,0)</f>
        <v>0</v>
      </c>
      <c r="J45" s="441">
        <f ca="1">IF(ISNUMBER(MATCH(J4,'2. Erfassung Einzahlungen'!$V$43:$CE$43,0)),'2. Erfassung Einzahlungen'!$N$43,0)</f>
        <v>0</v>
      </c>
      <c r="K45" s="441">
        <f ca="1">IF(ISNUMBER(MATCH(K4,'2. Erfassung Einzahlungen'!$V$43:$CE$43,0)),'2. Erfassung Einzahlungen'!$N$43,0)</f>
        <v>0</v>
      </c>
      <c r="L45" s="441">
        <f ca="1">IF(ISNUMBER(MATCH(L4,'2. Erfassung Einzahlungen'!$V$43:$CE$43,0)),'2. Erfassung Einzahlungen'!$N$43,0)</f>
        <v>0</v>
      </c>
      <c r="M45" s="441">
        <f ca="1">IF(ISNUMBER(MATCH(M4,'2. Erfassung Einzahlungen'!$V$43:$CE$43,0)),'2. Erfassung Einzahlungen'!$N$43,0)</f>
        <v>0</v>
      </c>
      <c r="N45" s="134">
        <f t="shared" ca="1" si="4"/>
        <v>0</v>
      </c>
    </row>
    <row r="46" spans="1:14" x14ac:dyDescent="0.25">
      <c r="A46" s="130">
        <f>'2. Erfassung Einzahlungen'!A44</f>
        <v>0</v>
      </c>
      <c r="B46" s="441">
        <f ca="1">IF(ISNUMBER(MATCH(B4,'2. Erfassung Einzahlungen'!$V$44:$CE$44,0)),'2. Erfassung Einzahlungen'!$N$44,0)</f>
        <v>0</v>
      </c>
      <c r="C46" s="441">
        <f ca="1">IF(ISNUMBER(MATCH(C4,'2. Erfassung Einzahlungen'!$V$44:$CE$44,0)),'2. Erfassung Einzahlungen'!$N$44,0)</f>
        <v>0</v>
      </c>
      <c r="D46" s="441">
        <f ca="1">IF(ISNUMBER(MATCH(D4,'2. Erfassung Einzahlungen'!$V$44:$CE$44,0)),'2. Erfassung Einzahlungen'!$N$44,0)</f>
        <v>0</v>
      </c>
      <c r="E46" s="441">
        <f ca="1">IF(ISNUMBER(MATCH(E4,'2. Erfassung Einzahlungen'!$V$44:$CE$44,0)),'2. Erfassung Einzahlungen'!$N$44,0)</f>
        <v>0</v>
      </c>
      <c r="F46" s="441">
        <f ca="1">IF(ISNUMBER(MATCH(F4,'2. Erfassung Einzahlungen'!$V$44:$CE$44,0)),'2. Erfassung Einzahlungen'!$N$44,0)</f>
        <v>0</v>
      </c>
      <c r="G46" s="441">
        <f ca="1">IF(ISNUMBER(MATCH(G4,'2. Erfassung Einzahlungen'!$V$44:$CE$44,0)),'2. Erfassung Einzahlungen'!$N$44,0)</f>
        <v>0</v>
      </c>
      <c r="H46" s="441">
        <f ca="1">IF(ISNUMBER(MATCH(H4,'2. Erfassung Einzahlungen'!$V$44:$CE$44,0)),'2. Erfassung Einzahlungen'!$N$44,0)</f>
        <v>0</v>
      </c>
      <c r="I46" s="441">
        <f ca="1">IF(ISNUMBER(MATCH(I4,'2. Erfassung Einzahlungen'!$V$44:$CE$44,0)),'2. Erfassung Einzahlungen'!$N$44,0)</f>
        <v>0</v>
      </c>
      <c r="J46" s="441">
        <f ca="1">IF(ISNUMBER(MATCH(J4,'2. Erfassung Einzahlungen'!$V$44:$CE$44,0)),'2. Erfassung Einzahlungen'!$N$44,0)</f>
        <v>0</v>
      </c>
      <c r="K46" s="441">
        <f ca="1">IF(ISNUMBER(MATCH(K4,'2. Erfassung Einzahlungen'!$V$44:$CE$44,0)),'2. Erfassung Einzahlungen'!$N$44,0)</f>
        <v>0</v>
      </c>
      <c r="L46" s="441">
        <f ca="1">IF(ISNUMBER(MATCH(L4,'2. Erfassung Einzahlungen'!$V$44:$CE$44,0)),'2. Erfassung Einzahlungen'!$N$44,0)</f>
        <v>0</v>
      </c>
      <c r="M46" s="441">
        <f ca="1">IF(ISNUMBER(MATCH(M4,'2. Erfassung Einzahlungen'!$V$44:$CE$44,0)),'2. Erfassung Einzahlungen'!$N$44,0)</f>
        <v>0</v>
      </c>
      <c r="N46" s="134">
        <f t="shared" ca="1" si="4"/>
        <v>0</v>
      </c>
    </row>
    <row r="47" spans="1:14" x14ac:dyDescent="0.25">
      <c r="A47" s="130">
        <f>'2. Erfassung Einzahlungen'!A45</f>
        <v>0</v>
      </c>
      <c r="B47" s="441">
        <f ca="1">IF(ISNUMBER(MATCH(B4,'2. Erfassung Einzahlungen'!$V$45:$CE$45,0)),'2. Erfassung Einzahlungen'!$N$45,0)</f>
        <v>0</v>
      </c>
      <c r="C47" s="441">
        <f ca="1">IF(ISNUMBER(MATCH(C4,'2. Erfassung Einzahlungen'!$V$45:$CE$45,0)),'2. Erfassung Einzahlungen'!$N$45,0)</f>
        <v>0</v>
      </c>
      <c r="D47" s="441">
        <f ca="1">IF(ISNUMBER(MATCH(D4,'2. Erfassung Einzahlungen'!$V$45:$CE$45,0)),'2. Erfassung Einzahlungen'!$N$45,0)</f>
        <v>0</v>
      </c>
      <c r="E47" s="441">
        <f ca="1">IF(ISNUMBER(MATCH(E4,'2. Erfassung Einzahlungen'!$V$45:$CE$45,0)),'2. Erfassung Einzahlungen'!$N$45,0)</f>
        <v>0</v>
      </c>
      <c r="F47" s="441">
        <f ca="1">IF(ISNUMBER(MATCH(F4,'2. Erfassung Einzahlungen'!$V$45:$CE$45,0)),'2. Erfassung Einzahlungen'!$N$45,0)</f>
        <v>0</v>
      </c>
      <c r="G47" s="441">
        <f ca="1">IF(ISNUMBER(MATCH(G4,'2. Erfassung Einzahlungen'!$V$45:$CE$45,0)),'2. Erfassung Einzahlungen'!$N$45,0)</f>
        <v>0</v>
      </c>
      <c r="H47" s="441">
        <f ca="1">IF(ISNUMBER(MATCH(H4,'2. Erfassung Einzahlungen'!$V$45:$CE$45,0)),'2. Erfassung Einzahlungen'!$N$45,0)</f>
        <v>0</v>
      </c>
      <c r="I47" s="441">
        <f ca="1">IF(ISNUMBER(MATCH(I4,'2. Erfassung Einzahlungen'!$V$45:$CE$45,0)),'2. Erfassung Einzahlungen'!$N$45,0)</f>
        <v>0</v>
      </c>
      <c r="J47" s="441">
        <f ca="1">IF(ISNUMBER(MATCH(J4,'2. Erfassung Einzahlungen'!$V$45:$CE$45,0)),'2. Erfassung Einzahlungen'!$N$45,0)</f>
        <v>0</v>
      </c>
      <c r="K47" s="441">
        <f ca="1">IF(ISNUMBER(MATCH(K4,'2. Erfassung Einzahlungen'!$V$45:$CE$45,0)),'2. Erfassung Einzahlungen'!$N$45,0)</f>
        <v>0</v>
      </c>
      <c r="L47" s="441">
        <f ca="1">IF(ISNUMBER(MATCH(L4,'2. Erfassung Einzahlungen'!$V$45:$CE$45,0)),'2. Erfassung Einzahlungen'!$N$45,0)</f>
        <v>0</v>
      </c>
      <c r="M47" s="441">
        <f ca="1">IF(ISNUMBER(MATCH(M4,'2. Erfassung Einzahlungen'!$V$45:$CE$45,0)),'2. Erfassung Einzahlungen'!$N$45,0)</f>
        <v>0</v>
      </c>
      <c r="N47" s="134">
        <f t="shared" ca="1" si="4"/>
        <v>0</v>
      </c>
    </row>
    <row r="48" spans="1:14" x14ac:dyDescent="0.25">
      <c r="A48" s="130">
        <f>'2. Erfassung Einzahlungen'!A46</f>
        <v>0</v>
      </c>
      <c r="B48" s="441">
        <f ca="1">IF(ISNUMBER(MATCH(B4,'2. Erfassung Einzahlungen'!$V$46:$CE$46,0)),'2. Erfassung Einzahlungen'!$N$46,0)</f>
        <v>0</v>
      </c>
      <c r="C48" s="441">
        <f ca="1">IF(ISNUMBER(MATCH(C4,'2. Erfassung Einzahlungen'!$V$46:$CE$46,0)),'2. Erfassung Einzahlungen'!$N$46,0)</f>
        <v>0</v>
      </c>
      <c r="D48" s="441">
        <f ca="1">IF(ISNUMBER(MATCH(D4,'2. Erfassung Einzahlungen'!$V$46:$CE$46,0)),'2. Erfassung Einzahlungen'!$N$46,0)</f>
        <v>0</v>
      </c>
      <c r="E48" s="441">
        <f ca="1">IF(ISNUMBER(MATCH(E4,'2. Erfassung Einzahlungen'!$V$46:$CE$46,0)),'2. Erfassung Einzahlungen'!$N$46,0)</f>
        <v>0</v>
      </c>
      <c r="F48" s="441">
        <f ca="1">IF(ISNUMBER(MATCH(F4,'2. Erfassung Einzahlungen'!$V$46:$CE$46,0)),'2. Erfassung Einzahlungen'!$N$46,0)</f>
        <v>0</v>
      </c>
      <c r="G48" s="441">
        <f ca="1">IF(ISNUMBER(MATCH(G4,'2. Erfassung Einzahlungen'!$V$46:$CE$46,0)),'2. Erfassung Einzahlungen'!$N$46,0)</f>
        <v>0</v>
      </c>
      <c r="H48" s="441">
        <f ca="1">IF(ISNUMBER(MATCH(H4,'2. Erfassung Einzahlungen'!$V$46:$CE$46,0)),'2. Erfassung Einzahlungen'!$N$46,0)</f>
        <v>0</v>
      </c>
      <c r="I48" s="441">
        <f ca="1">IF(ISNUMBER(MATCH(I4,'2. Erfassung Einzahlungen'!$V$46:$CE$46,0)),'2. Erfassung Einzahlungen'!$N$46,0)</f>
        <v>0</v>
      </c>
      <c r="J48" s="441">
        <f ca="1">IF(ISNUMBER(MATCH(J4,'2. Erfassung Einzahlungen'!$V$46:$CE$46,0)),'2. Erfassung Einzahlungen'!$N$46,0)</f>
        <v>0</v>
      </c>
      <c r="K48" s="441">
        <f ca="1">IF(ISNUMBER(MATCH(K4,'2. Erfassung Einzahlungen'!$V$46:$CE$46,0)),'2. Erfassung Einzahlungen'!$N$46,0)</f>
        <v>0</v>
      </c>
      <c r="L48" s="441">
        <f ca="1">IF(ISNUMBER(MATCH(L4,'2. Erfassung Einzahlungen'!$V$46:$CE$46,0)),'2. Erfassung Einzahlungen'!$N$46,0)</f>
        <v>0</v>
      </c>
      <c r="M48" s="441">
        <f ca="1">IF(ISNUMBER(MATCH(M4,'2. Erfassung Einzahlungen'!$V$46:$CE$46,0)),'2. Erfassung Einzahlungen'!$N$46,0)</f>
        <v>0</v>
      </c>
      <c r="N48" s="134">
        <f t="shared" ca="1" si="4"/>
        <v>0</v>
      </c>
    </row>
    <row r="49" spans="1:15" x14ac:dyDescent="0.25">
      <c r="A49" s="130">
        <f>'2. Erfassung Einzahlungen'!A47</f>
        <v>0</v>
      </c>
      <c r="B49" s="441">
        <f ca="1">IF(ISNUMBER(MATCH(B4,'2. Erfassung Einzahlungen'!$V$47:$CE$47,0)),'2. Erfassung Einzahlungen'!$N$47,0)</f>
        <v>0</v>
      </c>
      <c r="C49" s="441">
        <f ca="1">IF(ISNUMBER(MATCH(C4,'2. Erfassung Einzahlungen'!$V$47:$CE$47,0)),'2. Erfassung Einzahlungen'!$N$47,0)</f>
        <v>0</v>
      </c>
      <c r="D49" s="441">
        <f ca="1">IF(ISNUMBER(MATCH(D4,'2. Erfassung Einzahlungen'!$V$47:$CE$47,0)),'2. Erfassung Einzahlungen'!$N$47,0)</f>
        <v>0</v>
      </c>
      <c r="E49" s="441">
        <f ca="1">IF(ISNUMBER(MATCH(E4,'2. Erfassung Einzahlungen'!$V$47:$CE$47,0)),'2. Erfassung Einzahlungen'!$N$47,0)</f>
        <v>0</v>
      </c>
      <c r="F49" s="441">
        <f ca="1">IF(ISNUMBER(MATCH(F4,'2. Erfassung Einzahlungen'!$V$47:$CE$47,0)),'2. Erfassung Einzahlungen'!$N$47,0)</f>
        <v>0</v>
      </c>
      <c r="G49" s="441">
        <f ca="1">IF(ISNUMBER(MATCH(G4,'2. Erfassung Einzahlungen'!$V$47:$CE$47,0)),'2. Erfassung Einzahlungen'!$N$47,0)</f>
        <v>0</v>
      </c>
      <c r="H49" s="441">
        <f ca="1">IF(ISNUMBER(MATCH(H4,'2. Erfassung Einzahlungen'!$V$47:$CE$47,0)),'2. Erfassung Einzahlungen'!$N$47,0)</f>
        <v>0</v>
      </c>
      <c r="I49" s="441">
        <f ca="1">IF(ISNUMBER(MATCH(I4,'2. Erfassung Einzahlungen'!$V$47:$CE$47,0)),'2. Erfassung Einzahlungen'!$N$47,0)</f>
        <v>0</v>
      </c>
      <c r="J49" s="441">
        <f ca="1">IF(ISNUMBER(MATCH(J4,'2. Erfassung Einzahlungen'!$V$47:$CE$47,0)),'2. Erfassung Einzahlungen'!$N$47,0)</f>
        <v>0</v>
      </c>
      <c r="K49" s="441">
        <f ca="1">IF(ISNUMBER(MATCH(K4,'2. Erfassung Einzahlungen'!$V$47:$CE$47,0)),'2. Erfassung Einzahlungen'!$N$47,0)</f>
        <v>0</v>
      </c>
      <c r="L49" s="441">
        <f ca="1">IF(ISNUMBER(MATCH(L4,'2. Erfassung Einzahlungen'!$V$47:$CE$47,0)),'2. Erfassung Einzahlungen'!$N$47,0)</f>
        <v>0</v>
      </c>
      <c r="M49" s="441">
        <f ca="1">IF(ISNUMBER(MATCH(M4,'2. Erfassung Einzahlungen'!$V$47:$CE$47,0)),'2. Erfassung Einzahlungen'!$N$47,0)</f>
        <v>0</v>
      </c>
      <c r="N49" s="134">
        <f t="shared" ca="1" si="4"/>
        <v>0</v>
      </c>
    </row>
    <row r="50" spans="1:15" x14ac:dyDescent="0.25">
      <c r="A50" s="130">
        <f>'2. Erfassung Einzahlungen'!A48</f>
        <v>0</v>
      </c>
      <c r="B50" s="441">
        <f ca="1">IF(ISNUMBER(MATCH(B4,'2. Erfassung Einzahlungen'!$V$48:$CE$48,0)),'2. Erfassung Einzahlungen'!$N$48,0)</f>
        <v>0</v>
      </c>
      <c r="C50" s="441">
        <f ca="1">IF(ISNUMBER(MATCH(C4,'2. Erfassung Einzahlungen'!$V$48:$CE$48,0)),'2. Erfassung Einzahlungen'!$N$48,0)</f>
        <v>0</v>
      </c>
      <c r="D50" s="441">
        <f ca="1">IF(ISNUMBER(MATCH(D4,'2. Erfassung Einzahlungen'!$V$48:$CE$48,0)),'2. Erfassung Einzahlungen'!$N$48,0)</f>
        <v>0</v>
      </c>
      <c r="E50" s="441">
        <f ca="1">IF(ISNUMBER(MATCH(E4,'2. Erfassung Einzahlungen'!$V$48:$CE$48,0)),'2. Erfassung Einzahlungen'!$N$48,0)</f>
        <v>0</v>
      </c>
      <c r="F50" s="441">
        <f ca="1">IF(ISNUMBER(MATCH(F4,'2. Erfassung Einzahlungen'!$V$48:$CE$48,0)),'2. Erfassung Einzahlungen'!$N$48,0)</f>
        <v>0</v>
      </c>
      <c r="G50" s="441">
        <f ca="1">IF(ISNUMBER(MATCH(G4,'2. Erfassung Einzahlungen'!$V$48:$CE$48,0)),'2. Erfassung Einzahlungen'!$N$48,0)</f>
        <v>0</v>
      </c>
      <c r="H50" s="441">
        <f ca="1">IF(ISNUMBER(MATCH(H4,'2. Erfassung Einzahlungen'!$V$48:$CE$48,0)),'2. Erfassung Einzahlungen'!$N$48,0)</f>
        <v>0</v>
      </c>
      <c r="I50" s="441">
        <f ca="1">IF(ISNUMBER(MATCH(I4,'2. Erfassung Einzahlungen'!$V$48:$CE$48,0)),'2. Erfassung Einzahlungen'!$N$48,0)</f>
        <v>0</v>
      </c>
      <c r="J50" s="441">
        <f ca="1">IF(ISNUMBER(MATCH(J4,'2. Erfassung Einzahlungen'!$V$48:$CE$48,0)),'2. Erfassung Einzahlungen'!$N$48,0)</f>
        <v>0</v>
      </c>
      <c r="K50" s="441">
        <f ca="1">IF(ISNUMBER(MATCH(K4,'2. Erfassung Einzahlungen'!$V$48:$CE$48,0)),'2. Erfassung Einzahlungen'!$N$48,0)</f>
        <v>0</v>
      </c>
      <c r="L50" s="441">
        <f ca="1">IF(ISNUMBER(MATCH(L4,'2. Erfassung Einzahlungen'!$V$48:$CE$48,0)),'2. Erfassung Einzahlungen'!$N$48,0)</f>
        <v>0</v>
      </c>
      <c r="M50" s="441">
        <f ca="1">IF(ISNUMBER(MATCH(M4,'2. Erfassung Einzahlungen'!$V$48:$CE$48,0)),'2. Erfassung Einzahlungen'!$N$48,0)</f>
        <v>0</v>
      </c>
      <c r="N50" s="134">
        <f t="shared" ca="1" si="4"/>
        <v>0</v>
      </c>
    </row>
    <row r="51" spans="1:15" ht="18.75" x14ac:dyDescent="0.3">
      <c r="A51" s="126" t="str">
        <f>'2. Erfassung Einzahlungen'!A49</f>
        <v>Summe unregelmäßige Einzahlungen</v>
      </c>
      <c r="B51" s="186">
        <f ca="1">SUM(B27:B50)</f>
        <v>0</v>
      </c>
      <c r="C51" s="186">
        <f t="shared" ref="C51:L51" ca="1" si="5">SUM(C27:C50)</f>
        <v>0</v>
      </c>
      <c r="D51" s="186">
        <f t="shared" ca="1" si="5"/>
        <v>0</v>
      </c>
      <c r="E51" s="186">
        <f t="shared" ca="1" si="5"/>
        <v>0</v>
      </c>
      <c r="F51" s="186">
        <f t="shared" ca="1" si="5"/>
        <v>0</v>
      </c>
      <c r="G51" s="186">
        <f t="shared" ca="1" si="5"/>
        <v>0</v>
      </c>
      <c r="H51" s="186">
        <f t="shared" ca="1" si="5"/>
        <v>5000</v>
      </c>
      <c r="I51" s="186">
        <f t="shared" ca="1" si="5"/>
        <v>0</v>
      </c>
      <c r="J51" s="186">
        <f t="shared" ca="1" si="5"/>
        <v>0</v>
      </c>
      <c r="K51" s="186">
        <f t="shared" ca="1" si="5"/>
        <v>0</v>
      </c>
      <c r="L51" s="186">
        <f t="shared" ca="1" si="5"/>
        <v>0</v>
      </c>
      <c r="M51" s="186">
        <f ca="1">SUM(M27:M50)</f>
        <v>0</v>
      </c>
      <c r="N51" s="186">
        <f ca="1">SUM(B51:M51)</f>
        <v>5000</v>
      </c>
    </row>
    <row r="52" spans="1:15" s="12" customFormat="1" ht="20.25" x14ac:dyDescent="0.3">
      <c r="A52" s="115" t="str">
        <f>'2. Erfassung Einzahlungen'!A50</f>
        <v>Gesamtsumme Einzahlungen</v>
      </c>
      <c r="B52" s="116">
        <f ca="1">B51+B25</f>
        <v>0</v>
      </c>
      <c r="C52" s="116">
        <f ca="1">C51+C25</f>
        <v>0</v>
      </c>
      <c r="D52" s="116">
        <f t="shared" ref="D52:M52" ca="1" si="6">D51+D25</f>
        <v>0</v>
      </c>
      <c r="E52" s="116">
        <f t="shared" ca="1" si="6"/>
        <v>1212.25</v>
      </c>
      <c r="F52" s="116">
        <f t="shared" ca="1" si="6"/>
        <v>1212.25</v>
      </c>
      <c r="G52" s="116">
        <f t="shared" ca="1" si="6"/>
        <v>1212.25</v>
      </c>
      <c r="H52" s="116">
        <f t="shared" ca="1" si="6"/>
        <v>6212.25</v>
      </c>
      <c r="I52" s="116">
        <f t="shared" ca="1" si="6"/>
        <v>1212.25</v>
      </c>
      <c r="J52" s="116">
        <f t="shared" ca="1" si="6"/>
        <v>1212.25</v>
      </c>
      <c r="K52" s="116">
        <f t="shared" ca="1" si="6"/>
        <v>1212.25</v>
      </c>
      <c r="L52" s="116">
        <f t="shared" ca="1" si="6"/>
        <v>1212.25</v>
      </c>
      <c r="M52" s="116">
        <f t="shared" ca="1" si="6"/>
        <v>1212.25</v>
      </c>
      <c r="N52" s="116">
        <f ca="1">N51+N25</f>
        <v>15910.25</v>
      </c>
      <c r="O52" s="1"/>
    </row>
    <row r="53" spans="1:15" s="3" customFormat="1" ht="18.75" x14ac:dyDescent="0.25">
      <c r="A53" s="11" t="s">
        <v>158</v>
      </c>
      <c r="B53" s="213">
        <f ca="1">B4</f>
        <v>45658</v>
      </c>
      <c r="C53" s="213">
        <f t="shared" ref="C53:M53" ca="1" si="7">C4</f>
        <v>45689</v>
      </c>
      <c r="D53" s="213">
        <f t="shared" ca="1" si="7"/>
        <v>45717</v>
      </c>
      <c r="E53" s="213">
        <f t="shared" ca="1" si="7"/>
        <v>45748</v>
      </c>
      <c r="F53" s="213">
        <f t="shared" ca="1" si="7"/>
        <v>45778</v>
      </c>
      <c r="G53" s="213">
        <f t="shared" ca="1" si="7"/>
        <v>45809</v>
      </c>
      <c r="H53" s="213">
        <f t="shared" ca="1" si="7"/>
        <v>45839</v>
      </c>
      <c r="I53" s="213">
        <f t="shared" ca="1" si="7"/>
        <v>45870</v>
      </c>
      <c r="J53" s="213">
        <f t="shared" ca="1" si="7"/>
        <v>45901</v>
      </c>
      <c r="K53" s="213">
        <f t="shared" ca="1" si="7"/>
        <v>45931</v>
      </c>
      <c r="L53" s="213">
        <f t="shared" ca="1" si="7"/>
        <v>45962</v>
      </c>
      <c r="M53" s="213">
        <f t="shared" ca="1" si="7"/>
        <v>45992</v>
      </c>
      <c r="N53" s="154" t="s">
        <v>12</v>
      </c>
      <c r="O53" s="1"/>
    </row>
    <row r="54" spans="1:15" x14ac:dyDescent="0.25">
      <c r="A54" s="18" t="str">
        <f>'3. Erfassung Auszahlungen'!A2</f>
        <v>Darlehensrate inkl. Zinsen DHH 
Am Sauerwinkel</v>
      </c>
      <c r="B54" s="199">
        <f ca="1">IF('3. Erfassung Auszahlungen'!$M$2&lt;&gt;"ja",IF(ISNUMBER(MATCH(B$4,'3. Erfassung Auszahlungen'!$V$2:$CE$2,0)),'3. Erfassung Auszahlungen'!$N$2,0),0)</f>
        <v>0</v>
      </c>
      <c r="C54" s="199">
        <f ca="1">IF('3. Erfassung Auszahlungen'!$M$2&lt;&gt;"ja",IF(ISNUMBER(MATCH(C$4,'3. Erfassung Auszahlungen'!$V$2:$CE$2,0)),'3. Erfassung Auszahlungen'!$N$2,0),0)</f>
        <v>0</v>
      </c>
      <c r="D54" s="199">
        <f ca="1">IF('3. Erfassung Auszahlungen'!$M$2&lt;&gt;"ja",IF(ISNUMBER(MATCH(D$4,'3. Erfassung Auszahlungen'!$V$2:$CE$2,0)),'3. Erfassung Auszahlungen'!$N$2,0),0)</f>
        <v>0</v>
      </c>
      <c r="E54" s="199">
        <f ca="1">IF('3. Erfassung Auszahlungen'!$M$2&lt;&gt;"ja",IF(ISNUMBER(MATCH(E$4,'3. Erfassung Auszahlungen'!$V$2:$CE$2,0)),'3. Erfassung Auszahlungen'!$N$2,0),0)</f>
        <v>858.17</v>
      </c>
      <c r="F54" s="199">
        <f ca="1">IF('3. Erfassung Auszahlungen'!$M$2&lt;&gt;"ja",IF(ISNUMBER(MATCH(F$4,'3. Erfassung Auszahlungen'!$V$2:$CE$2,0)),'3. Erfassung Auszahlungen'!$N$2,0),0)</f>
        <v>858.17</v>
      </c>
      <c r="G54" s="199">
        <f ca="1">IF('3. Erfassung Auszahlungen'!$M$2&lt;&gt;"ja",IF(ISNUMBER(MATCH(G$4,'3. Erfassung Auszahlungen'!$V$2:$CE$2,0)),'3. Erfassung Auszahlungen'!$N$2,0),0)</f>
        <v>858.17</v>
      </c>
      <c r="H54" s="199">
        <f ca="1">IF('3. Erfassung Auszahlungen'!$M$2&lt;&gt;"ja",IF(ISNUMBER(MATCH(H$4,'3. Erfassung Auszahlungen'!$V$2:$CE$2,0)),'3. Erfassung Auszahlungen'!$N$2,0),0)</f>
        <v>858.17</v>
      </c>
      <c r="I54" s="199">
        <f ca="1">IF('3. Erfassung Auszahlungen'!$M$2&lt;&gt;"ja",IF(ISNUMBER(MATCH(I$4,'3. Erfassung Auszahlungen'!$V$2:$CE$2,0)),'3. Erfassung Auszahlungen'!$N$2,0),0)</f>
        <v>858.17</v>
      </c>
      <c r="J54" s="199">
        <f ca="1">IF('3. Erfassung Auszahlungen'!$M$2&lt;&gt;"ja",IF(ISNUMBER(MATCH(J$4,'3. Erfassung Auszahlungen'!$V$2:$CE$2,0)),'3. Erfassung Auszahlungen'!$N$2,0),0)</f>
        <v>858.17</v>
      </c>
      <c r="K54" s="199">
        <f ca="1">IF('3. Erfassung Auszahlungen'!$M$2&lt;&gt;"ja",IF(ISNUMBER(MATCH(K$4,'3. Erfassung Auszahlungen'!$V$2:$CE$2,0)),'3. Erfassung Auszahlungen'!$N$2,0),0)</f>
        <v>858.17</v>
      </c>
      <c r="L54" s="199">
        <f ca="1">IF('3. Erfassung Auszahlungen'!$M$2&lt;&gt;"ja",IF(ISNUMBER(MATCH(L$4,'3. Erfassung Auszahlungen'!$V$2:$CE$2,0)),'3. Erfassung Auszahlungen'!$N$2,0),0)</f>
        <v>858.17</v>
      </c>
      <c r="M54" s="199">
        <f ca="1">IF('3. Erfassung Auszahlungen'!$M$2&lt;&gt;"ja",IF(ISNUMBER(MATCH(M$4,'3. Erfassung Auszahlungen'!$V$2:$CE$2,0)),'3. Erfassung Auszahlungen'!$N$2,0),0)</f>
        <v>858.17</v>
      </c>
      <c r="N54" s="188">
        <f t="shared" ref="N54:N93" ca="1" si="8">SUM(B54:M54)</f>
        <v>7723.53</v>
      </c>
    </row>
    <row r="55" spans="1:15" x14ac:dyDescent="0.25">
      <c r="A55" s="18" t="str">
        <f>'3. Erfassung Auszahlungen'!A3</f>
        <v>Grundsteuer + NK DHH Am Sauerwinkel</v>
      </c>
      <c r="B55" s="199">
        <f ca="1">IF('3. Erfassung Auszahlungen'!$M$3&lt;&gt;"ja",IF(ISNUMBER(MATCH(B$4,'3. Erfassung Auszahlungen'!$V$3:$CE$3,0)),'3. Erfassung Auszahlungen'!$N$3,0),0)</f>
        <v>0</v>
      </c>
      <c r="C55" s="199">
        <f ca="1">IF('3. Erfassung Auszahlungen'!$M$3&lt;&gt;"ja",IF(ISNUMBER(MATCH(C$4,'3. Erfassung Auszahlungen'!$V$3:$CE$3,0)),'3. Erfassung Auszahlungen'!$N$3,0),0)</f>
        <v>0</v>
      </c>
      <c r="D55" s="199">
        <f ca="1">IF('3. Erfassung Auszahlungen'!$M$3&lt;&gt;"ja",IF(ISNUMBER(MATCH(D$4,'3. Erfassung Auszahlungen'!$V$3:$CE$3,0)),'3. Erfassung Auszahlungen'!$N$3,0),0)</f>
        <v>0</v>
      </c>
      <c r="E55" s="199">
        <f ca="1">IF('3. Erfassung Auszahlungen'!$M$3&lt;&gt;"ja",IF(ISNUMBER(MATCH(E$4,'3. Erfassung Auszahlungen'!$V$3:$CE$3,0)),'3. Erfassung Auszahlungen'!$N$3,0),0)</f>
        <v>267</v>
      </c>
      <c r="F55" s="199">
        <f ca="1">IF('3. Erfassung Auszahlungen'!$M$3&lt;&gt;"ja",IF(ISNUMBER(MATCH(F$4,'3. Erfassung Auszahlungen'!$V$3:$CE$3,0)),'3. Erfassung Auszahlungen'!$N$3,0),0)</f>
        <v>267</v>
      </c>
      <c r="G55" s="199">
        <f ca="1">IF('3. Erfassung Auszahlungen'!$M$3&lt;&gt;"ja",IF(ISNUMBER(MATCH(G$4,'3. Erfassung Auszahlungen'!$V$3:$CE$3,0)),'3. Erfassung Auszahlungen'!$N$3,0),0)</f>
        <v>267</v>
      </c>
      <c r="H55" s="199">
        <f ca="1">IF('3. Erfassung Auszahlungen'!$M$3&lt;&gt;"ja",IF(ISNUMBER(MATCH(H$4,'3. Erfassung Auszahlungen'!$V$3:$CE$3,0)),'3. Erfassung Auszahlungen'!$N$3,0),0)</f>
        <v>267</v>
      </c>
      <c r="I55" s="199">
        <f ca="1">IF('3. Erfassung Auszahlungen'!$M$3&lt;&gt;"ja",IF(ISNUMBER(MATCH(I$4,'3. Erfassung Auszahlungen'!$V$3:$CE$3,0)),'3. Erfassung Auszahlungen'!$N$3,0),0)</f>
        <v>267</v>
      </c>
      <c r="J55" s="199">
        <f ca="1">IF('3. Erfassung Auszahlungen'!$M$3&lt;&gt;"ja",IF(ISNUMBER(MATCH(J$4,'3. Erfassung Auszahlungen'!$V$3:$CE$3,0)),'3. Erfassung Auszahlungen'!$N$3,0),0)</f>
        <v>267</v>
      </c>
      <c r="K55" s="199">
        <f ca="1">IF('3. Erfassung Auszahlungen'!$M$3&lt;&gt;"ja",IF(ISNUMBER(MATCH(K$4,'3. Erfassung Auszahlungen'!$V$3:$CE$3,0)),'3. Erfassung Auszahlungen'!$N$3,0),0)</f>
        <v>267</v>
      </c>
      <c r="L55" s="199">
        <f ca="1">IF('3. Erfassung Auszahlungen'!$M$3&lt;&gt;"ja",IF(ISNUMBER(MATCH(L$4,'3. Erfassung Auszahlungen'!$V$3:$CE$3,0)),'3. Erfassung Auszahlungen'!$N$3,0),0)</f>
        <v>267</v>
      </c>
      <c r="M55" s="199">
        <f ca="1">IF('3. Erfassung Auszahlungen'!$M$3&lt;&gt;"ja",IF(ISNUMBER(MATCH(M$4,'3. Erfassung Auszahlungen'!$V$3:$CE$3,0)),'3. Erfassung Auszahlungen'!$N$3,0),0)</f>
        <v>267</v>
      </c>
      <c r="N55" s="188">
        <f t="shared" ca="1" si="8"/>
        <v>2403</v>
      </c>
    </row>
    <row r="56" spans="1:15" x14ac:dyDescent="0.25">
      <c r="A56" s="18">
        <f>'3. Erfassung Auszahlungen'!A4</f>
        <v>0</v>
      </c>
      <c r="B56" s="199">
        <f ca="1">IF('3. Erfassung Auszahlungen'!$M$4&lt;&gt;"ja",IF(ISNUMBER(MATCH(B$4,'3. Erfassung Auszahlungen'!$V$4:$CE$4,0)),'3. Erfassung Auszahlungen'!$N$4,0),0)</f>
        <v>0</v>
      </c>
      <c r="C56" s="199">
        <f ca="1">IF('3. Erfassung Auszahlungen'!$M$4&lt;&gt;"ja",IF(ISNUMBER(MATCH(C$4,'3. Erfassung Auszahlungen'!$V$4:$CE$4,0)),'3. Erfassung Auszahlungen'!$N$4,0),0)</f>
        <v>0</v>
      </c>
      <c r="D56" s="199">
        <f ca="1">IF('3. Erfassung Auszahlungen'!$M$4&lt;&gt;"ja",IF(ISNUMBER(MATCH(D$4,'3. Erfassung Auszahlungen'!$V$4:$CE$4,0)),'3. Erfassung Auszahlungen'!$N$4,0),0)</f>
        <v>0</v>
      </c>
      <c r="E56" s="199">
        <f ca="1">IF('3. Erfassung Auszahlungen'!$M$4&lt;&gt;"ja",IF(ISNUMBER(MATCH(E$4,'3. Erfassung Auszahlungen'!$V$4:$CE$4,0)),'3. Erfassung Auszahlungen'!$N$4,0),0)</f>
        <v>0</v>
      </c>
      <c r="F56" s="199">
        <f ca="1">IF('3. Erfassung Auszahlungen'!$M$4&lt;&gt;"ja",IF(ISNUMBER(MATCH(F$4,'3. Erfassung Auszahlungen'!$V$4:$CE$4,0)),'3. Erfassung Auszahlungen'!$N$4,0),0)</f>
        <v>0</v>
      </c>
      <c r="G56" s="199">
        <f ca="1">IF('3. Erfassung Auszahlungen'!$M$4&lt;&gt;"ja",IF(ISNUMBER(MATCH(G$4,'3. Erfassung Auszahlungen'!$V$4:$CE$4,0)),'3. Erfassung Auszahlungen'!$N$4,0),0)</f>
        <v>0</v>
      </c>
      <c r="H56" s="199">
        <f ca="1">IF('3. Erfassung Auszahlungen'!$M$4&lt;&gt;"ja",IF(ISNUMBER(MATCH(H$4,'3. Erfassung Auszahlungen'!$V$4:$CE$4,0)),'3. Erfassung Auszahlungen'!$N$4,0),0)</f>
        <v>0</v>
      </c>
      <c r="I56" s="199">
        <f ca="1">IF('3. Erfassung Auszahlungen'!$M$4&lt;&gt;"ja",IF(ISNUMBER(MATCH(I$4,'3. Erfassung Auszahlungen'!$V$4:$CE$4,0)),'3. Erfassung Auszahlungen'!$N$4,0),0)</f>
        <v>0</v>
      </c>
      <c r="J56" s="199">
        <f ca="1">IF('3. Erfassung Auszahlungen'!$M$4&lt;&gt;"ja",IF(ISNUMBER(MATCH(J$4,'3. Erfassung Auszahlungen'!$V$4:$CE$4,0)),'3. Erfassung Auszahlungen'!$N$4,0),0)</f>
        <v>0</v>
      </c>
      <c r="K56" s="199">
        <f ca="1">IF('3. Erfassung Auszahlungen'!$M$4&lt;&gt;"ja",IF(ISNUMBER(MATCH(K$4,'3. Erfassung Auszahlungen'!$V$4:$CE$4,0)),'3. Erfassung Auszahlungen'!$N$4,0),0)</f>
        <v>0</v>
      </c>
      <c r="L56" s="199">
        <f ca="1">IF('3. Erfassung Auszahlungen'!$M$4&lt;&gt;"ja",IF(ISNUMBER(MATCH(L$4,'3. Erfassung Auszahlungen'!$V$4:$CE$4,0)),'3. Erfassung Auszahlungen'!$N$4,0),0)</f>
        <v>0</v>
      </c>
      <c r="M56" s="199">
        <f ca="1">IF('3. Erfassung Auszahlungen'!$M$4&lt;&gt;"ja",IF(ISNUMBER(MATCH(M$4,'3. Erfassung Auszahlungen'!$V$4:$CE$4,0)),'3. Erfassung Auszahlungen'!$N$4,0),0)</f>
        <v>0</v>
      </c>
      <c r="N56" s="188">
        <f t="shared" ca="1" si="8"/>
        <v>0</v>
      </c>
    </row>
    <row r="57" spans="1:15" x14ac:dyDescent="0.25">
      <c r="A57" s="18">
        <f>'3. Erfassung Auszahlungen'!A5</f>
        <v>0</v>
      </c>
      <c r="B57" s="199">
        <f ca="1">IF('3. Erfassung Auszahlungen'!$M$5&lt;&gt;"ja",IF(ISNUMBER(MATCH(B$4,'3. Erfassung Auszahlungen'!$V$5:$CE$5,0)),'3. Erfassung Auszahlungen'!$N$5,0),0)</f>
        <v>0</v>
      </c>
      <c r="C57" s="199">
        <f ca="1">IF('3. Erfassung Auszahlungen'!$M$5&lt;&gt;"ja",IF(ISNUMBER(MATCH(C$4,'3. Erfassung Auszahlungen'!$V$5:$CE$5,0)),'3. Erfassung Auszahlungen'!$N$5,0),0)</f>
        <v>0</v>
      </c>
      <c r="D57" s="199">
        <f ca="1">IF('3. Erfassung Auszahlungen'!$M$5&lt;&gt;"ja",IF(ISNUMBER(MATCH(D$4,'3. Erfassung Auszahlungen'!$V$5:$CE$5,0)),'3. Erfassung Auszahlungen'!$N$5,0),0)</f>
        <v>0</v>
      </c>
      <c r="E57" s="199">
        <f ca="1">IF('3. Erfassung Auszahlungen'!$M$5&lt;&gt;"ja",IF(ISNUMBER(MATCH(E$4,'3. Erfassung Auszahlungen'!$V$5:$CE$5,0)),'3. Erfassung Auszahlungen'!$N$5,0),0)</f>
        <v>0</v>
      </c>
      <c r="F57" s="199">
        <f ca="1">IF('3. Erfassung Auszahlungen'!$M$5&lt;&gt;"ja",IF(ISNUMBER(MATCH(F$4,'3. Erfassung Auszahlungen'!$V$5:$CE$5,0)),'3. Erfassung Auszahlungen'!$N$5,0),0)</f>
        <v>0</v>
      </c>
      <c r="G57" s="199">
        <f ca="1">IF('3. Erfassung Auszahlungen'!$M$5&lt;&gt;"ja",IF(ISNUMBER(MATCH(G$4,'3. Erfassung Auszahlungen'!$V$5:$CE$5,0)),'3. Erfassung Auszahlungen'!$N$5,0),0)</f>
        <v>0</v>
      </c>
      <c r="H57" s="199">
        <f ca="1">IF('3. Erfassung Auszahlungen'!$M$5&lt;&gt;"ja",IF(ISNUMBER(MATCH(H$4,'3. Erfassung Auszahlungen'!$V$5:$CE$5,0)),'3. Erfassung Auszahlungen'!$N$5,0),0)</f>
        <v>0</v>
      </c>
      <c r="I57" s="199">
        <f ca="1">IF('3. Erfassung Auszahlungen'!$M$5&lt;&gt;"ja",IF(ISNUMBER(MATCH(I$4,'3. Erfassung Auszahlungen'!$V$5:$CE$5,0)),'3. Erfassung Auszahlungen'!$N$5,0),0)</f>
        <v>0</v>
      </c>
      <c r="J57" s="199">
        <f ca="1">IF('3. Erfassung Auszahlungen'!$M$5&lt;&gt;"ja",IF(ISNUMBER(MATCH(J$4,'3. Erfassung Auszahlungen'!$V$5:$CE$5,0)),'3. Erfassung Auszahlungen'!$N$5,0),0)</f>
        <v>0</v>
      </c>
      <c r="K57" s="199">
        <f ca="1">IF('3. Erfassung Auszahlungen'!$M$5&lt;&gt;"ja",IF(ISNUMBER(MATCH(K$4,'3. Erfassung Auszahlungen'!$V$5:$CE$5,0)),'3. Erfassung Auszahlungen'!$N$5,0),0)</f>
        <v>0</v>
      </c>
      <c r="L57" s="199">
        <f ca="1">IF('3. Erfassung Auszahlungen'!$M$5&lt;&gt;"ja",IF(ISNUMBER(MATCH(L$4,'3. Erfassung Auszahlungen'!$V$5:$CE$5,0)),'3. Erfassung Auszahlungen'!$N$5,0),0)</f>
        <v>0</v>
      </c>
      <c r="M57" s="199">
        <f ca="1">IF('3. Erfassung Auszahlungen'!$M$5&lt;&gt;"ja",IF(ISNUMBER(MATCH(M$4,'3. Erfassung Auszahlungen'!$V$5:$CE$5,0)),'3. Erfassung Auszahlungen'!$N$5,0),0)</f>
        <v>0</v>
      </c>
      <c r="N57" s="188">
        <f t="shared" ca="1" si="8"/>
        <v>0</v>
      </c>
    </row>
    <row r="58" spans="1:15" x14ac:dyDescent="0.25">
      <c r="A58" s="18">
        <f>'3. Erfassung Auszahlungen'!A6</f>
        <v>0</v>
      </c>
      <c r="B58" s="199">
        <f ca="1">IF('3. Erfassung Auszahlungen'!$M$6&lt;&gt;"ja",IF(ISNUMBER(MATCH(B$4,'3. Erfassung Auszahlungen'!$V$6:$CE$6,0)),'3. Erfassung Auszahlungen'!$N$6,0),0)</f>
        <v>0</v>
      </c>
      <c r="C58" s="199">
        <f ca="1">IF('3. Erfassung Auszahlungen'!$M$6&lt;&gt;"ja",IF(ISNUMBER(MATCH(C$4,'3. Erfassung Auszahlungen'!$V$6:$CE$6,0)),'3. Erfassung Auszahlungen'!$N$6,0),0)</f>
        <v>0</v>
      </c>
      <c r="D58" s="199">
        <f ca="1">IF('3. Erfassung Auszahlungen'!$M$6&lt;&gt;"ja",IF(ISNUMBER(MATCH(D$4,'3. Erfassung Auszahlungen'!$V$6:$CE$6,0)),'3. Erfassung Auszahlungen'!$N$6,0),0)</f>
        <v>0</v>
      </c>
      <c r="E58" s="199">
        <f ca="1">IF('3. Erfassung Auszahlungen'!$M$6&lt;&gt;"ja",IF(ISNUMBER(MATCH(E$4,'3. Erfassung Auszahlungen'!$V$6:$CE$6,0)),'3. Erfassung Auszahlungen'!$N$6,0),0)</f>
        <v>0</v>
      </c>
      <c r="F58" s="199">
        <f ca="1">IF('3. Erfassung Auszahlungen'!$M$6&lt;&gt;"ja",IF(ISNUMBER(MATCH(F$4,'3. Erfassung Auszahlungen'!$V$6:$CE$6,0)),'3. Erfassung Auszahlungen'!$N$6,0),0)</f>
        <v>0</v>
      </c>
      <c r="G58" s="199">
        <f ca="1">IF('3. Erfassung Auszahlungen'!$M$6&lt;&gt;"ja",IF(ISNUMBER(MATCH(G$4,'3. Erfassung Auszahlungen'!$V$6:$CE$6,0)),'3. Erfassung Auszahlungen'!$N$6,0),0)</f>
        <v>0</v>
      </c>
      <c r="H58" s="199">
        <f ca="1">IF('3. Erfassung Auszahlungen'!$M$6&lt;&gt;"ja",IF(ISNUMBER(MATCH(H$4,'3. Erfassung Auszahlungen'!$V$6:$CE$6,0)),'3. Erfassung Auszahlungen'!$N$6,0),0)</f>
        <v>0</v>
      </c>
      <c r="I58" s="199">
        <f ca="1">IF('3. Erfassung Auszahlungen'!$M$6&lt;&gt;"ja",IF(ISNUMBER(MATCH(I$4,'3. Erfassung Auszahlungen'!$V$6:$CE$6,0)),'3. Erfassung Auszahlungen'!$N$6,0),0)</f>
        <v>0</v>
      </c>
      <c r="J58" s="199">
        <f ca="1">IF('3. Erfassung Auszahlungen'!$M$6&lt;&gt;"ja",IF(ISNUMBER(MATCH(J$4,'3. Erfassung Auszahlungen'!$V$6:$CE$6,0)),'3. Erfassung Auszahlungen'!$N$6,0),0)</f>
        <v>0</v>
      </c>
      <c r="K58" s="199">
        <f ca="1">IF('3. Erfassung Auszahlungen'!$M$6&lt;&gt;"ja",IF(ISNUMBER(MATCH(K$4,'3. Erfassung Auszahlungen'!$V$6:$CE$6,0)),'3. Erfassung Auszahlungen'!$N$6,0),0)</f>
        <v>0</v>
      </c>
      <c r="L58" s="199">
        <f ca="1">IF('3. Erfassung Auszahlungen'!$M$6&lt;&gt;"ja",IF(ISNUMBER(MATCH(L$4,'3. Erfassung Auszahlungen'!$V$6:$CE$6,0)),'3. Erfassung Auszahlungen'!$N$6,0),0)</f>
        <v>0</v>
      </c>
      <c r="M58" s="199">
        <f ca="1">IF('3. Erfassung Auszahlungen'!$M$6&lt;&gt;"ja",IF(ISNUMBER(MATCH(M$4,'3. Erfassung Auszahlungen'!$V$6:$CE$6,0)),'3. Erfassung Auszahlungen'!$N$6,0),0)</f>
        <v>0</v>
      </c>
      <c r="N58" s="188">
        <f t="shared" ca="1" si="8"/>
        <v>0</v>
      </c>
    </row>
    <row r="59" spans="1:15" x14ac:dyDescent="0.25">
      <c r="A59" s="18">
        <f>'3. Erfassung Auszahlungen'!A7</f>
        <v>0</v>
      </c>
      <c r="B59" s="199">
        <f ca="1">IF('3. Erfassung Auszahlungen'!$M$7&lt;&gt;"ja",IF(ISNUMBER(MATCH(B$4,'3. Erfassung Auszahlungen'!$V$7:$CE$7,0)),'3. Erfassung Auszahlungen'!$N$7,0),0)</f>
        <v>0</v>
      </c>
      <c r="C59" s="199">
        <f ca="1">IF('3. Erfassung Auszahlungen'!$M$7&lt;&gt;"ja",IF(ISNUMBER(MATCH(C$4,'3. Erfassung Auszahlungen'!$V$7:$CE$7,0)),'3. Erfassung Auszahlungen'!$N$7,0),0)</f>
        <v>0</v>
      </c>
      <c r="D59" s="199">
        <f ca="1">IF('3. Erfassung Auszahlungen'!$M$7&lt;&gt;"ja",IF(ISNUMBER(MATCH(D$4,'3. Erfassung Auszahlungen'!$V$7:$CE$7,0)),'3. Erfassung Auszahlungen'!$N$7,0),0)</f>
        <v>0</v>
      </c>
      <c r="E59" s="199">
        <f ca="1">IF('3. Erfassung Auszahlungen'!$M$7&lt;&gt;"ja",IF(ISNUMBER(MATCH(E$4,'3. Erfassung Auszahlungen'!$V$7:$CE$7,0)),'3. Erfassung Auszahlungen'!$N$7,0),0)</f>
        <v>0</v>
      </c>
      <c r="F59" s="199">
        <f ca="1">IF('3. Erfassung Auszahlungen'!$M$7&lt;&gt;"ja",IF(ISNUMBER(MATCH(F$4,'3. Erfassung Auszahlungen'!$V$7:$CE$7,0)),'3. Erfassung Auszahlungen'!$N$7,0),0)</f>
        <v>0</v>
      </c>
      <c r="G59" s="199">
        <f ca="1">IF('3. Erfassung Auszahlungen'!$M$7&lt;&gt;"ja",IF(ISNUMBER(MATCH(G$4,'3. Erfassung Auszahlungen'!$V$7:$CE$7,0)),'3. Erfassung Auszahlungen'!$N$7,0),0)</f>
        <v>0</v>
      </c>
      <c r="H59" s="199">
        <f ca="1">IF('3. Erfassung Auszahlungen'!$M$7&lt;&gt;"ja",IF(ISNUMBER(MATCH(H$4,'3. Erfassung Auszahlungen'!$V$7:$CE$7,0)),'3. Erfassung Auszahlungen'!$N$7,0),0)</f>
        <v>0</v>
      </c>
      <c r="I59" s="199">
        <f ca="1">IF('3. Erfassung Auszahlungen'!$M$7&lt;&gt;"ja",IF(ISNUMBER(MATCH(I$4,'3. Erfassung Auszahlungen'!$V$7:$CE$7,0)),'3. Erfassung Auszahlungen'!$N$7,0),0)</f>
        <v>0</v>
      </c>
      <c r="J59" s="199">
        <f ca="1">IF('3. Erfassung Auszahlungen'!$M$7&lt;&gt;"ja",IF(ISNUMBER(MATCH(J$4,'3. Erfassung Auszahlungen'!$V$7:$CE$7,0)),'3. Erfassung Auszahlungen'!$N$7,0),0)</f>
        <v>0</v>
      </c>
      <c r="K59" s="199">
        <f ca="1">IF('3. Erfassung Auszahlungen'!$M$7&lt;&gt;"ja",IF(ISNUMBER(MATCH(K$4,'3. Erfassung Auszahlungen'!$V$7:$CE$7,0)),'3. Erfassung Auszahlungen'!$N$7,0),0)</f>
        <v>0</v>
      </c>
      <c r="L59" s="199">
        <f ca="1">IF('3. Erfassung Auszahlungen'!$M$7&lt;&gt;"ja",IF(ISNUMBER(MATCH(L$4,'3. Erfassung Auszahlungen'!$V$7:$CE$7,0)),'3. Erfassung Auszahlungen'!$N$7,0),0)</f>
        <v>0</v>
      </c>
      <c r="M59" s="199">
        <f ca="1">IF('3. Erfassung Auszahlungen'!$M$7&lt;&gt;"ja",IF(ISNUMBER(MATCH(M$4,'3. Erfassung Auszahlungen'!$V$7:$CE$7,0)),'3. Erfassung Auszahlungen'!$N$7,0),0)</f>
        <v>0</v>
      </c>
      <c r="N59" s="188">
        <f t="shared" ca="1" si="8"/>
        <v>0</v>
      </c>
    </row>
    <row r="60" spans="1:15" x14ac:dyDescent="0.25">
      <c r="A60" s="18">
        <f>'3. Erfassung Auszahlungen'!A8</f>
        <v>0</v>
      </c>
      <c r="B60" s="199">
        <f ca="1">IF('3. Erfassung Auszahlungen'!$M$8&lt;&gt;"ja",IF(ISNUMBER(MATCH(B$4,'3. Erfassung Auszahlungen'!$V$8:$CE$8,0)),'3. Erfassung Auszahlungen'!$N$8,0),0)</f>
        <v>0</v>
      </c>
      <c r="C60" s="199">
        <f ca="1">IF('3. Erfassung Auszahlungen'!$M$8&lt;&gt;"ja",IF(ISNUMBER(MATCH(C$4,'3. Erfassung Auszahlungen'!$V$8:$CE$8,0)),'3. Erfassung Auszahlungen'!$N$8,0),0)</f>
        <v>0</v>
      </c>
      <c r="D60" s="199">
        <f ca="1">IF('3. Erfassung Auszahlungen'!$M$8&lt;&gt;"ja",IF(ISNUMBER(MATCH(D$4,'3. Erfassung Auszahlungen'!$V$8:$CE$8,0)),'3. Erfassung Auszahlungen'!$N$8,0),0)</f>
        <v>0</v>
      </c>
      <c r="E60" s="199">
        <f ca="1">IF('3. Erfassung Auszahlungen'!$M$8&lt;&gt;"ja",IF(ISNUMBER(MATCH(E$4,'3. Erfassung Auszahlungen'!$V$8:$CE$8,0)),'3. Erfassung Auszahlungen'!$N$8,0),0)</f>
        <v>0</v>
      </c>
      <c r="F60" s="199">
        <f ca="1">IF('3. Erfassung Auszahlungen'!$M$8&lt;&gt;"ja",IF(ISNUMBER(MATCH(F$4,'3. Erfassung Auszahlungen'!$V$8:$CE$8,0)),'3. Erfassung Auszahlungen'!$N$8,0),0)</f>
        <v>0</v>
      </c>
      <c r="G60" s="199">
        <f ca="1">IF('3. Erfassung Auszahlungen'!$M$8&lt;&gt;"ja",IF(ISNUMBER(MATCH(G$4,'3. Erfassung Auszahlungen'!$V$8:$CE$8,0)),'3. Erfassung Auszahlungen'!$N$8,0),0)</f>
        <v>0</v>
      </c>
      <c r="H60" s="199">
        <f ca="1">IF('3. Erfassung Auszahlungen'!$M$8&lt;&gt;"ja",IF(ISNUMBER(MATCH(H$4,'3. Erfassung Auszahlungen'!$V$8:$CE$8,0)),'3. Erfassung Auszahlungen'!$N$8,0),0)</f>
        <v>0</v>
      </c>
      <c r="I60" s="199">
        <f ca="1">IF('3. Erfassung Auszahlungen'!$M$8&lt;&gt;"ja",IF(ISNUMBER(MATCH(I$4,'3. Erfassung Auszahlungen'!$V$8:$CE$8,0)),'3. Erfassung Auszahlungen'!$N$8,0),0)</f>
        <v>0</v>
      </c>
      <c r="J60" s="199">
        <f ca="1">IF('3. Erfassung Auszahlungen'!$M$8&lt;&gt;"ja",IF(ISNUMBER(MATCH(J$4,'3. Erfassung Auszahlungen'!$V$8:$CE$8,0)),'3. Erfassung Auszahlungen'!$N$8,0),0)</f>
        <v>0</v>
      </c>
      <c r="K60" s="199">
        <f ca="1">IF('3. Erfassung Auszahlungen'!$M$8&lt;&gt;"ja",IF(ISNUMBER(MATCH(K$4,'3. Erfassung Auszahlungen'!$V$8:$CE$8,0)),'3. Erfassung Auszahlungen'!$N$8,0),0)</f>
        <v>0</v>
      </c>
      <c r="L60" s="199">
        <f ca="1">IF('3. Erfassung Auszahlungen'!$M$8&lt;&gt;"ja",IF(ISNUMBER(MATCH(L$4,'3. Erfassung Auszahlungen'!$V$8:$CE$8,0)),'3. Erfassung Auszahlungen'!$N$8,0),0)</f>
        <v>0</v>
      </c>
      <c r="M60" s="199">
        <f ca="1">IF('3. Erfassung Auszahlungen'!$M$8&lt;&gt;"ja",IF(ISNUMBER(MATCH(M$4,'3. Erfassung Auszahlungen'!$V$8:$CE$8,0)),'3. Erfassung Auszahlungen'!$N$8,0),0)</f>
        <v>0</v>
      </c>
      <c r="N60" s="188">
        <f t="shared" ca="1" si="8"/>
        <v>0</v>
      </c>
    </row>
    <row r="61" spans="1:15" x14ac:dyDescent="0.25">
      <c r="A61" s="18">
        <f>'3. Erfassung Auszahlungen'!A9</f>
        <v>0</v>
      </c>
      <c r="B61" s="199">
        <f ca="1">IF('3. Erfassung Auszahlungen'!$M$9&lt;&gt;"ja",IF(ISNUMBER(MATCH(B$4,'3. Erfassung Auszahlungen'!$V$9:$CE$9,0)),'3. Erfassung Auszahlungen'!$N$9,0),0)</f>
        <v>0</v>
      </c>
      <c r="C61" s="199">
        <f ca="1">IF('3. Erfassung Auszahlungen'!$M$9&lt;&gt;"ja",IF(ISNUMBER(MATCH(C$4,'3. Erfassung Auszahlungen'!$V$9:$CE$9,0)),'3. Erfassung Auszahlungen'!$N$9,0),0)</f>
        <v>0</v>
      </c>
      <c r="D61" s="199">
        <f ca="1">IF('3. Erfassung Auszahlungen'!$M$9&lt;&gt;"ja",IF(ISNUMBER(MATCH(D$4,'3. Erfassung Auszahlungen'!$V$9:$CE$9,0)),'3. Erfassung Auszahlungen'!$N$9,0),0)</f>
        <v>0</v>
      </c>
      <c r="E61" s="199">
        <f ca="1">IF('3. Erfassung Auszahlungen'!$M$9&lt;&gt;"ja",IF(ISNUMBER(MATCH(E$4,'3. Erfassung Auszahlungen'!$V$9:$CE$9,0)),'3. Erfassung Auszahlungen'!$N$9,0),0)</f>
        <v>0</v>
      </c>
      <c r="F61" s="199">
        <f ca="1">IF('3. Erfassung Auszahlungen'!$M$9&lt;&gt;"ja",IF(ISNUMBER(MATCH(F$4,'3. Erfassung Auszahlungen'!$V$9:$CE$9,0)),'3. Erfassung Auszahlungen'!$N$9,0),0)</f>
        <v>0</v>
      </c>
      <c r="G61" s="199">
        <f ca="1">IF('3. Erfassung Auszahlungen'!$M$9&lt;&gt;"ja",IF(ISNUMBER(MATCH(G$4,'3. Erfassung Auszahlungen'!$V$9:$CE$9,0)),'3. Erfassung Auszahlungen'!$N$9,0),0)</f>
        <v>0</v>
      </c>
      <c r="H61" s="199">
        <f ca="1">IF('3. Erfassung Auszahlungen'!$M$9&lt;&gt;"ja",IF(ISNUMBER(MATCH(H$4,'3. Erfassung Auszahlungen'!$V$9:$CE$9,0)),'3. Erfassung Auszahlungen'!$N$9,0),0)</f>
        <v>0</v>
      </c>
      <c r="I61" s="199">
        <f ca="1">IF('3. Erfassung Auszahlungen'!$M$9&lt;&gt;"ja",IF(ISNUMBER(MATCH(I$4,'3. Erfassung Auszahlungen'!$V$9:$CE$9,0)),'3. Erfassung Auszahlungen'!$N$9,0),0)</f>
        <v>0</v>
      </c>
      <c r="J61" s="199">
        <f ca="1">IF('3. Erfassung Auszahlungen'!$M$9&lt;&gt;"ja",IF(ISNUMBER(MATCH(J$4,'3. Erfassung Auszahlungen'!$V$9:$CE$9,0)),'3. Erfassung Auszahlungen'!$N$9,0),0)</f>
        <v>0</v>
      </c>
      <c r="K61" s="199">
        <f ca="1">IF('3. Erfassung Auszahlungen'!$M$9&lt;&gt;"ja",IF(ISNUMBER(MATCH(K$4,'3. Erfassung Auszahlungen'!$V$9:$CE$9,0)),'3. Erfassung Auszahlungen'!$N$9,0),0)</f>
        <v>0</v>
      </c>
      <c r="L61" s="199">
        <f ca="1">IF('3. Erfassung Auszahlungen'!$M$9&lt;&gt;"ja",IF(ISNUMBER(MATCH(L$4,'3. Erfassung Auszahlungen'!$V$9:$CE$9,0)),'3. Erfassung Auszahlungen'!$N$9,0),0)</f>
        <v>0</v>
      </c>
      <c r="M61" s="199">
        <f ca="1">IF('3. Erfassung Auszahlungen'!$M$9&lt;&gt;"ja",IF(ISNUMBER(MATCH(M$4,'3. Erfassung Auszahlungen'!$V$9:$CE$9,0)),'3. Erfassung Auszahlungen'!$N$9,0),0)</f>
        <v>0</v>
      </c>
      <c r="N61" s="188">
        <f t="shared" ca="1" si="8"/>
        <v>0</v>
      </c>
    </row>
    <row r="62" spans="1:15" x14ac:dyDescent="0.25">
      <c r="A62" s="18">
        <f>'3. Erfassung Auszahlungen'!A10</f>
        <v>0</v>
      </c>
      <c r="B62" s="199">
        <f ca="1">IF('3. Erfassung Auszahlungen'!$M$10&lt;&gt;"ja",IF(ISNUMBER(MATCH(B$4,'3. Erfassung Auszahlungen'!$V$10:$CE$10,0)),'3. Erfassung Auszahlungen'!$N$10,0),0)</f>
        <v>0</v>
      </c>
      <c r="C62" s="199">
        <f ca="1">IF('3. Erfassung Auszahlungen'!$M$10&lt;&gt;"ja",IF(ISNUMBER(MATCH(C$4,'3. Erfassung Auszahlungen'!$V$10:$CE$10,0)),'3. Erfassung Auszahlungen'!$N$10,0),0)</f>
        <v>0</v>
      </c>
      <c r="D62" s="199">
        <f ca="1">IF('3. Erfassung Auszahlungen'!$M$10&lt;&gt;"ja",IF(ISNUMBER(MATCH(D$4,'3. Erfassung Auszahlungen'!$V$10:$CE$10,0)),'3. Erfassung Auszahlungen'!$N$10,0),0)</f>
        <v>0</v>
      </c>
      <c r="E62" s="199">
        <f ca="1">IF('3. Erfassung Auszahlungen'!$M$10&lt;&gt;"ja",IF(ISNUMBER(MATCH(E$4,'3. Erfassung Auszahlungen'!$V$10:$CE$10,0)),'3. Erfassung Auszahlungen'!$N$10,0),0)</f>
        <v>0</v>
      </c>
      <c r="F62" s="199">
        <f ca="1">IF('3. Erfassung Auszahlungen'!$M$10&lt;&gt;"ja",IF(ISNUMBER(MATCH(F$4,'3. Erfassung Auszahlungen'!$V$10:$CE$10,0)),'3. Erfassung Auszahlungen'!$N$10,0),0)</f>
        <v>0</v>
      </c>
      <c r="G62" s="199">
        <f ca="1">IF('3. Erfassung Auszahlungen'!$M$10&lt;&gt;"ja",IF(ISNUMBER(MATCH(G$4,'3. Erfassung Auszahlungen'!$V$10:$CE$10,0)),'3. Erfassung Auszahlungen'!$N$10,0),0)</f>
        <v>0</v>
      </c>
      <c r="H62" s="199">
        <f ca="1">IF('3. Erfassung Auszahlungen'!$M$10&lt;&gt;"ja",IF(ISNUMBER(MATCH(H$4,'3. Erfassung Auszahlungen'!$V$10:$CE$10,0)),'3. Erfassung Auszahlungen'!$N$10,0),0)</f>
        <v>0</v>
      </c>
      <c r="I62" s="199">
        <f ca="1">IF('3. Erfassung Auszahlungen'!$M$10&lt;&gt;"ja",IF(ISNUMBER(MATCH(I$4,'3. Erfassung Auszahlungen'!$V$10:$CE$10,0)),'3. Erfassung Auszahlungen'!$N$10,0),0)</f>
        <v>0</v>
      </c>
      <c r="J62" s="199">
        <f ca="1">IF('3. Erfassung Auszahlungen'!$M$10&lt;&gt;"ja",IF(ISNUMBER(MATCH(J$4,'3. Erfassung Auszahlungen'!$V$10:$CE$10,0)),'3. Erfassung Auszahlungen'!$N$10,0),0)</f>
        <v>0</v>
      </c>
      <c r="K62" s="199">
        <f ca="1">IF('3. Erfassung Auszahlungen'!$M$10&lt;&gt;"ja",IF(ISNUMBER(MATCH(K$4,'3. Erfassung Auszahlungen'!$V$10:$CE$10,0)),'3. Erfassung Auszahlungen'!$N$10,0),0)</f>
        <v>0</v>
      </c>
      <c r="L62" s="199">
        <f ca="1">IF('3. Erfassung Auszahlungen'!$M$10&lt;&gt;"ja",IF(ISNUMBER(MATCH(L$4,'3. Erfassung Auszahlungen'!$V$10:$CE$10,0)),'3. Erfassung Auszahlungen'!$N$10,0),0)</f>
        <v>0</v>
      </c>
      <c r="M62" s="199">
        <f ca="1">IF('3. Erfassung Auszahlungen'!$M$10&lt;&gt;"ja",IF(ISNUMBER(MATCH(M$4,'3. Erfassung Auszahlungen'!$V$10:$CE$10,0)),'3. Erfassung Auszahlungen'!$N$10,0),0)</f>
        <v>0</v>
      </c>
      <c r="N62" s="188">
        <f t="shared" ca="1" si="8"/>
        <v>0</v>
      </c>
    </row>
    <row r="63" spans="1:15" x14ac:dyDescent="0.25">
      <c r="A63" s="18">
        <f>'3. Erfassung Auszahlungen'!A11</f>
        <v>0</v>
      </c>
      <c r="B63" s="199">
        <f ca="1">IF('3. Erfassung Auszahlungen'!$M$11&lt;&gt;"ja",IF(ISNUMBER(MATCH(B$4,'3. Erfassung Auszahlungen'!$V$11:$CE$11,0)),'3. Erfassung Auszahlungen'!$N$11,0),0)</f>
        <v>0</v>
      </c>
      <c r="C63" s="199">
        <f ca="1">IF('3. Erfassung Auszahlungen'!$M$11&lt;&gt;"ja",IF(ISNUMBER(MATCH(C$4,'3. Erfassung Auszahlungen'!$V$11:$CE$11,0)),'3. Erfassung Auszahlungen'!$N$11,0),0)</f>
        <v>0</v>
      </c>
      <c r="D63" s="199">
        <f ca="1">IF('3. Erfassung Auszahlungen'!$M$11&lt;&gt;"ja",IF(ISNUMBER(MATCH(D$4,'3. Erfassung Auszahlungen'!$V$11:$CE$11,0)),'3. Erfassung Auszahlungen'!$N$11,0),0)</f>
        <v>0</v>
      </c>
      <c r="E63" s="199">
        <f ca="1">IF('3. Erfassung Auszahlungen'!$M$11&lt;&gt;"ja",IF(ISNUMBER(MATCH(E$4,'3. Erfassung Auszahlungen'!$V$11:$CE$11,0)),'3. Erfassung Auszahlungen'!$N$11,0),0)</f>
        <v>0</v>
      </c>
      <c r="F63" s="199">
        <f ca="1">IF('3. Erfassung Auszahlungen'!$M$11&lt;&gt;"ja",IF(ISNUMBER(MATCH(F$4,'3. Erfassung Auszahlungen'!$V$11:$CE$11,0)),'3. Erfassung Auszahlungen'!$N$11,0),0)</f>
        <v>0</v>
      </c>
      <c r="G63" s="199">
        <f ca="1">IF('3. Erfassung Auszahlungen'!$M$11&lt;&gt;"ja",IF(ISNUMBER(MATCH(G$4,'3. Erfassung Auszahlungen'!$V$11:$CE$11,0)),'3. Erfassung Auszahlungen'!$N$11,0),0)</f>
        <v>0</v>
      </c>
      <c r="H63" s="199">
        <f ca="1">IF('3. Erfassung Auszahlungen'!$M$11&lt;&gt;"ja",IF(ISNUMBER(MATCH(H$4,'3. Erfassung Auszahlungen'!$V$11:$CE$11,0)),'3. Erfassung Auszahlungen'!$N$11,0),0)</f>
        <v>0</v>
      </c>
      <c r="I63" s="199">
        <f ca="1">IF('3. Erfassung Auszahlungen'!$M$11&lt;&gt;"ja",IF(ISNUMBER(MATCH(I$4,'3. Erfassung Auszahlungen'!$V$11:$CE$11,0)),'3. Erfassung Auszahlungen'!$N$11,0),0)</f>
        <v>0</v>
      </c>
      <c r="J63" s="199">
        <f ca="1">IF('3. Erfassung Auszahlungen'!$M$11&lt;&gt;"ja",IF(ISNUMBER(MATCH(J$4,'3. Erfassung Auszahlungen'!$V$11:$CE$11,0)),'3. Erfassung Auszahlungen'!$N$11,0),0)</f>
        <v>0</v>
      </c>
      <c r="K63" s="199">
        <f ca="1">IF('3. Erfassung Auszahlungen'!$M$11&lt;&gt;"ja",IF(ISNUMBER(MATCH(K$4,'3. Erfassung Auszahlungen'!$V$11:$CE$11,0)),'3. Erfassung Auszahlungen'!$N$11,0),0)</f>
        <v>0</v>
      </c>
      <c r="L63" s="199">
        <f ca="1">IF('3. Erfassung Auszahlungen'!$M$11&lt;&gt;"ja",IF(ISNUMBER(MATCH(L$4,'3. Erfassung Auszahlungen'!$V$11:$CE$11,0)),'3. Erfassung Auszahlungen'!$N$11,0),0)</f>
        <v>0</v>
      </c>
      <c r="M63" s="199">
        <f ca="1">IF('3. Erfassung Auszahlungen'!$M$11&lt;&gt;"ja",IF(ISNUMBER(MATCH(M$4,'3. Erfassung Auszahlungen'!$V$11:$CE$11,0)),'3. Erfassung Auszahlungen'!$N$11,0),0)</f>
        <v>0</v>
      </c>
      <c r="N63" s="188">
        <f t="shared" ca="1" si="8"/>
        <v>0</v>
      </c>
    </row>
    <row r="64" spans="1:15" x14ac:dyDescent="0.25">
      <c r="A64" s="18">
        <f>'3. Erfassung Auszahlungen'!A12</f>
        <v>0</v>
      </c>
      <c r="B64" s="199">
        <f ca="1">IF('3. Erfassung Auszahlungen'!$M$12&lt;&gt;"ja",IF(ISNUMBER(MATCH(B$4,'3. Erfassung Auszahlungen'!$V$12:$CE$12,0)),'3. Erfassung Auszahlungen'!$N$12,0),0)</f>
        <v>0</v>
      </c>
      <c r="C64" s="199">
        <f ca="1">IF('3. Erfassung Auszahlungen'!$M$12&lt;&gt;"ja",IF(ISNUMBER(MATCH(C$4,'3. Erfassung Auszahlungen'!$V$12:$CE$12,0)),'3. Erfassung Auszahlungen'!$N$12,0),0)</f>
        <v>0</v>
      </c>
      <c r="D64" s="199">
        <f ca="1">IF('3. Erfassung Auszahlungen'!$M$12&lt;&gt;"ja",IF(ISNUMBER(MATCH(D$4,'3. Erfassung Auszahlungen'!$V$12:$CE$12,0)),'3. Erfassung Auszahlungen'!$N$12,0),0)</f>
        <v>0</v>
      </c>
      <c r="E64" s="199">
        <f ca="1">IF('3. Erfassung Auszahlungen'!$M$12&lt;&gt;"ja",IF(ISNUMBER(MATCH(E$4,'3. Erfassung Auszahlungen'!$V$12:$CE$12,0)),'3. Erfassung Auszahlungen'!$N$12,0),0)</f>
        <v>0</v>
      </c>
      <c r="F64" s="199">
        <f ca="1">IF('3. Erfassung Auszahlungen'!$M$12&lt;&gt;"ja",IF(ISNUMBER(MATCH(F$4,'3. Erfassung Auszahlungen'!$V$12:$CE$12,0)),'3. Erfassung Auszahlungen'!$N$12,0),0)</f>
        <v>0</v>
      </c>
      <c r="G64" s="199">
        <f ca="1">IF('3. Erfassung Auszahlungen'!$M$12&lt;&gt;"ja",IF(ISNUMBER(MATCH(G$4,'3. Erfassung Auszahlungen'!$V$12:$CE$12,0)),'3. Erfassung Auszahlungen'!$N$12,0),0)</f>
        <v>0</v>
      </c>
      <c r="H64" s="199">
        <f ca="1">IF('3. Erfassung Auszahlungen'!$M$12&lt;&gt;"ja",IF(ISNUMBER(MATCH(H$4,'3. Erfassung Auszahlungen'!$V$12:$CE$12,0)),'3. Erfassung Auszahlungen'!$N$12,0),0)</f>
        <v>0</v>
      </c>
      <c r="I64" s="199">
        <f ca="1">IF('3. Erfassung Auszahlungen'!$M$12&lt;&gt;"ja",IF(ISNUMBER(MATCH(I$4,'3. Erfassung Auszahlungen'!$V$12:$CE$12,0)),'3. Erfassung Auszahlungen'!$N$12,0),0)</f>
        <v>0</v>
      </c>
      <c r="J64" s="199">
        <f ca="1">IF('3. Erfassung Auszahlungen'!$M$12&lt;&gt;"ja",IF(ISNUMBER(MATCH(J$4,'3. Erfassung Auszahlungen'!$V$12:$CE$12,0)),'3. Erfassung Auszahlungen'!$N$12,0),0)</f>
        <v>0</v>
      </c>
      <c r="K64" s="199">
        <f ca="1">IF('3. Erfassung Auszahlungen'!$M$12&lt;&gt;"ja",IF(ISNUMBER(MATCH(K$4,'3. Erfassung Auszahlungen'!$V$12:$CE$12,0)),'3. Erfassung Auszahlungen'!$N$12,0),0)</f>
        <v>0</v>
      </c>
      <c r="L64" s="199">
        <f ca="1">IF('3. Erfassung Auszahlungen'!$M$12&lt;&gt;"ja",IF(ISNUMBER(MATCH(L$4,'3. Erfassung Auszahlungen'!$V$12:$CE$12,0)),'3. Erfassung Auszahlungen'!$N$12,0),0)</f>
        <v>0</v>
      </c>
      <c r="M64" s="199">
        <f ca="1">IF('3. Erfassung Auszahlungen'!$M$12&lt;&gt;"ja",IF(ISNUMBER(MATCH(M$4,'3. Erfassung Auszahlungen'!$V$12:$CE$12,0)),'3. Erfassung Auszahlungen'!$N$12,0),0)</f>
        <v>0</v>
      </c>
      <c r="N64" s="188">
        <f t="shared" ca="1" si="8"/>
        <v>0</v>
      </c>
    </row>
    <row r="65" spans="1:14" x14ac:dyDescent="0.25">
      <c r="A65" s="18">
        <f>'3. Erfassung Auszahlungen'!A13</f>
        <v>0</v>
      </c>
      <c r="B65" s="199">
        <f ca="1">IF('3. Erfassung Auszahlungen'!$M$13&lt;&gt;"ja",IF(ISNUMBER(MATCH(B$4,'3. Erfassung Auszahlungen'!$V$13:$CE$13,0)),'3. Erfassung Auszahlungen'!$N$13,0),0)</f>
        <v>0</v>
      </c>
      <c r="C65" s="199">
        <f ca="1">IF('3. Erfassung Auszahlungen'!$M$13&lt;&gt;"ja",IF(ISNUMBER(MATCH(C$4,'3. Erfassung Auszahlungen'!$V$13:$CE$13,0)),'3. Erfassung Auszahlungen'!$N$13,0),0)</f>
        <v>0</v>
      </c>
      <c r="D65" s="199">
        <f ca="1">IF('3. Erfassung Auszahlungen'!$M$13&lt;&gt;"ja",IF(ISNUMBER(MATCH(D$4,'3. Erfassung Auszahlungen'!$V$13:$CE$13,0)),'3. Erfassung Auszahlungen'!$N$13,0),0)</f>
        <v>0</v>
      </c>
      <c r="E65" s="199">
        <f ca="1">IF('3. Erfassung Auszahlungen'!$M$13&lt;&gt;"ja",IF(ISNUMBER(MATCH(E$4,'3. Erfassung Auszahlungen'!$V$13:$CE$13,0)),'3. Erfassung Auszahlungen'!$N$13,0),0)</f>
        <v>0</v>
      </c>
      <c r="F65" s="199">
        <f ca="1">IF('3. Erfassung Auszahlungen'!$M$13&lt;&gt;"ja",IF(ISNUMBER(MATCH(F$4,'3. Erfassung Auszahlungen'!$V$13:$CE$13,0)),'3. Erfassung Auszahlungen'!$N$13,0),0)</f>
        <v>0</v>
      </c>
      <c r="G65" s="199">
        <f ca="1">IF('3. Erfassung Auszahlungen'!$M$13&lt;&gt;"ja",IF(ISNUMBER(MATCH(G$4,'3. Erfassung Auszahlungen'!$V$13:$CE$13,0)),'3. Erfassung Auszahlungen'!$N$13,0),0)</f>
        <v>0</v>
      </c>
      <c r="H65" s="199">
        <f ca="1">IF('3. Erfassung Auszahlungen'!$M$13&lt;&gt;"ja",IF(ISNUMBER(MATCH(H$4,'3. Erfassung Auszahlungen'!$V$13:$CE$13,0)),'3. Erfassung Auszahlungen'!$N$13,0),0)</f>
        <v>0</v>
      </c>
      <c r="I65" s="199">
        <f ca="1">IF('3. Erfassung Auszahlungen'!$M$13&lt;&gt;"ja",IF(ISNUMBER(MATCH(I$4,'3. Erfassung Auszahlungen'!$V$13:$CE$13,0)),'3. Erfassung Auszahlungen'!$N$13,0),0)</f>
        <v>0</v>
      </c>
      <c r="J65" s="199">
        <f ca="1">IF('3. Erfassung Auszahlungen'!$M$13&lt;&gt;"ja",IF(ISNUMBER(MATCH(J$4,'3. Erfassung Auszahlungen'!$V$13:$CE$13,0)),'3. Erfassung Auszahlungen'!$N$13,0),0)</f>
        <v>0</v>
      </c>
      <c r="K65" s="199">
        <f ca="1">IF('3. Erfassung Auszahlungen'!$M$13&lt;&gt;"ja",IF(ISNUMBER(MATCH(K$4,'3. Erfassung Auszahlungen'!$V$13:$CE$13,0)),'3. Erfassung Auszahlungen'!$N$13,0),0)</f>
        <v>0</v>
      </c>
      <c r="L65" s="199">
        <f ca="1">IF('3. Erfassung Auszahlungen'!$M$13&lt;&gt;"ja",IF(ISNUMBER(MATCH(L$4,'3. Erfassung Auszahlungen'!$V$13:$CE$13,0)),'3. Erfassung Auszahlungen'!$N$13,0),0)</f>
        <v>0</v>
      </c>
      <c r="M65" s="199">
        <f ca="1">IF('3. Erfassung Auszahlungen'!$M$13&lt;&gt;"ja",IF(ISNUMBER(MATCH(M$4,'3. Erfassung Auszahlungen'!$V$13:$CE$13,0)),'3. Erfassung Auszahlungen'!$N$13,0),0)</f>
        <v>0</v>
      </c>
      <c r="N65" s="188">
        <f t="shared" ca="1" si="8"/>
        <v>0</v>
      </c>
    </row>
    <row r="66" spans="1:14" x14ac:dyDescent="0.25">
      <c r="A66" s="18">
        <f>'3. Erfassung Auszahlungen'!A14</f>
        <v>0</v>
      </c>
      <c r="B66" s="199">
        <f ca="1">IF('3. Erfassung Auszahlungen'!$M$14&lt;&gt;"ja",IF(ISNUMBER(MATCH(B$4,'3. Erfassung Auszahlungen'!$V$14:$CE$14,0)),'3. Erfassung Auszahlungen'!$N$14,0),0)</f>
        <v>0</v>
      </c>
      <c r="C66" s="199">
        <f ca="1">IF('3. Erfassung Auszahlungen'!$M$14&lt;&gt;"ja",IF(ISNUMBER(MATCH(C$4,'3. Erfassung Auszahlungen'!$V$14:$CE$14,0)),'3. Erfassung Auszahlungen'!$N$14,0),0)</f>
        <v>0</v>
      </c>
      <c r="D66" s="199">
        <f ca="1">IF('3. Erfassung Auszahlungen'!$M$14&lt;&gt;"ja",IF(ISNUMBER(MATCH(D$4,'3. Erfassung Auszahlungen'!$V$14:$CE$14,0)),'3. Erfassung Auszahlungen'!$N$14,0),0)</f>
        <v>0</v>
      </c>
      <c r="E66" s="199">
        <f ca="1">IF('3. Erfassung Auszahlungen'!$M$14&lt;&gt;"ja",IF(ISNUMBER(MATCH(E$4,'3. Erfassung Auszahlungen'!$V$14:$CE$14,0)),'3. Erfassung Auszahlungen'!$N$14,0),0)</f>
        <v>0</v>
      </c>
      <c r="F66" s="199">
        <f ca="1">IF('3. Erfassung Auszahlungen'!$M$14&lt;&gt;"ja",IF(ISNUMBER(MATCH(F$4,'3. Erfassung Auszahlungen'!$V$14:$CE$14,0)),'3. Erfassung Auszahlungen'!$N$14,0),0)</f>
        <v>0</v>
      </c>
      <c r="G66" s="199">
        <f ca="1">IF('3. Erfassung Auszahlungen'!$M$14&lt;&gt;"ja",IF(ISNUMBER(MATCH(G$4,'3. Erfassung Auszahlungen'!$V$14:$CE$14,0)),'3. Erfassung Auszahlungen'!$N$14,0),0)</f>
        <v>0</v>
      </c>
      <c r="H66" s="199">
        <f ca="1">IF('3. Erfassung Auszahlungen'!$M$14&lt;&gt;"ja",IF(ISNUMBER(MATCH(H$4,'3. Erfassung Auszahlungen'!$V$14:$CE$14,0)),'3. Erfassung Auszahlungen'!$N$14,0),0)</f>
        <v>0</v>
      </c>
      <c r="I66" s="199">
        <f ca="1">IF('3. Erfassung Auszahlungen'!$M$14&lt;&gt;"ja",IF(ISNUMBER(MATCH(I$4,'3. Erfassung Auszahlungen'!$V$14:$CE$14,0)),'3. Erfassung Auszahlungen'!$N$14,0),0)</f>
        <v>0</v>
      </c>
      <c r="J66" s="199">
        <f ca="1">IF('3. Erfassung Auszahlungen'!$M$14&lt;&gt;"ja",IF(ISNUMBER(MATCH(J$4,'3. Erfassung Auszahlungen'!$V$14:$CE$14,0)),'3. Erfassung Auszahlungen'!$N$14,0),0)</f>
        <v>0</v>
      </c>
      <c r="K66" s="199">
        <f ca="1">IF('3. Erfassung Auszahlungen'!$M$14&lt;&gt;"ja",IF(ISNUMBER(MATCH(K$4,'3. Erfassung Auszahlungen'!$V$14:$CE$14,0)),'3. Erfassung Auszahlungen'!$N$14,0),0)</f>
        <v>0</v>
      </c>
      <c r="L66" s="199">
        <f ca="1">IF('3. Erfassung Auszahlungen'!$M$14&lt;&gt;"ja",IF(ISNUMBER(MATCH(L$4,'3. Erfassung Auszahlungen'!$V$14:$CE$14,0)),'3. Erfassung Auszahlungen'!$N$14,0),0)</f>
        <v>0</v>
      </c>
      <c r="M66" s="199">
        <f ca="1">IF('3. Erfassung Auszahlungen'!$M$14&lt;&gt;"ja",IF(ISNUMBER(MATCH(M$4,'3. Erfassung Auszahlungen'!$V$14:$CE$14,0)),'3. Erfassung Auszahlungen'!$N$14,0),0)</f>
        <v>0</v>
      </c>
      <c r="N66" s="188">
        <f t="shared" ca="1" si="8"/>
        <v>0</v>
      </c>
    </row>
    <row r="67" spans="1:14" x14ac:dyDescent="0.25">
      <c r="A67" s="18">
        <f>'3. Erfassung Auszahlungen'!A15</f>
        <v>0</v>
      </c>
      <c r="B67" s="199">
        <f ca="1">IF('3. Erfassung Auszahlungen'!$M$15&lt;&gt;"ja",IF(ISNUMBER(MATCH(B$4,'3. Erfassung Auszahlungen'!$V$15:$CE$15,0)),'3. Erfassung Auszahlungen'!$N$15,0),0)</f>
        <v>0</v>
      </c>
      <c r="C67" s="199">
        <f ca="1">IF('3. Erfassung Auszahlungen'!$M$15&lt;&gt;"ja",IF(ISNUMBER(MATCH(C$4,'3. Erfassung Auszahlungen'!$V$15:$CE$15,0)),'3. Erfassung Auszahlungen'!$N$15,0),0)</f>
        <v>0</v>
      </c>
      <c r="D67" s="199">
        <f ca="1">IF('3. Erfassung Auszahlungen'!$M$15&lt;&gt;"ja",IF(ISNUMBER(MATCH(D$4,'3. Erfassung Auszahlungen'!$V$15:$CE$15,0)),'3. Erfassung Auszahlungen'!$N$15,0),0)</f>
        <v>0</v>
      </c>
      <c r="E67" s="199">
        <f ca="1">IF('3. Erfassung Auszahlungen'!$M$15&lt;&gt;"ja",IF(ISNUMBER(MATCH(E$4,'3. Erfassung Auszahlungen'!$V$15:$CE$15,0)),'3. Erfassung Auszahlungen'!$N$15,0),0)</f>
        <v>0</v>
      </c>
      <c r="F67" s="199">
        <f ca="1">IF('3. Erfassung Auszahlungen'!$M$15&lt;&gt;"ja",IF(ISNUMBER(MATCH(F$4,'3. Erfassung Auszahlungen'!$V$15:$CE$15,0)),'3. Erfassung Auszahlungen'!$N$15,0),0)</f>
        <v>0</v>
      </c>
      <c r="G67" s="199">
        <f ca="1">IF('3. Erfassung Auszahlungen'!$M$15&lt;&gt;"ja",IF(ISNUMBER(MATCH(G$4,'3. Erfassung Auszahlungen'!$V$15:$CE$15,0)),'3. Erfassung Auszahlungen'!$N$15,0),0)</f>
        <v>0</v>
      </c>
      <c r="H67" s="199">
        <f ca="1">IF('3. Erfassung Auszahlungen'!$M$15&lt;&gt;"ja",IF(ISNUMBER(MATCH(H$4,'3. Erfassung Auszahlungen'!$V$15:$CE$15,0)),'3. Erfassung Auszahlungen'!$N$15,0),0)</f>
        <v>0</v>
      </c>
      <c r="I67" s="199">
        <f ca="1">IF('3. Erfassung Auszahlungen'!$M$15&lt;&gt;"ja",IF(ISNUMBER(MATCH(I$4,'3. Erfassung Auszahlungen'!$V$15:$CE$15,0)),'3. Erfassung Auszahlungen'!$N$15,0),0)</f>
        <v>0</v>
      </c>
      <c r="J67" s="199">
        <f ca="1">IF('3. Erfassung Auszahlungen'!$M$15&lt;&gt;"ja",IF(ISNUMBER(MATCH(J$4,'3. Erfassung Auszahlungen'!$V$15:$CE$15,0)),'3. Erfassung Auszahlungen'!$N$15,0),0)</f>
        <v>0</v>
      </c>
      <c r="K67" s="199">
        <f ca="1">IF('3. Erfassung Auszahlungen'!$M$15&lt;&gt;"ja",IF(ISNUMBER(MATCH(K$4,'3. Erfassung Auszahlungen'!$V$15:$CE$15,0)),'3. Erfassung Auszahlungen'!$N$15,0),0)</f>
        <v>0</v>
      </c>
      <c r="L67" s="199">
        <f ca="1">IF('3. Erfassung Auszahlungen'!$M$15&lt;&gt;"ja",IF(ISNUMBER(MATCH(L$4,'3. Erfassung Auszahlungen'!$V$15:$CE$15,0)),'3. Erfassung Auszahlungen'!$N$15,0),0)</f>
        <v>0</v>
      </c>
      <c r="M67" s="199">
        <f ca="1">IF('3. Erfassung Auszahlungen'!$M$15&lt;&gt;"ja",IF(ISNUMBER(MATCH(M$4,'3. Erfassung Auszahlungen'!$V$15:$CE$15,0)),'3. Erfassung Auszahlungen'!$N$15,0),0)</f>
        <v>0</v>
      </c>
      <c r="N67" s="188">
        <f t="shared" ca="1" si="8"/>
        <v>0</v>
      </c>
    </row>
    <row r="68" spans="1:14" x14ac:dyDescent="0.25">
      <c r="A68" s="18">
        <f>'3. Erfassung Auszahlungen'!A16</f>
        <v>0</v>
      </c>
      <c r="B68" s="199">
        <f ca="1">IF('3. Erfassung Auszahlungen'!$M$16&lt;&gt;"ja",IF(ISNUMBER(MATCH(B$4,'3. Erfassung Auszahlungen'!$V$16:$CE$16,0)),'3. Erfassung Auszahlungen'!$N$16,0),0)</f>
        <v>0</v>
      </c>
      <c r="C68" s="199">
        <f ca="1">IF('3. Erfassung Auszahlungen'!$M$16&lt;&gt;"ja",IF(ISNUMBER(MATCH(C$4,'3. Erfassung Auszahlungen'!$V$16:$CE$16,0)),'3. Erfassung Auszahlungen'!$N$16,0),0)</f>
        <v>0</v>
      </c>
      <c r="D68" s="199">
        <f ca="1">IF('3. Erfassung Auszahlungen'!$M$16&lt;&gt;"ja",IF(ISNUMBER(MATCH(D$4,'3. Erfassung Auszahlungen'!$V$16:$CE$16,0)),'3. Erfassung Auszahlungen'!$N$16,0),0)</f>
        <v>0</v>
      </c>
      <c r="E68" s="199">
        <f ca="1">IF('3. Erfassung Auszahlungen'!$M$16&lt;&gt;"ja",IF(ISNUMBER(MATCH(E$4,'3. Erfassung Auszahlungen'!$V$16:$CE$16,0)),'3. Erfassung Auszahlungen'!$N$16,0),0)</f>
        <v>0</v>
      </c>
      <c r="F68" s="199">
        <f ca="1">IF('3. Erfassung Auszahlungen'!$M$16&lt;&gt;"ja",IF(ISNUMBER(MATCH(F$4,'3. Erfassung Auszahlungen'!$V$16:$CE$16,0)),'3. Erfassung Auszahlungen'!$N$16,0),0)</f>
        <v>0</v>
      </c>
      <c r="G68" s="199">
        <f ca="1">IF('3. Erfassung Auszahlungen'!$M$16&lt;&gt;"ja",IF(ISNUMBER(MATCH(G$4,'3. Erfassung Auszahlungen'!$V$16:$CE$16,0)),'3. Erfassung Auszahlungen'!$N$16,0),0)</f>
        <v>0</v>
      </c>
      <c r="H68" s="199">
        <f ca="1">IF('3. Erfassung Auszahlungen'!$M$16&lt;&gt;"ja",IF(ISNUMBER(MATCH(H$4,'3. Erfassung Auszahlungen'!$V$16:$CE$16,0)),'3. Erfassung Auszahlungen'!$N$16,0),0)</f>
        <v>0</v>
      </c>
      <c r="I68" s="199">
        <f ca="1">IF('3. Erfassung Auszahlungen'!$M$16&lt;&gt;"ja",IF(ISNUMBER(MATCH(I$4,'3. Erfassung Auszahlungen'!$V$16:$CE$16,0)),'3. Erfassung Auszahlungen'!$N$16,0),0)</f>
        <v>0</v>
      </c>
      <c r="J68" s="199">
        <f ca="1">IF('3. Erfassung Auszahlungen'!$M$16&lt;&gt;"ja",IF(ISNUMBER(MATCH(J$4,'3. Erfassung Auszahlungen'!$V$16:$CE$16,0)),'3. Erfassung Auszahlungen'!$N$16,0),0)</f>
        <v>0</v>
      </c>
      <c r="K68" s="199">
        <f ca="1">IF('3. Erfassung Auszahlungen'!$M$16&lt;&gt;"ja",IF(ISNUMBER(MATCH(K$4,'3. Erfassung Auszahlungen'!$V$16:$CE$16,0)),'3. Erfassung Auszahlungen'!$N$16,0),0)</f>
        <v>0</v>
      </c>
      <c r="L68" s="199">
        <f ca="1">IF('3. Erfassung Auszahlungen'!$M$16&lt;&gt;"ja",IF(ISNUMBER(MATCH(L$4,'3. Erfassung Auszahlungen'!$V$16:$CE$16,0)),'3. Erfassung Auszahlungen'!$N$16,0),0)</f>
        <v>0</v>
      </c>
      <c r="M68" s="199">
        <f ca="1">IF('3. Erfassung Auszahlungen'!$M$16&lt;&gt;"ja",IF(ISNUMBER(MATCH(M$4,'3. Erfassung Auszahlungen'!$V$16:$CE$16,0)),'3. Erfassung Auszahlungen'!$N$16,0),0)</f>
        <v>0</v>
      </c>
      <c r="N68" s="188">
        <f t="shared" ca="1" si="8"/>
        <v>0</v>
      </c>
    </row>
    <row r="69" spans="1:14" x14ac:dyDescent="0.25">
      <c r="A69" s="18">
        <f>'3. Erfassung Auszahlungen'!A17</f>
        <v>0</v>
      </c>
      <c r="B69" s="199">
        <f ca="1">IF('3. Erfassung Auszahlungen'!$M$17&lt;&gt;"ja",IF(ISNUMBER(MATCH(B$4,'3. Erfassung Auszahlungen'!$V$17:$CE$17,0)),'3. Erfassung Auszahlungen'!$N$17,0),0)</f>
        <v>0</v>
      </c>
      <c r="C69" s="199">
        <f ca="1">IF('3. Erfassung Auszahlungen'!$M$17&lt;&gt;"ja",IF(ISNUMBER(MATCH(C$4,'3. Erfassung Auszahlungen'!$V$17:$CE$17,0)),'3. Erfassung Auszahlungen'!$N$17,0),0)</f>
        <v>0</v>
      </c>
      <c r="D69" s="199">
        <f ca="1">IF('3. Erfassung Auszahlungen'!$M$17&lt;&gt;"ja",IF(ISNUMBER(MATCH(D$4,'3. Erfassung Auszahlungen'!$V$17:$CE$17,0)),'3. Erfassung Auszahlungen'!$N$17,0),0)</f>
        <v>0</v>
      </c>
      <c r="E69" s="199">
        <f ca="1">IF('3. Erfassung Auszahlungen'!$M$17&lt;&gt;"ja",IF(ISNUMBER(MATCH(E$4,'3. Erfassung Auszahlungen'!$V$17:$CE$17,0)),'3. Erfassung Auszahlungen'!$N$17,0),0)</f>
        <v>0</v>
      </c>
      <c r="F69" s="199">
        <f ca="1">IF('3. Erfassung Auszahlungen'!$M$17&lt;&gt;"ja",IF(ISNUMBER(MATCH(F$4,'3. Erfassung Auszahlungen'!$V$17:$CE$17,0)),'3. Erfassung Auszahlungen'!$N$17,0),0)</f>
        <v>0</v>
      </c>
      <c r="G69" s="199">
        <f ca="1">IF('3. Erfassung Auszahlungen'!$M$17&lt;&gt;"ja",IF(ISNUMBER(MATCH(G$4,'3. Erfassung Auszahlungen'!$V$17:$CE$17,0)),'3. Erfassung Auszahlungen'!$N$17,0),0)</f>
        <v>0</v>
      </c>
      <c r="H69" s="199">
        <f ca="1">IF('3. Erfassung Auszahlungen'!$M$17&lt;&gt;"ja",IF(ISNUMBER(MATCH(H$4,'3. Erfassung Auszahlungen'!$V$17:$CE$17,0)),'3. Erfassung Auszahlungen'!$N$17,0),0)</f>
        <v>0</v>
      </c>
      <c r="I69" s="199">
        <f ca="1">IF('3. Erfassung Auszahlungen'!$M$17&lt;&gt;"ja",IF(ISNUMBER(MATCH(I$4,'3. Erfassung Auszahlungen'!$V$17:$CE$17,0)),'3. Erfassung Auszahlungen'!$N$17,0),0)</f>
        <v>0</v>
      </c>
      <c r="J69" s="199">
        <f ca="1">IF('3. Erfassung Auszahlungen'!$M$17&lt;&gt;"ja",IF(ISNUMBER(MATCH(J$4,'3. Erfassung Auszahlungen'!$V$17:$CE$17,0)),'3. Erfassung Auszahlungen'!$N$17,0),0)</f>
        <v>0</v>
      </c>
      <c r="K69" s="199">
        <f ca="1">IF('3. Erfassung Auszahlungen'!$M$17&lt;&gt;"ja",IF(ISNUMBER(MATCH(K$4,'3. Erfassung Auszahlungen'!$V$17:$CE$17,0)),'3. Erfassung Auszahlungen'!$N$17,0),0)</f>
        <v>0</v>
      </c>
      <c r="L69" s="199">
        <f ca="1">IF('3. Erfassung Auszahlungen'!$M$17&lt;&gt;"ja",IF(ISNUMBER(MATCH(L$4,'3. Erfassung Auszahlungen'!$V$17:$CE$17,0)),'3. Erfassung Auszahlungen'!$N$17,0),0)</f>
        <v>0</v>
      </c>
      <c r="M69" s="199">
        <f ca="1">IF('3. Erfassung Auszahlungen'!$M$17&lt;&gt;"ja",IF(ISNUMBER(MATCH(M$4,'3. Erfassung Auszahlungen'!$V$17:$CE$17,0)),'3. Erfassung Auszahlungen'!$N$17,0),0)</f>
        <v>0</v>
      </c>
      <c r="N69" s="188">
        <f t="shared" ca="1" si="8"/>
        <v>0</v>
      </c>
    </row>
    <row r="70" spans="1:14" x14ac:dyDescent="0.25">
      <c r="A70" s="18">
        <f>'3. Erfassung Auszahlungen'!A18</f>
        <v>0</v>
      </c>
      <c r="B70" s="199">
        <f ca="1">IF('3. Erfassung Auszahlungen'!$M$18&lt;&gt;"ja",IF(ISNUMBER(MATCH(B$4,'3. Erfassung Auszahlungen'!$V$18:$CE$18,0)),'3. Erfassung Auszahlungen'!$N$18,0),0)</f>
        <v>0</v>
      </c>
      <c r="C70" s="199">
        <f ca="1">IF('3. Erfassung Auszahlungen'!$M$18&lt;&gt;"ja",IF(ISNUMBER(MATCH(C$4,'3. Erfassung Auszahlungen'!$V$18:$CE$18,0)),'3. Erfassung Auszahlungen'!$N$18,0),0)</f>
        <v>0</v>
      </c>
      <c r="D70" s="199">
        <f ca="1">IF('3. Erfassung Auszahlungen'!$M$18&lt;&gt;"ja",IF(ISNUMBER(MATCH(D$4,'3. Erfassung Auszahlungen'!$V$18:$CE$18,0)),'3. Erfassung Auszahlungen'!$N$18,0),0)</f>
        <v>0</v>
      </c>
      <c r="E70" s="199">
        <f ca="1">IF('3. Erfassung Auszahlungen'!$M$18&lt;&gt;"ja",IF(ISNUMBER(MATCH(E$4,'3. Erfassung Auszahlungen'!$V$18:$CE$18,0)),'3. Erfassung Auszahlungen'!$N$18,0),0)</f>
        <v>0</v>
      </c>
      <c r="F70" s="199">
        <f ca="1">IF('3. Erfassung Auszahlungen'!$M$18&lt;&gt;"ja",IF(ISNUMBER(MATCH(F$4,'3. Erfassung Auszahlungen'!$V$18:$CE$18,0)),'3. Erfassung Auszahlungen'!$N$18,0),0)</f>
        <v>0</v>
      </c>
      <c r="G70" s="199">
        <f ca="1">IF('3. Erfassung Auszahlungen'!$M$18&lt;&gt;"ja",IF(ISNUMBER(MATCH(G$4,'3. Erfassung Auszahlungen'!$V$18:$CE$18,0)),'3. Erfassung Auszahlungen'!$N$18,0),0)</f>
        <v>0</v>
      </c>
      <c r="H70" s="199">
        <f ca="1">IF('3. Erfassung Auszahlungen'!$M$18&lt;&gt;"ja",IF(ISNUMBER(MATCH(H$4,'3. Erfassung Auszahlungen'!$V$18:$CE$18,0)),'3. Erfassung Auszahlungen'!$N$18,0),0)</f>
        <v>0</v>
      </c>
      <c r="I70" s="199">
        <f ca="1">IF('3. Erfassung Auszahlungen'!$M$18&lt;&gt;"ja",IF(ISNUMBER(MATCH(I$4,'3. Erfassung Auszahlungen'!$V$18:$CE$18,0)),'3. Erfassung Auszahlungen'!$N$18,0),0)</f>
        <v>0</v>
      </c>
      <c r="J70" s="199">
        <f ca="1">IF('3. Erfassung Auszahlungen'!$M$18&lt;&gt;"ja",IF(ISNUMBER(MATCH(J$4,'3. Erfassung Auszahlungen'!$V$18:$CE$18,0)),'3. Erfassung Auszahlungen'!$N$18,0),0)</f>
        <v>0</v>
      </c>
      <c r="K70" s="199">
        <f ca="1">IF('3. Erfassung Auszahlungen'!$M$18&lt;&gt;"ja",IF(ISNUMBER(MATCH(K$4,'3. Erfassung Auszahlungen'!$V$18:$CE$18,0)),'3. Erfassung Auszahlungen'!$N$18,0),0)</f>
        <v>0</v>
      </c>
      <c r="L70" s="199">
        <f ca="1">IF('3. Erfassung Auszahlungen'!$M$18&lt;&gt;"ja",IF(ISNUMBER(MATCH(L$4,'3. Erfassung Auszahlungen'!$V$18:$CE$18,0)),'3. Erfassung Auszahlungen'!$N$18,0),0)</f>
        <v>0</v>
      </c>
      <c r="M70" s="199">
        <f ca="1">IF('3. Erfassung Auszahlungen'!$M$18&lt;&gt;"ja",IF(ISNUMBER(MATCH(M$4,'3. Erfassung Auszahlungen'!$V$18:$CE$18,0)),'3. Erfassung Auszahlungen'!$N$18,0),0)</f>
        <v>0</v>
      </c>
      <c r="N70" s="188">
        <f t="shared" ca="1" si="8"/>
        <v>0</v>
      </c>
    </row>
    <row r="71" spans="1:14" x14ac:dyDescent="0.25">
      <c r="A71" s="18">
        <f>'3. Erfassung Auszahlungen'!A19</f>
        <v>0</v>
      </c>
      <c r="B71" s="199">
        <f ca="1">IF('3. Erfassung Auszahlungen'!$M$19&lt;&gt;"ja",IF(ISNUMBER(MATCH(B$4,'3. Erfassung Auszahlungen'!$V$19:$CE$19,0)),'3. Erfassung Auszahlungen'!$N$19,0),0)</f>
        <v>0</v>
      </c>
      <c r="C71" s="199">
        <f ca="1">IF('3. Erfassung Auszahlungen'!$M$19&lt;&gt;"ja",IF(ISNUMBER(MATCH(C$4,'3. Erfassung Auszahlungen'!$V$19:$CE$19,0)),'3. Erfassung Auszahlungen'!$N$19,0),0)</f>
        <v>0</v>
      </c>
      <c r="D71" s="199">
        <f ca="1">IF('3. Erfassung Auszahlungen'!$M$19&lt;&gt;"ja",IF(ISNUMBER(MATCH(D$4,'3. Erfassung Auszahlungen'!$V$19:$CE$19,0)),'3. Erfassung Auszahlungen'!$N$19,0),0)</f>
        <v>0</v>
      </c>
      <c r="E71" s="199">
        <f ca="1">IF('3. Erfassung Auszahlungen'!$M$19&lt;&gt;"ja",IF(ISNUMBER(MATCH(E$4,'3. Erfassung Auszahlungen'!$V$19:$CE$19,0)),'3. Erfassung Auszahlungen'!$N$19,0),0)</f>
        <v>0</v>
      </c>
      <c r="F71" s="199">
        <f ca="1">IF('3. Erfassung Auszahlungen'!$M$19&lt;&gt;"ja",IF(ISNUMBER(MATCH(F$4,'3. Erfassung Auszahlungen'!$V$19:$CE$19,0)),'3. Erfassung Auszahlungen'!$N$19,0),0)</f>
        <v>0</v>
      </c>
      <c r="G71" s="199">
        <f ca="1">IF('3. Erfassung Auszahlungen'!$M$19&lt;&gt;"ja",IF(ISNUMBER(MATCH(G$4,'3. Erfassung Auszahlungen'!$V$19:$CE$19,0)),'3. Erfassung Auszahlungen'!$N$19,0),0)</f>
        <v>0</v>
      </c>
      <c r="H71" s="199">
        <f ca="1">IF('3. Erfassung Auszahlungen'!$M$19&lt;&gt;"ja",IF(ISNUMBER(MATCH(H$4,'3. Erfassung Auszahlungen'!$V$19:$CE$19,0)),'3. Erfassung Auszahlungen'!$N$19,0),0)</f>
        <v>0</v>
      </c>
      <c r="I71" s="199">
        <f ca="1">IF('3. Erfassung Auszahlungen'!$M$19&lt;&gt;"ja",IF(ISNUMBER(MATCH(I$4,'3. Erfassung Auszahlungen'!$V$19:$CE$19,0)),'3. Erfassung Auszahlungen'!$N$19,0),0)</f>
        <v>0</v>
      </c>
      <c r="J71" s="199">
        <f ca="1">IF('3. Erfassung Auszahlungen'!$M$19&lt;&gt;"ja",IF(ISNUMBER(MATCH(J$4,'3. Erfassung Auszahlungen'!$V$19:$CE$19,0)),'3. Erfassung Auszahlungen'!$N$19,0),0)</f>
        <v>0</v>
      </c>
      <c r="K71" s="199">
        <f ca="1">IF('3. Erfassung Auszahlungen'!$M$19&lt;&gt;"ja",IF(ISNUMBER(MATCH(K$4,'3. Erfassung Auszahlungen'!$V$19:$CE$19,0)),'3. Erfassung Auszahlungen'!$N$19,0),0)</f>
        <v>0</v>
      </c>
      <c r="L71" s="199">
        <f ca="1">IF('3. Erfassung Auszahlungen'!$M$19&lt;&gt;"ja",IF(ISNUMBER(MATCH(L$4,'3. Erfassung Auszahlungen'!$V$19:$CE$19,0)),'3. Erfassung Auszahlungen'!$N$19,0),0)</f>
        <v>0</v>
      </c>
      <c r="M71" s="199">
        <f ca="1">IF('3. Erfassung Auszahlungen'!$M$19&lt;&gt;"ja",IF(ISNUMBER(MATCH(M$4,'3. Erfassung Auszahlungen'!$V$19:$CE$19,0)),'3. Erfassung Auszahlungen'!$N$19,0),0)</f>
        <v>0</v>
      </c>
      <c r="N71" s="188">
        <f t="shared" ca="1" si="8"/>
        <v>0</v>
      </c>
    </row>
    <row r="72" spans="1:14" x14ac:dyDescent="0.25">
      <c r="A72" s="18">
        <f>'3. Erfassung Auszahlungen'!A20</f>
        <v>0</v>
      </c>
      <c r="B72" s="199">
        <f ca="1">IF('3. Erfassung Auszahlungen'!$M$20&lt;&gt;"ja",IF(ISNUMBER(MATCH(B$4,'3. Erfassung Auszahlungen'!$V$20:$CE$20,0)),'3. Erfassung Auszahlungen'!$N$20,0),0)</f>
        <v>0</v>
      </c>
      <c r="C72" s="199">
        <f ca="1">IF('3. Erfassung Auszahlungen'!$M$20&lt;&gt;"ja",IF(ISNUMBER(MATCH(C$4,'3. Erfassung Auszahlungen'!$V$20:$CE$20,0)),'3. Erfassung Auszahlungen'!$N$20,0),0)</f>
        <v>0</v>
      </c>
      <c r="D72" s="199">
        <f ca="1">IF('3. Erfassung Auszahlungen'!$M$20&lt;&gt;"ja",IF(ISNUMBER(MATCH(D$4,'3. Erfassung Auszahlungen'!$V$20:$CE$20,0)),'3. Erfassung Auszahlungen'!$N$20,0),0)</f>
        <v>0</v>
      </c>
      <c r="E72" s="199">
        <f ca="1">IF('3. Erfassung Auszahlungen'!$M$20&lt;&gt;"ja",IF(ISNUMBER(MATCH(E$4,'3. Erfassung Auszahlungen'!$V$20:$CE$20,0)),'3. Erfassung Auszahlungen'!$N$20,0),0)</f>
        <v>0</v>
      </c>
      <c r="F72" s="199">
        <f ca="1">IF('3. Erfassung Auszahlungen'!$M$20&lt;&gt;"ja",IF(ISNUMBER(MATCH(F$4,'3. Erfassung Auszahlungen'!$V$20:$CE$20,0)),'3. Erfassung Auszahlungen'!$N$20,0),0)</f>
        <v>0</v>
      </c>
      <c r="G72" s="199">
        <f ca="1">IF('3. Erfassung Auszahlungen'!$M$20&lt;&gt;"ja",IF(ISNUMBER(MATCH(G$4,'3. Erfassung Auszahlungen'!$V$20:$CE$20,0)),'3. Erfassung Auszahlungen'!$N$20,0),0)</f>
        <v>0</v>
      </c>
      <c r="H72" s="199">
        <f ca="1">IF('3. Erfassung Auszahlungen'!$M$20&lt;&gt;"ja",IF(ISNUMBER(MATCH(H$4,'3. Erfassung Auszahlungen'!$V$20:$CE$20,0)),'3. Erfassung Auszahlungen'!$N$20,0),0)</f>
        <v>0</v>
      </c>
      <c r="I72" s="199">
        <f ca="1">IF('3. Erfassung Auszahlungen'!$M$20&lt;&gt;"ja",IF(ISNUMBER(MATCH(I$4,'3. Erfassung Auszahlungen'!$V$20:$CE$20,0)),'3. Erfassung Auszahlungen'!$N$20,0),0)</f>
        <v>0</v>
      </c>
      <c r="J72" s="199">
        <f ca="1">IF('3. Erfassung Auszahlungen'!$M$20&lt;&gt;"ja",IF(ISNUMBER(MATCH(J$4,'3. Erfassung Auszahlungen'!$V$20:$CE$20,0)),'3. Erfassung Auszahlungen'!$N$20,0),0)</f>
        <v>0</v>
      </c>
      <c r="K72" s="199">
        <f ca="1">IF('3. Erfassung Auszahlungen'!$M$20&lt;&gt;"ja",IF(ISNUMBER(MATCH(K$4,'3. Erfassung Auszahlungen'!$V$20:$CE$20,0)),'3. Erfassung Auszahlungen'!$N$20,0),0)</f>
        <v>0</v>
      </c>
      <c r="L72" s="199">
        <f ca="1">IF('3. Erfassung Auszahlungen'!$M$20&lt;&gt;"ja",IF(ISNUMBER(MATCH(L$4,'3. Erfassung Auszahlungen'!$V$20:$CE$20,0)),'3. Erfassung Auszahlungen'!$N$20,0),0)</f>
        <v>0</v>
      </c>
      <c r="M72" s="199">
        <f ca="1">IF('3. Erfassung Auszahlungen'!$M$20&lt;&gt;"ja",IF(ISNUMBER(MATCH(M$4,'3. Erfassung Auszahlungen'!$V$20:$CE$20,0)),'3. Erfassung Auszahlungen'!$N$20,0),0)</f>
        <v>0</v>
      </c>
      <c r="N72" s="188">
        <f t="shared" ca="1" si="8"/>
        <v>0</v>
      </c>
    </row>
    <row r="73" spans="1:14" x14ac:dyDescent="0.25">
      <c r="A73" s="18">
        <f>'3. Erfassung Auszahlungen'!A21</f>
        <v>0</v>
      </c>
      <c r="B73" s="199">
        <f ca="1">IF('3. Erfassung Auszahlungen'!$M$21&lt;&gt;"ja",IF(ISNUMBER(MATCH(B$4,'3. Erfassung Auszahlungen'!$V$21:$CE$21,0)),'3. Erfassung Auszahlungen'!$N$21,0),0)</f>
        <v>0</v>
      </c>
      <c r="C73" s="199">
        <f ca="1">IF('3. Erfassung Auszahlungen'!$M$21&lt;&gt;"ja",IF(ISNUMBER(MATCH(C$4,'3. Erfassung Auszahlungen'!$V$21:$CE$21,0)),'3. Erfassung Auszahlungen'!$N$21,0),0)</f>
        <v>0</v>
      </c>
      <c r="D73" s="199">
        <f ca="1">IF('3. Erfassung Auszahlungen'!$M$21&lt;&gt;"ja",IF(ISNUMBER(MATCH(D$4,'3. Erfassung Auszahlungen'!$V$21:$CE$21,0)),'3. Erfassung Auszahlungen'!$N$21,0),0)</f>
        <v>0</v>
      </c>
      <c r="E73" s="199">
        <f ca="1">IF('3. Erfassung Auszahlungen'!$M$21&lt;&gt;"ja",IF(ISNUMBER(MATCH(E$4,'3. Erfassung Auszahlungen'!$V$21:$CE$21,0)),'3. Erfassung Auszahlungen'!$N$21,0),0)</f>
        <v>0</v>
      </c>
      <c r="F73" s="199">
        <f ca="1">IF('3. Erfassung Auszahlungen'!$M$21&lt;&gt;"ja",IF(ISNUMBER(MATCH(F$4,'3. Erfassung Auszahlungen'!$V$21:$CE$21,0)),'3. Erfassung Auszahlungen'!$N$21,0),0)</f>
        <v>0</v>
      </c>
      <c r="G73" s="199">
        <f ca="1">IF('3. Erfassung Auszahlungen'!$M$21&lt;&gt;"ja",IF(ISNUMBER(MATCH(G$4,'3. Erfassung Auszahlungen'!$V$21:$CE$21,0)),'3. Erfassung Auszahlungen'!$N$21,0),0)</f>
        <v>0</v>
      </c>
      <c r="H73" s="199">
        <f ca="1">IF('3. Erfassung Auszahlungen'!$M$21&lt;&gt;"ja",IF(ISNUMBER(MATCH(H$4,'3. Erfassung Auszahlungen'!$V$21:$CE$21,0)),'3. Erfassung Auszahlungen'!$N$21,0),0)</f>
        <v>0</v>
      </c>
      <c r="I73" s="199">
        <f ca="1">IF('3. Erfassung Auszahlungen'!$M$21&lt;&gt;"ja",IF(ISNUMBER(MATCH(I$4,'3. Erfassung Auszahlungen'!$V$21:$CE$21,0)),'3. Erfassung Auszahlungen'!$N$21,0),0)</f>
        <v>0</v>
      </c>
      <c r="J73" s="199">
        <f ca="1">IF('3. Erfassung Auszahlungen'!$M$21&lt;&gt;"ja",IF(ISNUMBER(MATCH(J$4,'3. Erfassung Auszahlungen'!$V$21:$CE$21,0)),'3. Erfassung Auszahlungen'!$N$21,0),0)</f>
        <v>0</v>
      </c>
      <c r="K73" s="199">
        <f ca="1">IF('3. Erfassung Auszahlungen'!$M$21&lt;&gt;"ja",IF(ISNUMBER(MATCH(K$4,'3. Erfassung Auszahlungen'!$V$21:$CE$21,0)),'3. Erfassung Auszahlungen'!$N$21,0),0)</f>
        <v>0</v>
      </c>
      <c r="L73" s="199">
        <f ca="1">IF('3. Erfassung Auszahlungen'!$M$21&lt;&gt;"ja",IF(ISNUMBER(MATCH(L$4,'3. Erfassung Auszahlungen'!$V$21:$CE$21,0)),'3. Erfassung Auszahlungen'!$N$21,0),0)</f>
        <v>0</v>
      </c>
      <c r="M73" s="199">
        <f ca="1">IF('3. Erfassung Auszahlungen'!$M$21&lt;&gt;"ja",IF(ISNUMBER(MATCH(M$4,'3. Erfassung Auszahlungen'!$V$21:$CE$21,0)),'3. Erfassung Auszahlungen'!$N$21,0),0)</f>
        <v>0</v>
      </c>
      <c r="N73" s="188">
        <f t="shared" ca="1" si="8"/>
        <v>0</v>
      </c>
    </row>
    <row r="74" spans="1:14" x14ac:dyDescent="0.25">
      <c r="A74" s="18">
        <f>'3. Erfassung Auszahlungen'!A22</f>
        <v>0</v>
      </c>
      <c r="B74" s="199">
        <f ca="1">IF('3. Erfassung Auszahlungen'!$M$22&lt;&gt;"ja",IF(ISNUMBER(MATCH(B$4,'3. Erfassung Auszahlungen'!$V$22:$CE$22,0)),'3. Erfassung Auszahlungen'!$N$22,0),0)</f>
        <v>0</v>
      </c>
      <c r="C74" s="199">
        <f ca="1">IF('3. Erfassung Auszahlungen'!$M$22&lt;&gt;"ja",IF(ISNUMBER(MATCH(C$4,'3. Erfassung Auszahlungen'!$V$22:$CE$22,0)),'3. Erfassung Auszahlungen'!$N$22,0),0)</f>
        <v>0</v>
      </c>
      <c r="D74" s="199">
        <f ca="1">IF('3. Erfassung Auszahlungen'!$M$22&lt;&gt;"ja",IF(ISNUMBER(MATCH(D$4,'3. Erfassung Auszahlungen'!$V$22:$CE$22,0)),'3. Erfassung Auszahlungen'!$N$22,0),0)</f>
        <v>0</v>
      </c>
      <c r="E74" s="199">
        <f ca="1">IF('3. Erfassung Auszahlungen'!$M$22&lt;&gt;"ja",IF(ISNUMBER(MATCH(E$4,'3. Erfassung Auszahlungen'!$V$22:$CE$22,0)),'3. Erfassung Auszahlungen'!$N$22,0),0)</f>
        <v>0</v>
      </c>
      <c r="F74" s="199">
        <f ca="1">IF('3. Erfassung Auszahlungen'!$M$22&lt;&gt;"ja",IF(ISNUMBER(MATCH(F$4,'3. Erfassung Auszahlungen'!$V$22:$CE$22,0)),'3. Erfassung Auszahlungen'!$N$22,0),0)</f>
        <v>0</v>
      </c>
      <c r="G74" s="199">
        <f ca="1">IF('3. Erfassung Auszahlungen'!$M$22&lt;&gt;"ja",IF(ISNUMBER(MATCH(G$4,'3. Erfassung Auszahlungen'!$V$22:$CE$22,0)),'3. Erfassung Auszahlungen'!$N$22,0),0)</f>
        <v>0</v>
      </c>
      <c r="H74" s="199">
        <f ca="1">IF('3. Erfassung Auszahlungen'!$M$22&lt;&gt;"ja",IF(ISNUMBER(MATCH(H$4,'3. Erfassung Auszahlungen'!$V$22:$CE$22,0)),'3. Erfassung Auszahlungen'!$N$22,0),0)</f>
        <v>0</v>
      </c>
      <c r="I74" s="199">
        <f ca="1">IF('3. Erfassung Auszahlungen'!$M$22&lt;&gt;"ja",IF(ISNUMBER(MATCH(I$4,'3. Erfassung Auszahlungen'!$V$22:$CE$22,0)),'3. Erfassung Auszahlungen'!$N$22,0),0)</f>
        <v>0</v>
      </c>
      <c r="J74" s="199">
        <f ca="1">IF('3. Erfassung Auszahlungen'!$M$22&lt;&gt;"ja",IF(ISNUMBER(MATCH(J$4,'3. Erfassung Auszahlungen'!$V$22:$CE$22,0)),'3. Erfassung Auszahlungen'!$N$22,0),0)</f>
        <v>0</v>
      </c>
      <c r="K74" s="199">
        <f ca="1">IF('3. Erfassung Auszahlungen'!$M$22&lt;&gt;"ja",IF(ISNUMBER(MATCH(K$4,'3. Erfassung Auszahlungen'!$V$22:$CE$22,0)),'3. Erfassung Auszahlungen'!$N$22,0),0)</f>
        <v>0</v>
      </c>
      <c r="L74" s="199">
        <f ca="1">IF('3. Erfassung Auszahlungen'!$M$22&lt;&gt;"ja",IF(ISNUMBER(MATCH(L$4,'3. Erfassung Auszahlungen'!$V$22:$CE$22,0)),'3. Erfassung Auszahlungen'!$N$22,0),0)</f>
        <v>0</v>
      </c>
      <c r="M74" s="199">
        <f ca="1">IF('3. Erfassung Auszahlungen'!$M$22&lt;&gt;"ja",IF(ISNUMBER(MATCH(M$4,'3. Erfassung Auszahlungen'!$V$22:$CE$22,0)),'3. Erfassung Auszahlungen'!$N$22,0),0)</f>
        <v>0</v>
      </c>
      <c r="N74" s="188">
        <f t="shared" ca="1" si="8"/>
        <v>0</v>
      </c>
    </row>
    <row r="75" spans="1:14" x14ac:dyDescent="0.25">
      <c r="A75" s="18">
        <f>'3. Erfassung Auszahlungen'!A23</f>
        <v>0</v>
      </c>
      <c r="B75" s="199">
        <f ca="1">IF('3. Erfassung Auszahlungen'!$M$23&lt;&gt;"ja",IF(ISNUMBER(MATCH(B$4,'3. Erfassung Auszahlungen'!$V$23:$CE$23,0)),'3. Erfassung Auszahlungen'!$N$23,0),0)</f>
        <v>0</v>
      </c>
      <c r="C75" s="199">
        <f ca="1">IF('3. Erfassung Auszahlungen'!$M$23&lt;&gt;"ja",IF(ISNUMBER(MATCH(C$4,'3. Erfassung Auszahlungen'!$V$23:$CE$23,0)),'3. Erfassung Auszahlungen'!$N$23,0),0)</f>
        <v>0</v>
      </c>
      <c r="D75" s="199">
        <f ca="1">IF('3. Erfassung Auszahlungen'!$M$23&lt;&gt;"ja",IF(ISNUMBER(MATCH(D$4,'3. Erfassung Auszahlungen'!$V$23:$CE$23,0)),'3. Erfassung Auszahlungen'!$N$23,0),0)</f>
        <v>0</v>
      </c>
      <c r="E75" s="199">
        <f ca="1">IF('3. Erfassung Auszahlungen'!$M$23&lt;&gt;"ja",IF(ISNUMBER(MATCH(E$4,'3. Erfassung Auszahlungen'!$V$23:$CE$23,0)),'3. Erfassung Auszahlungen'!$N$23,0),0)</f>
        <v>0</v>
      </c>
      <c r="F75" s="199">
        <f ca="1">IF('3. Erfassung Auszahlungen'!$M$23&lt;&gt;"ja",IF(ISNUMBER(MATCH(F$4,'3. Erfassung Auszahlungen'!$V$23:$CE$23,0)),'3. Erfassung Auszahlungen'!$N$23,0),0)</f>
        <v>0</v>
      </c>
      <c r="G75" s="199">
        <f ca="1">IF('3. Erfassung Auszahlungen'!$M$23&lt;&gt;"ja",IF(ISNUMBER(MATCH(G$4,'3. Erfassung Auszahlungen'!$V$23:$CE$23,0)),'3. Erfassung Auszahlungen'!$N$23,0),0)</f>
        <v>0</v>
      </c>
      <c r="H75" s="199">
        <f ca="1">IF('3. Erfassung Auszahlungen'!$M$23&lt;&gt;"ja",IF(ISNUMBER(MATCH(H$4,'3. Erfassung Auszahlungen'!$V$23:$CE$23,0)),'3. Erfassung Auszahlungen'!$N$23,0),0)</f>
        <v>0</v>
      </c>
      <c r="I75" s="199">
        <f ca="1">IF('3. Erfassung Auszahlungen'!$M$23&lt;&gt;"ja",IF(ISNUMBER(MATCH(I$4,'3. Erfassung Auszahlungen'!$V$23:$CE$23,0)),'3. Erfassung Auszahlungen'!$N$23,0),0)</f>
        <v>0</v>
      </c>
      <c r="J75" s="199">
        <f ca="1">IF('3. Erfassung Auszahlungen'!$M$23&lt;&gt;"ja",IF(ISNUMBER(MATCH(J$4,'3. Erfassung Auszahlungen'!$V$23:$CE$23,0)),'3. Erfassung Auszahlungen'!$N$23,0),0)</f>
        <v>0</v>
      </c>
      <c r="K75" s="199">
        <f ca="1">IF('3. Erfassung Auszahlungen'!$M$23&lt;&gt;"ja",IF(ISNUMBER(MATCH(K$4,'3. Erfassung Auszahlungen'!$V$23:$CE$23,0)),'3. Erfassung Auszahlungen'!$N$23,0),0)</f>
        <v>0</v>
      </c>
      <c r="L75" s="199">
        <f ca="1">IF('3. Erfassung Auszahlungen'!$M$23&lt;&gt;"ja",IF(ISNUMBER(MATCH(L$4,'3. Erfassung Auszahlungen'!$V$23:$CE$23,0)),'3. Erfassung Auszahlungen'!$N$23,0),0)</f>
        <v>0</v>
      </c>
      <c r="M75" s="199">
        <f ca="1">IF('3. Erfassung Auszahlungen'!$M$23&lt;&gt;"ja",IF(ISNUMBER(MATCH(M$4,'3. Erfassung Auszahlungen'!$V$23:$CE$23,0)),'3. Erfassung Auszahlungen'!$N$23,0),0)</f>
        <v>0</v>
      </c>
      <c r="N75" s="188">
        <f t="shared" ca="1" si="8"/>
        <v>0</v>
      </c>
    </row>
    <row r="76" spans="1:14" x14ac:dyDescent="0.25">
      <c r="A76" s="18">
        <f>'3. Erfassung Auszahlungen'!A24</f>
        <v>0</v>
      </c>
      <c r="B76" s="199">
        <f ca="1">IF('3. Erfassung Auszahlungen'!$M$24&lt;&gt;"ja",IF(ISNUMBER(MATCH(B$4,'3. Erfassung Auszahlungen'!$V$24:$CE$24,0)),'3. Erfassung Auszahlungen'!$N$24,0),0)</f>
        <v>0</v>
      </c>
      <c r="C76" s="199">
        <f ca="1">IF('3. Erfassung Auszahlungen'!$M$24&lt;&gt;"ja",IF(ISNUMBER(MATCH(C$4,'3. Erfassung Auszahlungen'!$V$24:$CE$24,0)),'3. Erfassung Auszahlungen'!$N$24,0),0)</f>
        <v>0</v>
      </c>
      <c r="D76" s="199">
        <f ca="1">IF('3. Erfassung Auszahlungen'!$M$24&lt;&gt;"ja",IF(ISNUMBER(MATCH(D$4,'3. Erfassung Auszahlungen'!$V$24:$CE$24,0)),'3. Erfassung Auszahlungen'!$N$24,0),0)</f>
        <v>0</v>
      </c>
      <c r="E76" s="199">
        <f ca="1">IF('3. Erfassung Auszahlungen'!$M$24&lt;&gt;"ja",IF(ISNUMBER(MATCH(E$4,'3. Erfassung Auszahlungen'!$V$24:$CE$24,0)),'3. Erfassung Auszahlungen'!$N$24,0),0)</f>
        <v>0</v>
      </c>
      <c r="F76" s="199">
        <f ca="1">IF('3. Erfassung Auszahlungen'!$M$24&lt;&gt;"ja",IF(ISNUMBER(MATCH(F$4,'3. Erfassung Auszahlungen'!$V$24:$CE$24,0)),'3. Erfassung Auszahlungen'!$N$24,0),0)</f>
        <v>0</v>
      </c>
      <c r="G76" s="199">
        <f ca="1">IF('3. Erfassung Auszahlungen'!$M$24&lt;&gt;"ja",IF(ISNUMBER(MATCH(G$4,'3. Erfassung Auszahlungen'!$V$24:$CE$24,0)),'3. Erfassung Auszahlungen'!$N$24,0),0)</f>
        <v>0</v>
      </c>
      <c r="H76" s="199">
        <f ca="1">IF('3. Erfassung Auszahlungen'!$M$24&lt;&gt;"ja",IF(ISNUMBER(MATCH(H$4,'3. Erfassung Auszahlungen'!$V$24:$CE$24,0)),'3. Erfassung Auszahlungen'!$N$24,0),0)</f>
        <v>0</v>
      </c>
      <c r="I76" s="199">
        <f ca="1">IF('3. Erfassung Auszahlungen'!$M$24&lt;&gt;"ja",IF(ISNUMBER(MATCH(I$4,'3. Erfassung Auszahlungen'!$V$24:$CE$24,0)),'3. Erfassung Auszahlungen'!$N$24,0),0)</f>
        <v>0</v>
      </c>
      <c r="J76" s="199">
        <f ca="1">IF('3. Erfassung Auszahlungen'!$M$24&lt;&gt;"ja",IF(ISNUMBER(MATCH(J$4,'3. Erfassung Auszahlungen'!$V$24:$CE$24,0)),'3. Erfassung Auszahlungen'!$N$24,0),0)</f>
        <v>0</v>
      </c>
      <c r="K76" s="199">
        <f ca="1">IF('3. Erfassung Auszahlungen'!$M$24&lt;&gt;"ja",IF(ISNUMBER(MATCH(K$4,'3. Erfassung Auszahlungen'!$V$24:$CE$24,0)),'3. Erfassung Auszahlungen'!$N$24,0),0)</f>
        <v>0</v>
      </c>
      <c r="L76" s="199">
        <f ca="1">IF('3. Erfassung Auszahlungen'!$M$24&lt;&gt;"ja",IF(ISNUMBER(MATCH(L$4,'3. Erfassung Auszahlungen'!$V$24:$CE$24,0)),'3. Erfassung Auszahlungen'!$N$24,0),0)</f>
        <v>0</v>
      </c>
      <c r="M76" s="199">
        <f ca="1">IF('3. Erfassung Auszahlungen'!$M$24&lt;&gt;"ja",IF(ISNUMBER(MATCH(M$4,'3. Erfassung Auszahlungen'!$V$24:$CE$24,0)),'3. Erfassung Auszahlungen'!$N$24,0),0)</f>
        <v>0</v>
      </c>
      <c r="N76" s="188">
        <f t="shared" ca="1" si="8"/>
        <v>0</v>
      </c>
    </row>
    <row r="77" spans="1:14" x14ac:dyDescent="0.25">
      <c r="A77" s="18">
        <f>'3. Erfassung Auszahlungen'!A25</f>
        <v>0</v>
      </c>
      <c r="B77" s="199">
        <f ca="1">IF('3. Erfassung Auszahlungen'!$M$25&lt;&gt;"ja",IF(ISNUMBER(MATCH(B$4,'3. Erfassung Auszahlungen'!$V$25:$CE$25,0)),'3. Erfassung Auszahlungen'!$N$25,0),0)</f>
        <v>0</v>
      </c>
      <c r="C77" s="199">
        <f ca="1">IF('3. Erfassung Auszahlungen'!$M$25&lt;&gt;"ja",IF(ISNUMBER(MATCH(C$4,'3. Erfassung Auszahlungen'!$V$25:$CE$25,0)),'3. Erfassung Auszahlungen'!$N$25,0),0)</f>
        <v>0</v>
      </c>
      <c r="D77" s="199">
        <f ca="1">IF('3. Erfassung Auszahlungen'!$M$25&lt;&gt;"ja",IF(ISNUMBER(MATCH(D$4,'3. Erfassung Auszahlungen'!$V$25:$CE$25,0)),'3. Erfassung Auszahlungen'!$N$25,0),0)</f>
        <v>0</v>
      </c>
      <c r="E77" s="199">
        <f ca="1">IF('3. Erfassung Auszahlungen'!$M$25&lt;&gt;"ja",IF(ISNUMBER(MATCH(E$4,'3. Erfassung Auszahlungen'!$V$25:$CE$25,0)),'3. Erfassung Auszahlungen'!$N$25,0),0)</f>
        <v>0</v>
      </c>
      <c r="F77" s="199">
        <f ca="1">IF('3. Erfassung Auszahlungen'!$M$25&lt;&gt;"ja",IF(ISNUMBER(MATCH(F$4,'3. Erfassung Auszahlungen'!$V$25:$CE$25,0)),'3. Erfassung Auszahlungen'!$N$25,0),0)</f>
        <v>0</v>
      </c>
      <c r="G77" s="199">
        <f ca="1">IF('3. Erfassung Auszahlungen'!$M$25&lt;&gt;"ja",IF(ISNUMBER(MATCH(G$4,'3. Erfassung Auszahlungen'!$V$25:$CE$25,0)),'3. Erfassung Auszahlungen'!$N$25,0),0)</f>
        <v>0</v>
      </c>
      <c r="H77" s="199">
        <f ca="1">IF('3. Erfassung Auszahlungen'!$M$25&lt;&gt;"ja",IF(ISNUMBER(MATCH(H$4,'3. Erfassung Auszahlungen'!$V$25:$CE$25,0)),'3. Erfassung Auszahlungen'!$N$25,0),0)</f>
        <v>0</v>
      </c>
      <c r="I77" s="199">
        <f ca="1">IF('3. Erfassung Auszahlungen'!$M$25&lt;&gt;"ja",IF(ISNUMBER(MATCH(I$4,'3. Erfassung Auszahlungen'!$V$25:$CE$25,0)),'3. Erfassung Auszahlungen'!$N$25,0),0)</f>
        <v>0</v>
      </c>
      <c r="J77" s="199">
        <f ca="1">IF('3. Erfassung Auszahlungen'!$M$25&lt;&gt;"ja",IF(ISNUMBER(MATCH(J$4,'3. Erfassung Auszahlungen'!$V$25:$CE$25,0)),'3. Erfassung Auszahlungen'!$N$25,0),0)</f>
        <v>0</v>
      </c>
      <c r="K77" s="199">
        <f ca="1">IF('3. Erfassung Auszahlungen'!$M$25&lt;&gt;"ja",IF(ISNUMBER(MATCH(K$4,'3. Erfassung Auszahlungen'!$V$25:$CE$25,0)),'3. Erfassung Auszahlungen'!$N$25,0),0)</f>
        <v>0</v>
      </c>
      <c r="L77" s="199">
        <f ca="1">IF('3. Erfassung Auszahlungen'!$M$25&lt;&gt;"ja",IF(ISNUMBER(MATCH(L$4,'3. Erfassung Auszahlungen'!$V$25:$CE$25,0)),'3. Erfassung Auszahlungen'!$N$25,0),0)</f>
        <v>0</v>
      </c>
      <c r="M77" s="199">
        <f ca="1">IF('3. Erfassung Auszahlungen'!$M$25&lt;&gt;"ja",IF(ISNUMBER(MATCH(M$4,'3. Erfassung Auszahlungen'!$V$25:$CE$25,0)),'3. Erfassung Auszahlungen'!$N$25,0),0)</f>
        <v>0</v>
      </c>
      <c r="N77" s="188">
        <f t="shared" ca="1" si="8"/>
        <v>0</v>
      </c>
    </row>
    <row r="78" spans="1:14" x14ac:dyDescent="0.25">
      <c r="A78" s="18">
        <f>'3. Erfassung Auszahlungen'!A26</f>
        <v>0</v>
      </c>
      <c r="B78" s="199">
        <f ca="1">IF('3. Erfassung Auszahlungen'!$M$26&lt;&gt;"ja",IF(ISNUMBER(MATCH(B$4,'3. Erfassung Auszahlungen'!$V$26:$CE$26,0)),'3. Erfassung Auszahlungen'!$N$26,0),0)</f>
        <v>0</v>
      </c>
      <c r="C78" s="199">
        <f ca="1">IF('3. Erfassung Auszahlungen'!$M$26&lt;&gt;"ja",IF(ISNUMBER(MATCH(C$4,'3. Erfassung Auszahlungen'!$V$26:$CE$26,0)),'3. Erfassung Auszahlungen'!$N$26,0),0)</f>
        <v>0</v>
      </c>
      <c r="D78" s="199">
        <f ca="1">IF('3. Erfassung Auszahlungen'!$M$26&lt;&gt;"ja",IF(ISNUMBER(MATCH(D$4,'3. Erfassung Auszahlungen'!$V$26:$CE$26,0)),'3. Erfassung Auszahlungen'!$N$26,0),0)</f>
        <v>0</v>
      </c>
      <c r="E78" s="199">
        <f ca="1">IF('3. Erfassung Auszahlungen'!$M$26&lt;&gt;"ja",IF(ISNUMBER(MATCH(E$4,'3. Erfassung Auszahlungen'!$V$26:$CE$26,0)),'3. Erfassung Auszahlungen'!$N$26,0),0)</f>
        <v>0</v>
      </c>
      <c r="F78" s="199">
        <f ca="1">IF('3. Erfassung Auszahlungen'!$M$26&lt;&gt;"ja",IF(ISNUMBER(MATCH(F$4,'3. Erfassung Auszahlungen'!$V$26:$CE$26,0)),'3. Erfassung Auszahlungen'!$N$26,0),0)</f>
        <v>0</v>
      </c>
      <c r="G78" s="199">
        <f ca="1">IF('3. Erfassung Auszahlungen'!$M$26&lt;&gt;"ja",IF(ISNUMBER(MATCH(G$4,'3. Erfassung Auszahlungen'!$V$26:$CE$26,0)),'3. Erfassung Auszahlungen'!$N$26,0),0)</f>
        <v>0</v>
      </c>
      <c r="H78" s="199">
        <f ca="1">IF('3. Erfassung Auszahlungen'!$M$26&lt;&gt;"ja",IF(ISNUMBER(MATCH(H$4,'3. Erfassung Auszahlungen'!$V$26:$CE$26,0)),'3. Erfassung Auszahlungen'!$N$26,0),0)</f>
        <v>0</v>
      </c>
      <c r="I78" s="199">
        <f ca="1">IF('3. Erfassung Auszahlungen'!$M$26&lt;&gt;"ja",IF(ISNUMBER(MATCH(I$4,'3. Erfassung Auszahlungen'!$V$26:$CE$26,0)),'3. Erfassung Auszahlungen'!$N$26,0),0)</f>
        <v>0</v>
      </c>
      <c r="J78" s="199">
        <f ca="1">IF('3. Erfassung Auszahlungen'!$M$26&lt;&gt;"ja",IF(ISNUMBER(MATCH(J$4,'3. Erfassung Auszahlungen'!$V$26:$CE$26,0)),'3. Erfassung Auszahlungen'!$N$26,0),0)</f>
        <v>0</v>
      </c>
      <c r="K78" s="199">
        <f ca="1">IF('3. Erfassung Auszahlungen'!$M$26&lt;&gt;"ja",IF(ISNUMBER(MATCH(K$4,'3. Erfassung Auszahlungen'!$V$26:$CE$26,0)),'3. Erfassung Auszahlungen'!$N$26,0),0)</f>
        <v>0</v>
      </c>
      <c r="L78" s="199">
        <f ca="1">IF('3. Erfassung Auszahlungen'!$M$26&lt;&gt;"ja",IF(ISNUMBER(MATCH(L$4,'3. Erfassung Auszahlungen'!$V$26:$CE$26,0)),'3. Erfassung Auszahlungen'!$N$26,0),0)</f>
        <v>0</v>
      </c>
      <c r="M78" s="199">
        <f ca="1">IF('3. Erfassung Auszahlungen'!$M$26&lt;&gt;"ja",IF(ISNUMBER(MATCH(M$4,'3. Erfassung Auszahlungen'!$V$26:$CE$26,0)),'3. Erfassung Auszahlungen'!$N$26,0),0)</f>
        <v>0</v>
      </c>
      <c r="N78" s="188">
        <f t="shared" ca="1" si="8"/>
        <v>0</v>
      </c>
    </row>
    <row r="79" spans="1:14" x14ac:dyDescent="0.25">
      <c r="A79" s="18">
        <f>'3. Erfassung Auszahlungen'!A27</f>
        <v>0</v>
      </c>
      <c r="B79" s="199">
        <f ca="1">IF('3. Erfassung Auszahlungen'!$M$27&lt;&gt;"ja",IF(ISNUMBER(MATCH(B$4,'3. Erfassung Auszahlungen'!$V$27:$CE$27,0)),'3. Erfassung Auszahlungen'!$N$27,0),0)</f>
        <v>0</v>
      </c>
      <c r="C79" s="199">
        <f ca="1">IF('3. Erfassung Auszahlungen'!$M$27&lt;&gt;"ja",IF(ISNUMBER(MATCH(C$4,'3. Erfassung Auszahlungen'!$V$27:$CE$27,0)),'3. Erfassung Auszahlungen'!$N$27,0),0)</f>
        <v>0</v>
      </c>
      <c r="D79" s="199">
        <f ca="1">IF('3. Erfassung Auszahlungen'!$M$27&lt;&gt;"ja",IF(ISNUMBER(MATCH(D$4,'3. Erfassung Auszahlungen'!$V$27:$CE$27,0)),'3. Erfassung Auszahlungen'!$N$27,0),0)</f>
        <v>0</v>
      </c>
      <c r="E79" s="199">
        <f ca="1">IF('3. Erfassung Auszahlungen'!$M$27&lt;&gt;"ja",IF(ISNUMBER(MATCH(E$4,'3. Erfassung Auszahlungen'!$V$27:$CE$27,0)),'3. Erfassung Auszahlungen'!$N$27,0),0)</f>
        <v>0</v>
      </c>
      <c r="F79" s="199">
        <f ca="1">IF('3. Erfassung Auszahlungen'!$M$27&lt;&gt;"ja",IF(ISNUMBER(MATCH(F$4,'3. Erfassung Auszahlungen'!$V$27:$CE$27,0)),'3. Erfassung Auszahlungen'!$N$27,0),0)</f>
        <v>0</v>
      </c>
      <c r="G79" s="199">
        <f ca="1">IF('3. Erfassung Auszahlungen'!$M$27&lt;&gt;"ja",IF(ISNUMBER(MATCH(G$4,'3. Erfassung Auszahlungen'!$V$27:$CE$27,0)),'3. Erfassung Auszahlungen'!$N$27,0),0)</f>
        <v>0</v>
      </c>
      <c r="H79" s="199">
        <f ca="1">IF('3. Erfassung Auszahlungen'!$M$27&lt;&gt;"ja",IF(ISNUMBER(MATCH(H$4,'3. Erfassung Auszahlungen'!$V$27:$CE$27,0)),'3. Erfassung Auszahlungen'!$N$27,0),0)</f>
        <v>0</v>
      </c>
      <c r="I79" s="199">
        <f ca="1">IF('3. Erfassung Auszahlungen'!$M$27&lt;&gt;"ja",IF(ISNUMBER(MATCH(I$4,'3. Erfassung Auszahlungen'!$V$27:$CE$27,0)),'3. Erfassung Auszahlungen'!$N$27,0),0)</f>
        <v>0</v>
      </c>
      <c r="J79" s="199">
        <f ca="1">IF('3. Erfassung Auszahlungen'!$M$27&lt;&gt;"ja",IF(ISNUMBER(MATCH(J$4,'3. Erfassung Auszahlungen'!$V$27:$CE$27,0)),'3. Erfassung Auszahlungen'!$N$27,0),0)</f>
        <v>0</v>
      </c>
      <c r="K79" s="199">
        <f ca="1">IF('3. Erfassung Auszahlungen'!$M$27&lt;&gt;"ja",IF(ISNUMBER(MATCH(K$4,'3. Erfassung Auszahlungen'!$V$27:$CE$27,0)),'3. Erfassung Auszahlungen'!$N$27,0),0)</f>
        <v>0</v>
      </c>
      <c r="L79" s="199">
        <f ca="1">IF('3. Erfassung Auszahlungen'!$M$27&lt;&gt;"ja",IF(ISNUMBER(MATCH(L$4,'3. Erfassung Auszahlungen'!$V$27:$CE$27,0)),'3. Erfassung Auszahlungen'!$N$27,0),0)</f>
        <v>0</v>
      </c>
      <c r="M79" s="199">
        <f ca="1">IF('3. Erfassung Auszahlungen'!$M$27&lt;&gt;"ja",IF(ISNUMBER(MATCH(M$4,'3. Erfassung Auszahlungen'!$V$27:$CE$27,0)),'3. Erfassung Auszahlungen'!$N$27,0),0)</f>
        <v>0</v>
      </c>
      <c r="N79" s="188">
        <f t="shared" ca="1" si="8"/>
        <v>0</v>
      </c>
    </row>
    <row r="80" spans="1:14" x14ac:dyDescent="0.25">
      <c r="A80" s="18">
        <f>'3. Erfassung Auszahlungen'!A28</f>
        <v>0</v>
      </c>
      <c r="B80" s="199">
        <f ca="1">IF('3. Erfassung Auszahlungen'!$M$28&lt;&gt;"ja",IF(ISNUMBER(MATCH(B$4,'3. Erfassung Auszahlungen'!$V$28:$CE$28,0)),'3. Erfassung Auszahlungen'!$N$28,0),0)</f>
        <v>0</v>
      </c>
      <c r="C80" s="199">
        <f ca="1">IF('3. Erfassung Auszahlungen'!$M$28&lt;&gt;"ja",IF(ISNUMBER(MATCH(C$4,'3. Erfassung Auszahlungen'!$V$28:$CE$28,0)),'3. Erfassung Auszahlungen'!$N$28,0),0)</f>
        <v>0</v>
      </c>
      <c r="D80" s="199">
        <f ca="1">IF('3. Erfassung Auszahlungen'!$M$28&lt;&gt;"ja",IF(ISNUMBER(MATCH(D$4,'3. Erfassung Auszahlungen'!$V$28:$CE$28,0)),'3. Erfassung Auszahlungen'!$N$28,0),0)</f>
        <v>0</v>
      </c>
      <c r="E80" s="199">
        <f ca="1">IF('3. Erfassung Auszahlungen'!$M$28&lt;&gt;"ja",IF(ISNUMBER(MATCH(E$4,'3. Erfassung Auszahlungen'!$V$28:$CE$28,0)),'3. Erfassung Auszahlungen'!$N$28,0),0)</f>
        <v>0</v>
      </c>
      <c r="F80" s="199">
        <f ca="1">IF('3. Erfassung Auszahlungen'!$M$28&lt;&gt;"ja",IF(ISNUMBER(MATCH(F$4,'3. Erfassung Auszahlungen'!$V$28:$CE$28,0)),'3. Erfassung Auszahlungen'!$N$28,0),0)</f>
        <v>0</v>
      </c>
      <c r="G80" s="199">
        <f ca="1">IF('3. Erfassung Auszahlungen'!$M$28&lt;&gt;"ja",IF(ISNUMBER(MATCH(G$4,'3. Erfassung Auszahlungen'!$V$28:$CE$28,0)),'3. Erfassung Auszahlungen'!$N$28,0),0)</f>
        <v>0</v>
      </c>
      <c r="H80" s="199">
        <f ca="1">IF('3. Erfassung Auszahlungen'!$M$28&lt;&gt;"ja",IF(ISNUMBER(MATCH(H$4,'3. Erfassung Auszahlungen'!$V$28:$CE$28,0)),'3. Erfassung Auszahlungen'!$N$28,0),0)</f>
        <v>0</v>
      </c>
      <c r="I80" s="199">
        <f ca="1">IF('3. Erfassung Auszahlungen'!$M$28&lt;&gt;"ja",IF(ISNUMBER(MATCH(I$4,'3. Erfassung Auszahlungen'!$V$28:$CE$28,0)),'3. Erfassung Auszahlungen'!$N$28,0),0)</f>
        <v>0</v>
      </c>
      <c r="J80" s="199">
        <f ca="1">IF('3. Erfassung Auszahlungen'!$M$28&lt;&gt;"ja",IF(ISNUMBER(MATCH(J$4,'3. Erfassung Auszahlungen'!$V$28:$CE$28,0)),'3. Erfassung Auszahlungen'!$N$28,0),0)</f>
        <v>0</v>
      </c>
      <c r="K80" s="199">
        <f ca="1">IF('3. Erfassung Auszahlungen'!$M$28&lt;&gt;"ja",IF(ISNUMBER(MATCH(K$4,'3. Erfassung Auszahlungen'!$V$28:$CE$28,0)),'3. Erfassung Auszahlungen'!$N$28,0),0)</f>
        <v>0</v>
      </c>
      <c r="L80" s="199">
        <f ca="1">IF('3. Erfassung Auszahlungen'!$M$28&lt;&gt;"ja",IF(ISNUMBER(MATCH(L$4,'3. Erfassung Auszahlungen'!$V$28:$CE$28,0)),'3. Erfassung Auszahlungen'!$N$28,0),0)</f>
        <v>0</v>
      </c>
      <c r="M80" s="199">
        <f ca="1">IF('3. Erfassung Auszahlungen'!$M$28&lt;&gt;"ja",IF(ISNUMBER(MATCH(M$4,'3. Erfassung Auszahlungen'!$V$28:$CE$28,0)),'3. Erfassung Auszahlungen'!$N$28,0),0)</f>
        <v>0</v>
      </c>
      <c r="N80" s="188">
        <f t="shared" ca="1" si="8"/>
        <v>0</v>
      </c>
    </row>
    <row r="81" spans="1:15" x14ac:dyDescent="0.25">
      <c r="A81" s="18">
        <f>'3. Erfassung Auszahlungen'!A29</f>
        <v>0</v>
      </c>
      <c r="B81" s="199">
        <f ca="1">IF('3. Erfassung Auszahlungen'!$M$29&lt;&gt;"ja",IF(ISNUMBER(MATCH(B$4,'3. Erfassung Auszahlungen'!$V$29:$CE$29,0)),'3. Erfassung Auszahlungen'!$N$29,0),0)</f>
        <v>0</v>
      </c>
      <c r="C81" s="199">
        <f ca="1">IF('3. Erfassung Auszahlungen'!$M$29&lt;&gt;"ja",IF(ISNUMBER(MATCH(C$4,'3. Erfassung Auszahlungen'!$V$29:$CE$29,0)),'3. Erfassung Auszahlungen'!$N$29,0),0)</f>
        <v>0</v>
      </c>
      <c r="D81" s="199">
        <f ca="1">IF('3. Erfassung Auszahlungen'!$M$29&lt;&gt;"ja",IF(ISNUMBER(MATCH(D$4,'3. Erfassung Auszahlungen'!$V$29:$CE$29,0)),'3. Erfassung Auszahlungen'!$N$29,0),0)</f>
        <v>0</v>
      </c>
      <c r="E81" s="199">
        <f ca="1">IF('3. Erfassung Auszahlungen'!$M$29&lt;&gt;"ja",IF(ISNUMBER(MATCH(E$4,'3. Erfassung Auszahlungen'!$V$29:$CE$29,0)),'3. Erfassung Auszahlungen'!$N$29,0),0)</f>
        <v>0</v>
      </c>
      <c r="F81" s="199">
        <f ca="1">IF('3. Erfassung Auszahlungen'!$M$29&lt;&gt;"ja",IF(ISNUMBER(MATCH(F$4,'3. Erfassung Auszahlungen'!$V$29:$CE$29,0)),'3. Erfassung Auszahlungen'!$N$29,0),0)</f>
        <v>0</v>
      </c>
      <c r="G81" s="199">
        <f ca="1">IF('3. Erfassung Auszahlungen'!$M$29&lt;&gt;"ja",IF(ISNUMBER(MATCH(G$4,'3. Erfassung Auszahlungen'!$V$29:$CE$29,0)),'3. Erfassung Auszahlungen'!$N$29,0),0)</f>
        <v>0</v>
      </c>
      <c r="H81" s="199">
        <f ca="1">IF('3. Erfassung Auszahlungen'!$M$29&lt;&gt;"ja",IF(ISNUMBER(MATCH(H$4,'3. Erfassung Auszahlungen'!$V$29:$CE$29,0)),'3. Erfassung Auszahlungen'!$N$29,0),0)</f>
        <v>0</v>
      </c>
      <c r="I81" s="199">
        <f ca="1">IF('3. Erfassung Auszahlungen'!$M$29&lt;&gt;"ja",IF(ISNUMBER(MATCH(I$4,'3. Erfassung Auszahlungen'!$V$29:$CE$29,0)),'3. Erfassung Auszahlungen'!$N$29,0),0)</f>
        <v>0</v>
      </c>
      <c r="J81" s="199">
        <f ca="1">IF('3. Erfassung Auszahlungen'!$M$29&lt;&gt;"ja",IF(ISNUMBER(MATCH(J$4,'3. Erfassung Auszahlungen'!$V$29:$CE$29,0)),'3. Erfassung Auszahlungen'!$N$29,0),0)</f>
        <v>0</v>
      </c>
      <c r="K81" s="199">
        <f ca="1">IF('3. Erfassung Auszahlungen'!$M$29&lt;&gt;"ja",IF(ISNUMBER(MATCH(K$4,'3. Erfassung Auszahlungen'!$V$29:$CE$29,0)),'3. Erfassung Auszahlungen'!$N$29,0),0)</f>
        <v>0</v>
      </c>
      <c r="L81" s="199">
        <f ca="1">IF('3. Erfassung Auszahlungen'!$M$29&lt;&gt;"ja",IF(ISNUMBER(MATCH(L$4,'3. Erfassung Auszahlungen'!$V$29:$CE$29,0)),'3. Erfassung Auszahlungen'!$N$29,0),0)</f>
        <v>0</v>
      </c>
      <c r="M81" s="199">
        <f ca="1">IF('3. Erfassung Auszahlungen'!$M$29&lt;&gt;"ja",IF(ISNUMBER(MATCH(M$4,'3. Erfassung Auszahlungen'!$V$29:$CE$29,0)),'3. Erfassung Auszahlungen'!$N$29,0),0)</f>
        <v>0</v>
      </c>
      <c r="N81" s="188">
        <f t="shared" ca="1" si="8"/>
        <v>0</v>
      </c>
    </row>
    <row r="82" spans="1:15" x14ac:dyDescent="0.25">
      <c r="A82" s="18">
        <f>'3. Erfassung Auszahlungen'!A30</f>
        <v>0</v>
      </c>
      <c r="B82" s="199">
        <f ca="1">IF('3. Erfassung Auszahlungen'!$M$30&lt;&gt;"ja",IF(ISNUMBER(MATCH(B$4,'3. Erfassung Auszahlungen'!$V$30:$CE$30,0)),'3. Erfassung Auszahlungen'!$N$30,0),0)</f>
        <v>0</v>
      </c>
      <c r="C82" s="199">
        <f ca="1">IF('3. Erfassung Auszahlungen'!$M$30&lt;&gt;"ja",IF(ISNUMBER(MATCH(C$4,'3. Erfassung Auszahlungen'!$V$30:$CE$30,0)),'3. Erfassung Auszahlungen'!$N$30,0),0)</f>
        <v>0</v>
      </c>
      <c r="D82" s="199">
        <f ca="1">IF('3. Erfassung Auszahlungen'!$M$30&lt;&gt;"ja",IF(ISNUMBER(MATCH(D$4,'3. Erfassung Auszahlungen'!$V$30:$CE$30,0)),'3. Erfassung Auszahlungen'!$N$30,0),0)</f>
        <v>0</v>
      </c>
      <c r="E82" s="199">
        <f ca="1">IF('3. Erfassung Auszahlungen'!$M$30&lt;&gt;"ja",IF(ISNUMBER(MATCH(E$4,'3. Erfassung Auszahlungen'!$V$30:$CE$30,0)),'3. Erfassung Auszahlungen'!$N$30,0),0)</f>
        <v>0</v>
      </c>
      <c r="F82" s="199">
        <f ca="1">IF('3. Erfassung Auszahlungen'!$M$30&lt;&gt;"ja",IF(ISNUMBER(MATCH(F$4,'3. Erfassung Auszahlungen'!$V$30:$CE$30,0)),'3. Erfassung Auszahlungen'!$N$30,0),0)</f>
        <v>0</v>
      </c>
      <c r="G82" s="199">
        <f ca="1">IF('3. Erfassung Auszahlungen'!$M$30&lt;&gt;"ja",IF(ISNUMBER(MATCH(G$4,'3. Erfassung Auszahlungen'!$V$30:$CE$30,0)),'3. Erfassung Auszahlungen'!$N$30,0),0)</f>
        <v>0</v>
      </c>
      <c r="H82" s="199">
        <f ca="1">IF('3. Erfassung Auszahlungen'!$M$30&lt;&gt;"ja",IF(ISNUMBER(MATCH(H$4,'3. Erfassung Auszahlungen'!$V$30:$CE$30,0)),'3. Erfassung Auszahlungen'!$N$30,0),0)</f>
        <v>0</v>
      </c>
      <c r="I82" s="199">
        <f ca="1">IF('3. Erfassung Auszahlungen'!$M$30&lt;&gt;"ja",IF(ISNUMBER(MATCH(I$4,'3. Erfassung Auszahlungen'!$V$30:$CE$30,0)),'3. Erfassung Auszahlungen'!$N$30,0),0)</f>
        <v>0</v>
      </c>
      <c r="J82" s="199">
        <f ca="1">IF('3. Erfassung Auszahlungen'!$M$30&lt;&gt;"ja",IF(ISNUMBER(MATCH(J$4,'3. Erfassung Auszahlungen'!$V$30:$CE$30,0)),'3. Erfassung Auszahlungen'!$N$30,0),0)</f>
        <v>0</v>
      </c>
      <c r="K82" s="199">
        <f ca="1">IF('3. Erfassung Auszahlungen'!$M$30&lt;&gt;"ja",IF(ISNUMBER(MATCH(K$4,'3. Erfassung Auszahlungen'!$V$30:$CE$30,0)),'3. Erfassung Auszahlungen'!$N$30,0),0)</f>
        <v>0</v>
      </c>
      <c r="L82" s="199">
        <f ca="1">IF('3. Erfassung Auszahlungen'!$M$30&lt;&gt;"ja",IF(ISNUMBER(MATCH(L$4,'3. Erfassung Auszahlungen'!$V$30:$CE$30,0)),'3. Erfassung Auszahlungen'!$N$30,0),0)</f>
        <v>0</v>
      </c>
      <c r="M82" s="199">
        <f ca="1">IF('3. Erfassung Auszahlungen'!$M$30&lt;&gt;"ja",IF(ISNUMBER(MATCH(M$4,'3. Erfassung Auszahlungen'!$V$30:$CE$30,0)),'3. Erfassung Auszahlungen'!$N$30,0),0)</f>
        <v>0</v>
      </c>
      <c r="N82" s="188">
        <f t="shared" ca="1" si="8"/>
        <v>0</v>
      </c>
    </row>
    <row r="83" spans="1:15" x14ac:dyDescent="0.25">
      <c r="A83" s="18">
        <f>'3. Erfassung Auszahlungen'!A31</f>
        <v>0</v>
      </c>
      <c r="B83" s="199">
        <f ca="1">IF('3. Erfassung Auszahlungen'!$M$31&lt;&gt;"ja",IF(ISNUMBER(MATCH(B$4,'3. Erfassung Auszahlungen'!$V$31:$CE$31,0)),'3. Erfassung Auszahlungen'!$N$31,0),0)</f>
        <v>0</v>
      </c>
      <c r="C83" s="199">
        <f ca="1">IF('3. Erfassung Auszahlungen'!$M$31&lt;&gt;"ja",IF(ISNUMBER(MATCH(C$4,'3. Erfassung Auszahlungen'!$V$31:$CE$31,0)),'3. Erfassung Auszahlungen'!$N$31,0),0)</f>
        <v>0</v>
      </c>
      <c r="D83" s="199">
        <f ca="1">IF('3. Erfassung Auszahlungen'!$M$31&lt;&gt;"ja",IF(ISNUMBER(MATCH(D$4,'3. Erfassung Auszahlungen'!$V$31:$CE$31,0)),'3. Erfassung Auszahlungen'!$N$31,0),0)</f>
        <v>0</v>
      </c>
      <c r="E83" s="199">
        <f ca="1">IF('3. Erfassung Auszahlungen'!$M$31&lt;&gt;"ja",IF(ISNUMBER(MATCH(E$4,'3. Erfassung Auszahlungen'!$V$31:$CE$31,0)),'3. Erfassung Auszahlungen'!$N$31,0),0)</f>
        <v>0</v>
      </c>
      <c r="F83" s="199">
        <f ca="1">IF('3. Erfassung Auszahlungen'!$M$31&lt;&gt;"ja",IF(ISNUMBER(MATCH(F$4,'3. Erfassung Auszahlungen'!$V$31:$CE$31,0)),'3. Erfassung Auszahlungen'!$N$31,0),0)</f>
        <v>0</v>
      </c>
      <c r="G83" s="199">
        <f ca="1">IF('3. Erfassung Auszahlungen'!$M$31&lt;&gt;"ja",IF(ISNUMBER(MATCH(G$4,'3. Erfassung Auszahlungen'!$V$31:$CE$31,0)),'3. Erfassung Auszahlungen'!$N$31,0),0)</f>
        <v>0</v>
      </c>
      <c r="H83" s="199">
        <f ca="1">IF('3. Erfassung Auszahlungen'!$M$31&lt;&gt;"ja",IF(ISNUMBER(MATCH(H$4,'3. Erfassung Auszahlungen'!$V$31:$CE$31,0)),'3. Erfassung Auszahlungen'!$N$31,0),0)</f>
        <v>0</v>
      </c>
      <c r="I83" s="199">
        <f ca="1">IF('3. Erfassung Auszahlungen'!$M$31&lt;&gt;"ja",IF(ISNUMBER(MATCH(I$4,'3. Erfassung Auszahlungen'!$V$31:$CE$31,0)),'3. Erfassung Auszahlungen'!$N$31,0),0)</f>
        <v>0</v>
      </c>
      <c r="J83" s="199">
        <f ca="1">IF('3. Erfassung Auszahlungen'!$M$31&lt;&gt;"ja",IF(ISNUMBER(MATCH(J$4,'3. Erfassung Auszahlungen'!$V$31:$CE$31,0)),'3. Erfassung Auszahlungen'!$N$31,0),0)</f>
        <v>0</v>
      </c>
      <c r="K83" s="199">
        <f ca="1">IF('3. Erfassung Auszahlungen'!$M$31&lt;&gt;"ja",IF(ISNUMBER(MATCH(K$4,'3. Erfassung Auszahlungen'!$V$31:$CE$31,0)),'3. Erfassung Auszahlungen'!$N$31,0),0)</f>
        <v>0</v>
      </c>
      <c r="L83" s="199">
        <f ca="1">IF('3. Erfassung Auszahlungen'!$M$31&lt;&gt;"ja",IF(ISNUMBER(MATCH(L$4,'3. Erfassung Auszahlungen'!$V$31:$CE$31,0)),'3. Erfassung Auszahlungen'!$N$31,0),0)</f>
        <v>0</v>
      </c>
      <c r="M83" s="199">
        <f ca="1">IF('3. Erfassung Auszahlungen'!$M$31&lt;&gt;"ja",IF(ISNUMBER(MATCH(M$4,'3. Erfassung Auszahlungen'!$V$31:$CE$31,0)),'3. Erfassung Auszahlungen'!$N$31,0),0)</f>
        <v>0</v>
      </c>
      <c r="N83" s="188">
        <f t="shared" ca="1" si="8"/>
        <v>0</v>
      </c>
    </row>
    <row r="84" spans="1:15" x14ac:dyDescent="0.25">
      <c r="A84" s="18">
        <f>'3. Erfassung Auszahlungen'!A32</f>
        <v>0</v>
      </c>
      <c r="B84" s="199">
        <f ca="1">IF('3. Erfassung Auszahlungen'!$M$32&lt;&gt;"ja",IF(ISNUMBER(MATCH(B$4,'3. Erfassung Auszahlungen'!$V$32:$CE$32,0)),'3. Erfassung Auszahlungen'!$N$32,0),0)</f>
        <v>0</v>
      </c>
      <c r="C84" s="199">
        <f ca="1">IF('3. Erfassung Auszahlungen'!$M$32&lt;&gt;"ja",IF(ISNUMBER(MATCH(C$4,'3. Erfassung Auszahlungen'!$V$32:$CE$32,0)),'3. Erfassung Auszahlungen'!$N$32,0),0)</f>
        <v>0</v>
      </c>
      <c r="D84" s="199">
        <f ca="1">IF('3. Erfassung Auszahlungen'!$M$32&lt;&gt;"ja",IF(ISNUMBER(MATCH(D$4,'3. Erfassung Auszahlungen'!$V$32:$CE$32,0)),'3. Erfassung Auszahlungen'!$N$32,0),0)</f>
        <v>0</v>
      </c>
      <c r="E84" s="199">
        <f ca="1">IF('3. Erfassung Auszahlungen'!$M$32&lt;&gt;"ja",IF(ISNUMBER(MATCH(E$4,'3. Erfassung Auszahlungen'!$V$32:$CE$32,0)),'3. Erfassung Auszahlungen'!$N$32,0),0)</f>
        <v>0</v>
      </c>
      <c r="F84" s="199">
        <f ca="1">IF('3. Erfassung Auszahlungen'!$M$32&lt;&gt;"ja",IF(ISNUMBER(MATCH(F$4,'3. Erfassung Auszahlungen'!$V$32:$CE$32,0)),'3. Erfassung Auszahlungen'!$N$32,0),0)</f>
        <v>0</v>
      </c>
      <c r="G84" s="199">
        <f ca="1">IF('3. Erfassung Auszahlungen'!$M$32&lt;&gt;"ja",IF(ISNUMBER(MATCH(G$4,'3. Erfassung Auszahlungen'!$V$32:$CE$32,0)),'3. Erfassung Auszahlungen'!$N$32,0),0)</f>
        <v>0</v>
      </c>
      <c r="H84" s="199">
        <f ca="1">IF('3. Erfassung Auszahlungen'!$M$32&lt;&gt;"ja",IF(ISNUMBER(MATCH(H$4,'3. Erfassung Auszahlungen'!$V$32:$CE$32,0)),'3. Erfassung Auszahlungen'!$N$32,0),0)</f>
        <v>0</v>
      </c>
      <c r="I84" s="199">
        <f ca="1">IF('3. Erfassung Auszahlungen'!$M$32&lt;&gt;"ja",IF(ISNUMBER(MATCH(I$4,'3. Erfassung Auszahlungen'!$V$32:$CE$32,0)),'3. Erfassung Auszahlungen'!$N$32,0),0)</f>
        <v>0</v>
      </c>
      <c r="J84" s="199">
        <f ca="1">IF('3. Erfassung Auszahlungen'!$M$32&lt;&gt;"ja",IF(ISNUMBER(MATCH(J$4,'3. Erfassung Auszahlungen'!$V$32:$CE$32,0)),'3. Erfassung Auszahlungen'!$N$32,0),0)</f>
        <v>0</v>
      </c>
      <c r="K84" s="199">
        <f ca="1">IF('3. Erfassung Auszahlungen'!$M$32&lt;&gt;"ja",IF(ISNUMBER(MATCH(K$4,'3. Erfassung Auszahlungen'!$V$32:$CE$32,0)),'3. Erfassung Auszahlungen'!$N$32,0),0)</f>
        <v>0</v>
      </c>
      <c r="L84" s="199">
        <f ca="1">IF('3. Erfassung Auszahlungen'!$M$32&lt;&gt;"ja",IF(ISNUMBER(MATCH(L$4,'3. Erfassung Auszahlungen'!$V$32:$CE$32,0)),'3. Erfassung Auszahlungen'!$N$32,0),0)</f>
        <v>0</v>
      </c>
      <c r="M84" s="199">
        <f ca="1">IF('3. Erfassung Auszahlungen'!$M$32&lt;&gt;"ja",IF(ISNUMBER(MATCH(M$4,'3. Erfassung Auszahlungen'!$V$32:$CE$32,0)),'3. Erfassung Auszahlungen'!$N$32,0),0)</f>
        <v>0</v>
      </c>
      <c r="N84" s="188">
        <f t="shared" ca="1" si="8"/>
        <v>0</v>
      </c>
    </row>
    <row r="85" spans="1:15" x14ac:dyDescent="0.25">
      <c r="A85" s="18">
        <f>'3. Erfassung Auszahlungen'!A33</f>
        <v>0</v>
      </c>
      <c r="B85" s="199">
        <f ca="1">IF('3. Erfassung Auszahlungen'!$M$33&lt;&gt;"ja",IF(ISNUMBER(MATCH(B$4,'3. Erfassung Auszahlungen'!$V$33:$CE$33,0)),'3. Erfassung Auszahlungen'!$N$33,0),0)</f>
        <v>0</v>
      </c>
      <c r="C85" s="199">
        <f ca="1">IF('3. Erfassung Auszahlungen'!$M$33&lt;&gt;"ja",IF(ISNUMBER(MATCH(C$4,'3. Erfassung Auszahlungen'!$V$33:$CE$33,0)),'3. Erfassung Auszahlungen'!$N$33,0),0)</f>
        <v>0</v>
      </c>
      <c r="D85" s="199">
        <f ca="1">IF('3. Erfassung Auszahlungen'!$M$33&lt;&gt;"ja",IF(ISNUMBER(MATCH(D$4,'3. Erfassung Auszahlungen'!$V$33:$CE$33,0)),'3. Erfassung Auszahlungen'!$N$33,0),0)</f>
        <v>0</v>
      </c>
      <c r="E85" s="199">
        <f ca="1">IF('3. Erfassung Auszahlungen'!$M$33&lt;&gt;"ja",IF(ISNUMBER(MATCH(E$4,'3. Erfassung Auszahlungen'!$V$33:$CE$33,0)),'3. Erfassung Auszahlungen'!$N$33,0),0)</f>
        <v>0</v>
      </c>
      <c r="F85" s="199">
        <f ca="1">IF('3. Erfassung Auszahlungen'!$M$33&lt;&gt;"ja",IF(ISNUMBER(MATCH(F$4,'3. Erfassung Auszahlungen'!$V$33:$CE$33,0)),'3. Erfassung Auszahlungen'!$N$33,0),0)</f>
        <v>0</v>
      </c>
      <c r="G85" s="199">
        <f ca="1">IF('3. Erfassung Auszahlungen'!$M$33&lt;&gt;"ja",IF(ISNUMBER(MATCH(G$4,'3. Erfassung Auszahlungen'!$V$33:$CE$33,0)),'3. Erfassung Auszahlungen'!$N$33,0),0)</f>
        <v>0</v>
      </c>
      <c r="H85" s="199">
        <f ca="1">IF('3. Erfassung Auszahlungen'!$M$33&lt;&gt;"ja",IF(ISNUMBER(MATCH(H$4,'3. Erfassung Auszahlungen'!$V$33:$CE$33,0)),'3. Erfassung Auszahlungen'!$N$33,0),0)</f>
        <v>0</v>
      </c>
      <c r="I85" s="199">
        <f ca="1">IF('3. Erfassung Auszahlungen'!$M$33&lt;&gt;"ja",IF(ISNUMBER(MATCH(I$4,'3. Erfassung Auszahlungen'!$V$33:$CE$33,0)),'3. Erfassung Auszahlungen'!$N$33,0),0)</f>
        <v>0</v>
      </c>
      <c r="J85" s="199">
        <f ca="1">IF('3. Erfassung Auszahlungen'!$M$33&lt;&gt;"ja",IF(ISNUMBER(MATCH(J$4,'3. Erfassung Auszahlungen'!$V$33:$CE$33,0)),'3. Erfassung Auszahlungen'!$N$33,0),0)</f>
        <v>0</v>
      </c>
      <c r="K85" s="199">
        <f ca="1">IF('3. Erfassung Auszahlungen'!$M$33&lt;&gt;"ja",IF(ISNUMBER(MATCH(K$4,'3. Erfassung Auszahlungen'!$V$33:$CE$33,0)),'3. Erfassung Auszahlungen'!$N$33,0),0)</f>
        <v>0</v>
      </c>
      <c r="L85" s="199">
        <f ca="1">IF('3. Erfassung Auszahlungen'!$M$33&lt;&gt;"ja",IF(ISNUMBER(MATCH(L$4,'3. Erfassung Auszahlungen'!$V$33:$CE$33,0)),'3. Erfassung Auszahlungen'!$N$33,0),0)</f>
        <v>0</v>
      </c>
      <c r="M85" s="199">
        <f ca="1">IF('3. Erfassung Auszahlungen'!$M$33&lt;&gt;"ja",IF(ISNUMBER(MATCH(M$4,'3. Erfassung Auszahlungen'!$V$33:$CE$33,0)),'3. Erfassung Auszahlungen'!$N$33,0),0)</f>
        <v>0</v>
      </c>
      <c r="N85" s="188">
        <f t="shared" ca="1" si="8"/>
        <v>0</v>
      </c>
    </row>
    <row r="86" spans="1:15" x14ac:dyDescent="0.25">
      <c r="A86" s="18">
        <f>'3. Erfassung Auszahlungen'!A34</f>
        <v>0</v>
      </c>
      <c r="B86" s="199">
        <f ca="1">IF('3. Erfassung Auszahlungen'!$M$34&lt;&gt;"ja",IF(ISNUMBER(MATCH(B$4,'3. Erfassung Auszahlungen'!$V$34:$CE$34,0)),'3. Erfassung Auszahlungen'!$N$34,0),0)</f>
        <v>0</v>
      </c>
      <c r="C86" s="199">
        <f ca="1">IF('3. Erfassung Auszahlungen'!$M$34&lt;&gt;"ja",IF(ISNUMBER(MATCH(C$4,'3. Erfassung Auszahlungen'!$V$34:$CE$34,0)),'3. Erfassung Auszahlungen'!$N$34,0),0)</f>
        <v>0</v>
      </c>
      <c r="D86" s="199">
        <f ca="1">IF('3. Erfassung Auszahlungen'!$M$34&lt;&gt;"ja",IF(ISNUMBER(MATCH(D$4,'3. Erfassung Auszahlungen'!$V$34:$CE$34,0)),'3. Erfassung Auszahlungen'!$N$34,0),0)</f>
        <v>0</v>
      </c>
      <c r="E86" s="199">
        <f ca="1">IF('3. Erfassung Auszahlungen'!$M$34&lt;&gt;"ja",IF(ISNUMBER(MATCH(E$4,'3. Erfassung Auszahlungen'!$V$34:$CE$34,0)),'3. Erfassung Auszahlungen'!$N$34,0),0)</f>
        <v>0</v>
      </c>
      <c r="F86" s="199">
        <f ca="1">IF('3. Erfassung Auszahlungen'!$M$34&lt;&gt;"ja",IF(ISNUMBER(MATCH(F$4,'3. Erfassung Auszahlungen'!$V$34:$CE$34,0)),'3. Erfassung Auszahlungen'!$N$34,0),0)</f>
        <v>0</v>
      </c>
      <c r="G86" s="199">
        <f ca="1">IF('3. Erfassung Auszahlungen'!$M$34&lt;&gt;"ja",IF(ISNUMBER(MATCH(G$4,'3. Erfassung Auszahlungen'!$V$34:$CE$34,0)),'3. Erfassung Auszahlungen'!$N$34,0),0)</f>
        <v>0</v>
      </c>
      <c r="H86" s="199">
        <f ca="1">IF('3. Erfassung Auszahlungen'!$M$34&lt;&gt;"ja",IF(ISNUMBER(MATCH(H$4,'3. Erfassung Auszahlungen'!$V$34:$CE$34,0)),'3. Erfassung Auszahlungen'!$N$34,0),0)</f>
        <v>0</v>
      </c>
      <c r="I86" s="199">
        <f ca="1">IF('3. Erfassung Auszahlungen'!$M$34&lt;&gt;"ja",IF(ISNUMBER(MATCH(I$4,'3. Erfassung Auszahlungen'!$V$34:$CE$34,0)),'3. Erfassung Auszahlungen'!$N$34,0),0)</f>
        <v>0</v>
      </c>
      <c r="J86" s="199">
        <f ca="1">IF('3. Erfassung Auszahlungen'!$M$34&lt;&gt;"ja",IF(ISNUMBER(MATCH(J$4,'3. Erfassung Auszahlungen'!$V$34:$CE$34,0)),'3. Erfassung Auszahlungen'!$N$34,0),0)</f>
        <v>0</v>
      </c>
      <c r="K86" s="199">
        <f ca="1">IF('3. Erfassung Auszahlungen'!$M$34&lt;&gt;"ja",IF(ISNUMBER(MATCH(K$4,'3. Erfassung Auszahlungen'!$V$34:$CE$34,0)),'3. Erfassung Auszahlungen'!$N$34,0),0)</f>
        <v>0</v>
      </c>
      <c r="L86" s="199">
        <f ca="1">IF('3. Erfassung Auszahlungen'!$M$34&lt;&gt;"ja",IF(ISNUMBER(MATCH(L$4,'3. Erfassung Auszahlungen'!$V$34:$CE$34,0)),'3. Erfassung Auszahlungen'!$N$34,0),0)</f>
        <v>0</v>
      </c>
      <c r="M86" s="199">
        <f ca="1">IF('3. Erfassung Auszahlungen'!$M$34&lt;&gt;"ja",IF(ISNUMBER(MATCH(M$4,'3. Erfassung Auszahlungen'!$V$34:$CE$34,0)),'3. Erfassung Auszahlungen'!$N$34,0),0)</f>
        <v>0</v>
      </c>
      <c r="N86" s="188">
        <f t="shared" ca="1" si="8"/>
        <v>0</v>
      </c>
    </row>
    <row r="87" spans="1:15" x14ac:dyDescent="0.25">
      <c r="A87" s="18">
        <f>'3. Erfassung Auszahlungen'!A35</f>
        <v>0</v>
      </c>
      <c r="B87" s="199">
        <f ca="1">IF('3. Erfassung Auszahlungen'!$M$35&lt;&gt;"ja",IF(ISNUMBER(MATCH(B$4,'3. Erfassung Auszahlungen'!$V$35:$CE$35,0)),'3. Erfassung Auszahlungen'!$N$35,0),0)</f>
        <v>0</v>
      </c>
      <c r="C87" s="199">
        <f ca="1">IF('3. Erfassung Auszahlungen'!$M$35&lt;&gt;"ja",IF(ISNUMBER(MATCH(C$4,'3. Erfassung Auszahlungen'!$V$35:$CE$35,0)),'3. Erfassung Auszahlungen'!$N$35,0),0)</f>
        <v>0</v>
      </c>
      <c r="D87" s="199">
        <f ca="1">IF('3. Erfassung Auszahlungen'!$M$35&lt;&gt;"ja",IF(ISNUMBER(MATCH(D$4,'3. Erfassung Auszahlungen'!$V$35:$CE$35,0)),'3. Erfassung Auszahlungen'!$N$35,0),0)</f>
        <v>0</v>
      </c>
      <c r="E87" s="199">
        <f ca="1">IF('3. Erfassung Auszahlungen'!$M$35&lt;&gt;"ja",IF(ISNUMBER(MATCH(E$4,'3. Erfassung Auszahlungen'!$V$35:$CE$35,0)),'3. Erfassung Auszahlungen'!$N$35,0),0)</f>
        <v>0</v>
      </c>
      <c r="F87" s="199">
        <f ca="1">IF('3. Erfassung Auszahlungen'!$M$35&lt;&gt;"ja",IF(ISNUMBER(MATCH(F$4,'3. Erfassung Auszahlungen'!$V$35:$CE$35,0)),'3. Erfassung Auszahlungen'!$N$35,0),0)</f>
        <v>0</v>
      </c>
      <c r="G87" s="199">
        <f ca="1">IF('3. Erfassung Auszahlungen'!$M$35&lt;&gt;"ja",IF(ISNUMBER(MATCH(G$4,'3. Erfassung Auszahlungen'!$V$35:$CE$35,0)),'3. Erfassung Auszahlungen'!$N$35,0),0)</f>
        <v>0</v>
      </c>
      <c r="H87" s="199">
        <f ca="1">IF('3. Erfassung Auszahlungen'!$M$35&lt;&gt;"ja",IF(ISNUMBER(MATCH(H$4,'3. Erfassung Auszahlungen'!$V$35:$CE$35,0)),'3. Erfassung Auszahlungen'!$N$35,0),0)</f>
        <v>0</v>
      </c>
      <c r="I87" s="199">
        <f ca="1">IF('3. Erfassung Auszahlungen'!$M$35&lt;&gt;"ja",IF(ISNUMBER(MATCH(I$4,'3. Erfassung Auszahlungen'!$V$35:$CE$35,0)),'3. Erfassung Auszahlungen'!$N$35,0),0)</f>
        <v>0</v>
      </c>
      <c r="J87" s="199">
        <f ca="1">IF('3. Erfassung Auszahlungen'!$M$35&lt;&gt;"ja",IF(ISNUMBER(MATCH(J$4,'3. Erfassung Auszahlungen'!$V$35:$CE$35,0)),'3. Erfassung Auszahlungen'!$N$35,0),0)</f>
        <v>0</v>
      </c>
      <c r="K87" s="199">
        <f ca="1">IF('3. Erfassung Auszahlungen'!$M$35&lt;&gt;"ja",IF(ISNUMBER(MATCH(K$4,'3. Erfassung Auszahlungen'!$V$35:$CE$35,0)),'3. Erfassung Auszahlungen'!$N$35,0),0)</f>
        <v>0</v>
      </c>
      <c r="L87" s="199">
        <f ca="1">IF('3. Erfassung Auszahlungen'!$M$35&lt;&gt;"ja",IF(ISNUMBER(MATCH(L$4,'3. Erfassung Auszahlungen'!$V$35:$CE$35,0)),'3. Erfassung Auszahlungen'!$N$35,0),0)</f>
        <v>0</v>
      </c>
      <c r="M87" s="199">
        <f ca="1">IF('3. Erfassung Auszahlungen'!$M$35&lt;&gt;"ja",IF(ISNUMBER(MATCH(M$4,'3. Erfassung Auszahlungen'!$V$35:$CE$35,0)),'3. Erfassung Auszahlungen'!$N$35,0),0)</f>
        <v>0</v>
      </c>
      <c r="N87" s="188">
        <f t="shared" ca="1" si="8"/>
        <v>0</v>
      </c>
    </row>
    <row r="88" spans="1:15" x14ac:dyDescent="0.25">
      <c r="A88" s="18">
        <f>'3. Erfassung Auszahlungen'!A36</f>
        <v>0</v>
      </c>
      <c r="B88" s="199">
        <f ca="1">IF('3. Erfassung Auszahlungen'!$M$36&lt;&gt;"ja",IF(ISNUMBER(MATCH(B$4,'3. Erfassung Auszahlungen'!$V$36:$CE$36,0)),'3. Erfassung Auszahlungen'!$N$36,0),0)</f>
        <v>0</v>
      </c>
      <c r="C88" s="199">
        <f ca="1">IF('3. Erfassung Auszahlungen'!$M$36&lt;&gt;"ja",IF(ISNUMBER(MATCH(C$4,'3. Erfassung Auszahlungen'!$V$36:$CE$36,0)),'3. Erfassung Auszahlungen'!$N$36,0),0)</f>
        <v>0</v>
      </c>
      <c r="D88" s="199">
        <f ca="1">IF('3. Erfassung Auszahlungen'!$M$36&lt;&gt;"ja",IF(ISNUMBER(MATCH(D$4,'3. Erfassung Auszahlungen'!$V$36:$CE$36,0)),'3. Erfassung Auszahlungen'!$N$36,0),0)</f>
        <v>0</v>
      </c>
      <c r="E88" s="199">
        <f ca="1">IF('3. Erfassung Auszahlungen'!$M$36&lt;&gt;"ja",IF(ISNUMBER(MATCH(E$4,'3. Erfassung Auszahlungen'!$V$36:$CE$36,0)),'3. Erfassung Auszahlungen'!$N$36,0),0)</f>
        <v>0</v>
      </c>
      <c r="F88" s="199">
        <f ca="1">IF('3. Erfassung Auszahlungen'!$M$36&lt;&gt;"ja",IF(ISNUMBER(MATCH(F$4,'3. Erfassung Auszahlungen'!$V$36:$CE$36,0)),'3. Erfassung Auszahlungen'!$N$36,0),0)</f>
        <v>0</v>
      </c>
      <c r="G88" s="199">
        <f ca="1">IF('3. Erfassung Auszahlungen'!$M$36&lt;&gt;"ja",IF(ISNUMBER(MATCH(G$4,'3. Erfassung Auszahlungen'!$V$36:$CE$36,0)),'3. Erfassung Auszahlungen'!$N$36,0),0)</f>
        <v>0</v>
      </c>
      <c r="H88" s="199">
        <f ca="1">IF('3. Erfassung Auszahlungen'!$M$36&lt;&gt;"ja",IF(ISNUMBER(MATCH(H$4,'3. Erfassung Auszahlungen'!$V$36:$CE$36,0)),'3. Erfassung Auszahlungen'!$N$36,0),0)</f>
        <v>0</v>
      </c>
      <c r="I88" s="199">
        <f ca="1">IF('3. Erfassung Auszahlungen'!$M$36&lt;&gt;"ja",IF(ISNUMBER(MATCH(I$4,'3. Erfassung Auszahlungen'!$V$36:$CE$36,0)),'3. Erfassung Auszahlungen'!$N$36,0),0)</f>
        <v>0</v>
      </c>
      <c r="J88" s="199">
        <f ca="1">IF('3. Erfassung Auszahlungen'!$M$36&lt;&gt;"ja",IF(ISNUMBER(MATCH(J$4,'3. Erfassung Auszahlungen'!$V$36:$CE$36,0)),'3. Erfassung Auszahlungen'!$N$36,0),0)</f>
        <v>0</v>
      </c>
      <c r="K88" s="199">
        <f ca="1">IF('3. Erfassung Auszahlungen'!$M$36&lt;&gt;"ja",IF(ISNUMBER(MATCH(K$4,'3. Erfassung Auszahlungen'!$V$36:$CE$36,0)),'3. Erfassung Auszahlungen'!$N$36,0),0)</f>
        <v>0</v>
      </c>
      <c r="L88" s="199">
        <f ca="1">IF('3. Erfassung Auszahlungen'!$M$36&lt;&gt;"ja",IF(ISNUMBER(MATCH(L$4,'3. Erfassung Auszahlungen'!$V$36:$CE$36,0)),'3. Erfassung Auszahlungen'!$N$36,0),0)</f>
        <v>0</v>
      </c>
      <c r="M88" s="199">
        <f ca="1">IF('3. Erfassung Auszahlungen'!$M$36&lt;&gt;"ja",IF(ISNUMBER(MATCH(M$4,'3. Erfassung Auszahlungen'!$V$36:$CE$36,0)),'3. Erfassung Auszahlungen'!$N$36,0),0)</f>
        <v>0</v>
      </c>
      <c r="N88" s="188">
        <f t="shared" ca="1" si="8"/>
        <v>0</v>
      </c>
    </row>
    <row r="89" spans="1:15" x14ac:dyDescent="0.25">
      <c r="A89" s="18">
        <f>'3. Erfassung Auszahlungen'!A37</f>
        <v>0</v>
      </c>
      <c r="B89" s="199">
        <f ca="1">IF('3. Erfassung Auszahlungen'!$M$37&lt;&gt;"ja",IF(ISNUMBER(MATCH(B$4,'3. Erfassung Auszahlungen'!$V$37:$CE$37,0)),'3. Erfassung Auszahlungen'!$N$37,0),0)</f>
        <v>0</v>
      </c>
      <c r="C89" s="199">
        <f ca="1">IF('3. Erfassung Auszahlungen'!$M$37&lt;&gt;"ja",IF(ISNUMBER(MATCH(C$4,'3. Erfassung Auszahlungen'!$V$37:$CE$37,0)),'3. Erfassung Auszahlungen'!$N$37,0),0)</f>
        <v>0</v>
      </c>
      <c r="D89" s="199">
        <f ca="1">IF('3. Erfassung Auszahlungen'!$M$37&lt;&gt;"ja",IF(ISNUMBER(MATCH(D$4,'3. Erfassung Auszahlungen'!$V$37:$CE$37,0)),'3. Erfassung Auszahlungen'!$N$37,0),0)</f>
        <v>0</v>
      </c>
      <c r="E89" s="199">
        <f ca="1">IF('3. Erfassung Auszahlungen'!$M$37&lt;&gt;"ja",IF(ISNUMBER(MATCH(E$4,'3. Erfassung Auszahlungen'!$V$37:$CE$37,0)),'3. Erfassung Auszahlungen'!$N$37,0),0)</f>
        <v>0</v>
      </c>
      <c r="F89" s="199">
        <f ca="1">IF('3. Erfassung Auszahlungen'!$M$37&lt;&gt;"ja",IF(ISNUMBER(MATCH(F$4,'3. Erfassung Auszahlungen'!$V$37:$CE$37,0)),'3. Erfassung Auszahlungen'!$N$37,0),0)</f>
        <v>0</v>
      </c>
      <c r="G89" s="199">
        <f ca="1">IF('3. Erfassung Auszahlungen'!$M$37&lt;&gt;"ja",IF(ISNUMBER(MATCH(G$4,'3. Erfassung Auszahlungen'!$V$37:$CE$37,0)),'3. Erfassung Auszahlungen'!$N$37,0),0)</f>
        <v>0</v>
      </c>
      <c r="H89" s="199">
        <f ca="1">IF('3. Erfassung Auszahlungen'!$M$37&lt;&gt;"ja",IF(ISNUMBER(MATCH(H$4,'3. Erfassung Auszahlungen'!$V$37:$CE$37,0)),'3. Erfassung Auszahlungen'!$N$37,0),0)</f>
        <v>0</v>
      </c>
      <c r="I89" s="199">
        <f ca="1">IF('3. Erfassung Auszahlungen'!$M$37&lt;&gt;"ja",IF(ISNUMBER(MATCH(I$4,'3. Erfassung Auszahlungen'!$V$37:$CE$37,0)),'3. Erfassung Auszahlungen'!$N$37,0),0)</f>
        <v>0</v>
      </c>
      <c r="J89" s="199">
        <f ca="1">IF('3. Erfassung Auszahlungen'!$M$37&lt;&gt;"ja",IF(ISNUMBER(MATCH(J$4,'3. Erfassung Auszahlungen'!$V$37:$CE$37,0)),'3. Erfassung Auszahlungen'!$N$37,0),0)</f>
        <v>0</v>
      </c>
      <c r="K89" s="199">
        <f ca="1">IF('3. Erfassung Auszahlungen'!$M$37&lt;&gt;"ja",IF(ISNUMBER(MATCH(K$4,'3. Erfassung Auszahlungen'!$V$37:$CE$37,0)),'3. Erfassung Auszahlungen'!$N$37,0),0)</f>
        <v>0</v>
      </c>
      <c r="L89" s="199">
        <f ca="1">IF('3. Erfassung Auszahlungen'!$M$37&lt;&gt;"ja",IF(ISNUMBER(MATCH(L$4,'3. Erfassung Auszahlungen'!$V$37:$CE$37,0)),'3. Erfassung Auszahlungen'!$N$37,0),0)</f>
        <v>0</v>
      </c>
      <c r="M89" s="199">
        <f ca="1">IF('3. Erfassung Auszahlungen'!$M$37&lt;&gt;"ja",IF(ISNUMBER(MATCH(M$4,'3. Erfassung Auszahlungen'!$V$37:$CE$37,0)),'3. Erfassung Auszahlungen'!$N$37,0),0)</f>
        <v>0</v>
      </c>
      <c r="N89" s="188">
        <f t="shared" ca="1" si="8"/>
        <v>0</v>
      </c>
    </row>
    <row r="90" spans="1:15" x14ac:dyDescent="0.25">
      <c r="A90" s="18">
        <f>'3. Erfassung Auszahlungen'!A38</f>
        <v>0</v>
      </c>
      <c r="B90" s="199">
        <f ca="1">IF('3. Erfassung Auszahlungen'!$M$38&lt;&gt;"ja",IF(ISNUMBER(MATCH(B$4,'3. Erfassung Auszahlungen'!$V$38:$CE$38,0)),'3. Erfassung Auszahlungen'!$N$38,0),0)</f>
        <v>0</v>
      </c>
      <c r="C90" s="199">
        <f ca="1">IF('3. Erfassung Auszahlungen'!$M$38&lt;&gt;"ja",IF(ISNUMBER(MATCH(C$4,'3. Erfassung Auszahlungen'!$V$38:$CE$38,0)),'3. Erfassung Auszahlungen'!$N$38,0),0)</f>
        <v>0</v>
      </c>
      <c r="D90" s="199">
        <f ca="1">IF('3. Erfassung Auszahlungen'!$M$38&lt;&gt;"ja",IF(ISNUMBER(MATCH(D$4,'3. Erfassung Auszahlungen'!$V$38:$CE$38,0)),'3. Erfassung Auszahlungen'!$N$38,0),0)</f>
        <v>0</v>
      </c>
      <c r="E90" s="199">
        <f ca="1">IF('3. Erfassung Auszahlungen'!$M$38&lt;&gt;"ja",IF(ISNUMBER(MATCH(E$4,'3. Erfassung Auszahlungen'!$V$38:$CE$38,0)),'3. Erfassung Auszahlungen'!$N$38,0),0)</f>
        <v>0</v>
      </c>
      <c r="F90" s="199">
        <f ca="1">IF('3. Erfassung Auszahlungen'!$M$38&lt;&gt;"ja",IF(ISNUMBER(MATCH(F$4,'3. Erfassung Auszahlungen'!$V$38:$CE$38,0)),'3. Erfassung Auszahlungen'!$N$38,0),0)</f>
        <v>0</v>
      </c>
      <c r="G90" s="199">
        <f ca="1">IF('3. Erfassung Auszahlungen'!$M$38&lt;&gt;"ja",IF(ISNUMBER(MATCH(G$4,'3. Erfassung Auszahlungen'!$V$38:$CE$38,0)),'3. Erfassung Auszahlungen'!$N$38,0),0)</f>
        <v>0</v>
      </c>
      <c r="H90" s="199">
        <f ca="1">IF('3. Erfassung Auszahlungen'!$M$38&lt;&gt;"ja",IF(ISNUMBER(MATCH(H$4,'3. Erfassung Auszahlungen'!$V$38:$CE$38,0)),'3. Erfassung Auszahlungen'!$N$38,0),0)</f>
        <v>0</v>
      </c>
      <c r="I90" s="199">
        <f ca="1">IF('3. Erfassung Auszahlungen'!$M$38&lt;&gt;"ja",IF(ISNUMBER(MATCH(I$4,'3. Erfassung Auszahlungen'!$V$38:$CE$38,0)),'3. Erfassung Auszahlungen'!$N$38,0),0)</f>
        <v>0</v>
      </c>
      <c r="J90" s="199">
        <f ca="1">IF('3. Erfassung Auszahlungen'!$M$38&lt;&gt;"ja",IF(ISNUMBER(MATCH(J$4,'3. Erfassung Auszahlungen'!$V$38:$CE$38,0)),'3. Erfassung Auszahlungen'!$N$38,0),0)</f>
        <v>0</v>
      </c>
      <c r="K90" s="199">
        <f ca="1">IF('3. Erfassung Auszahlungen'!$M$38&lt;&gt;"ja",IF(ISNUMBER(MATCH(K$4,'3. Erfassung Auszahlungen'!$V$38:$CE$38,0)),'3. Erfassung Auszahlungen'!$N$38,0),0)</f>
        <v>0</v>
      </c>
      <c r="L90" s="199">
        <f ca="1">IF('3. Erfassung Auszahlungen'!$M$38&lt;&gt;"ja",IF(ISNUMBER(MATCH(L$4,'3. Erfassung Auszahlungen'!$V$38:$CE$38,0)),'3. Erfassung Auszahlungen'!$N$38,0),0)</f>
        <v>0</v>
      </c>
      <c r="M90" s="199">
        <f ca="1">IF('3. Erfassung Auszahlungen'!$M$38&lt;&gt;"ja",IF(ISNUMBER(MATCH(M$4,'3. Erfassung Auszahlungen'!$V$38:$CE$38,0)),'3. Erfassung Auszahlungen'!$N$38,0),0)</f>
        <v>0</v>
      </c>
      <c r="N90" s="188">
        <f t="shared" ca="1" si="8"/>
        <v>0</v>
      </c>
    </row>
    <row r="91" spans="1:15" x14ac:dyDescent="0.25">
      <c r="A91" s="18">
        <f>'3. Erfassung Auszahlungen'!A39</f>
        <v>0</v>
      </c>
      <c r="B91" s="199">
        <f ca="1">IF('3. Erfassung Auszahlungen'!$M$39&lt;&gt;"ja",IF(ISNUMBER(MATCH(B$4,'3. Erfassung Auszahlungen'!$V$39:$CE$39,0)),'3. Erfassung Auszahlungen'!$N$39,0),0)</f>
        <v>0</v>
      </c>
      <c r="C91" s="199">
        <f ca="1">IF('3. Erfassung Auszahlungen'!$M$39&lt;&gt;"ja",IF(ISNUMBER(MATCH(C$4,'3. Erfassung Auszahlungen'!$V$39:$CE$39,0)),'3. Erfassung Auszahlungen'!$N$39,0),0)</f>
        <v>0</v>
      </c>
      <c r="D91" s="199">
        <f ca="1">IF('3. Erfassung Auszahlungen'!$M$39&lt;&gt;"ja",IF(ISNUMBER(MATCH(D$4,'3. Erfassung Auszahlungen'!$V$39:$CE$39,0)),'3. Erfassung Auszahlungen'!$N$39,0),0)</f>
        <v>0</v>
      </c>
      <c r="E91" s="199">
        <f ca="1">IF('3. Erfassung Auszahlungen'!$M$39&lt;&gt;"ja",IF(ISNUMBER(MATCH(E$4,'3. Erfassung Auszahlungen'!$V$39:$CE$39,0)),'3. Erfassung Auszahlungen'!$N$39,0),0)</f>
        <v>0</v>
      </c>
      <c r="F91" s="199">
        <f ca="1">IF('3. Erfassung Auszahlungen'!$M$39&lt;&gt;"ja",IF(ISNUMBER(MATCH(F$4,'3. Erfassung Auszahlungen'!$V$39:$CE$39,0)),'3. Erfassung Auszahlungen'!$N$39,0),0)</f>
        <v>0</v>
      </c>
      <c r="G91" s="199">
        <f ca="1">IF('3. Erfassung Auszahlungen'!$M$39&lt;&gt;"ja",IF(ISNUMBER(MATCH(G$4,'3. Erfassung Auszahlungen'!$V$39:$CE$39,0)),'3. Erfassung Auszahlungen'!$N$39,0),0)</f>
        <v>0</v>
      </c>
      <c r="H91" s="199">
        <f ca="1">IF('3. Erfassung Auszahlungen'!$M$39&lt;&gt;"ja",IF(ISNUMBER(MATCH(H$4,'3. Erfassung Auszahlungen'!$V$39:$CE$39,0)),'3. Erfassung Auszahlungen'!$N$39,0),0)</f>
        <v>0</v>
      </c>
      <c r="I91" s="199">
        <f ca="1">IF('3. Erfassung Auszahlungen'!$M$39&lt;&gt;"ja",IF(ISNUMBER(MATCH(I$4,'3. Erfassung Auszahlungen'!$V$39:$CE$39,0)),'3. Erfassung Auszahlungen'!$N$39,0),0)</f>
        <v>0</v>
      </c>
      <c r="J91" s="199">
        <f ca="1">IF('3. Erfassung Auszahlungen'!$M$39&lt;&gt;"ja",IF(ISNUMBER(MATCH(J$4,'3. Erfassung Auszahlungen'!$V$39:$CE$39,0)),'3. Erfassung Auszahlungen'!$N$39,0),0)</f>
        <v>0</v>
      </c>
      <c r="K91" s="199">
        <f ca="1">IF('3. Erfassung Auszahlungen'!$M$39&lt;&gt;"ja",IF(ISNUMBER(MATCH(K$4,'3. Erfassung Auszahlungen'!$V$39:$CE$39,0)),'3. Erfassung Auszahlungen'!$N$39,0),0)</f>
        <v>0</v>
      </c>
      <c r="L91" s="199">
        <f ca="1">IF('3. Erfassung Auszahlungen'!$M$39&lt;&gt;"ja",IF(ISNUMBER(MATCH(L$4,'3. Erfassung Auszahlungen'!$V$39:$CE$39,0)),'3. Erfassung Auszahlungen'!$N$39,0),0)</f>
        <v>0</v>
      </c>
      <c r="M91" s="199">
        <f ca="1">IF('3. Erfassung Auszahlungen'!$M$39&lt;&gt;"ja",IF(ISNUMBER(MATCH(M$4,'3. Erfassung Auszahlungen'!$V$39:$CE$39,0)),'3. Erfassung Auszahlungen'!$N$39,0),0)</f>
        <v>0</v>
      </c>
      <c r="N91" s="188">
        <f t="shared" ca="1" si="8"/>
        <v>0</v>
      </c>
    </row>
    <row r="92" spans="1:15" x14ac:dyDescent="0.25">
      <c r="A92" s="18">
        <f>'3. Erfassung Auszahlungen'!A40</f>
        <v>0</v>
      </c>
      <c r="B92" s="199">
        <f ca="1">IF('3. Erfassung Auszahlungen'!$M$40&lt;&gt;"ja",IF(ISNUMBER(MATCH(B$4,'3. Erfassung Auszahlungen'!$V$40:$CE$40,0)),'3. Erfassung Auszahlungen'!$N$40,0),0)</f>
        <v>0</v>
      </c>
      <c r="C92" s="199">
        <f ca="1">IF('3. Erfassung Auszahlungen'!$M$40&lt;&gt;"ja",IF(ISNUMBER(MATCH(C$4,'3. Erfassung Auszahlungen'!$V$40:$CE$40,0)),'3. Erfassung Auszahlungen'!$N$40,0),0)</f>
        <v>0</v>
      </c>
      <c r="D92" s="199">
        <f ca="1">IF('3. Erfassung Auszahlungen'!$M$40&lt;&gt;"ja",IF(ISNUMBER(MATCH(D$4,'3. Erfassung Auszahlungen'!$V$40:$CE$40,0)),'3. Erfassung Auszahlungen'!$N$40,0),0)</f>
        <v>0</v>
      </c>
      <c r="E92" s="199">
        <f ca="1">IF('3. Erfassung Auszahlungen'!$M$40&lt;&gt;"ja",IF(ISNUMBER(MATCH(E$4,'3. Erfassung Auszahlungen'!$V$40:$CE$40,0)),'3. Erfassung Auszahlungen'!$N$40,0),0)</f>
        <v>0</v>
      </c>
      <c r="F92" s="199">
        <f ca="1">IF('3. Erfassung Auszahlungen'!$M$40&lt;&gt;"ja",IF(ISNUMBER(MATCH(F$4,'3. Erfassung Auszahlungen'!$V$40:$CE$40,0)),'3. Erfassung Auszahlungen'!$N$40,0),0)</f>
        <v>0</v>
      </c>
      <c r="G92" s="199">
        <f ca="1">IF('3. Erfassung Auszahlungen'!$M$40&lt;&gt;"ja",IF(ISNUMBER(MATCH(G$4,'3. Erfassung Auszahlungen'!$V$40:$CE$40,0)),'3. Erfassung Auszahlungen'!$N$40,0),0)</f>
        <v>0</v>
      </c>
      <c r="H92" s="199">
        <f ca="1">IF('3. Erfassung Auszahlungen'!$M$40&lt;&gt;"ja",IF(ISNUMBER(MATCH(H$4,'3. Erfassung Auszahlungen'!$V$40:$CE$40,0)),'3. Erfassung Auszahlungen'!$N$40,0),0)</f>
        <v>0</v>
      </c>
      <c r="I92" s="199">
        <f ca="1">IF('3. Erfassung Auszahlungen'!$M$40&lt;&gt;"ja",IF(ISNUMBER(MATCH(I$4,'3. Erfassung Auszahlungen'!$V$40:$CE$40,0)),'3. Erfassung Auszahlungen'!$N$40,0),0)</f>
        <v>0</v>
      </c>
      <c r="J92" s="199">
        <f ca="1">IF('3. Erfassung Auszahlungen'!$M$40&lt;&gt;"ja",IF(ISNUMBER(MATCH(J$4,'3. Erfassung Auszahlungen'!$V$40:$CE$40,0)),'3. Erfassung Auszahlungen'!$N$40,0),0)</f>
        <v>0</v>
      </c>
      <c r="K92" s="199">
        <f ca="1">IF('3. Erfassung Auszahlungen'!$M$40&lt;&gt;"ja",IF(ISNUMBER(MATCH(K$4,'3. Erfassung Auszahlungen'!$V$40:$CE$40,0)),'3. Erfassung Auszahlungen'!$N$40,0),0)</f>
        <v>0</v>
      </c>
      <c r="L92" s="199">
        <f ca="1">IF('3. Erfassung Auszahlungen'!$M$40&lt;&gt;"ja",IF(ISNUMBER(MATCH(L$4,'3. Erfassung Auszahlungen'!$V$40:$CE$40,0)),'3. Erfassung Auszahlungen'!$N$40,0),0)</f>
        <v>0</v>
      </c>
      <c r="M92" s="199">
        <f ca="1">IF('3. Erfassung Auszahlungen'!$M$40&lt;&gt;"ja",IF(ISNUMBER(MATCH(M$4,'3. Erfassung Auszahlungen'!$V$40:$CE$40,0)),'3. Erfassung Auszahlungen'!$N$40,0),0)</f>
        <v>0</v>
      </c>
      <c r="N92" s="188">
        <f t="shared" ca="1" si="8"/>
        <v>0</v>
      </c>
    </row>
    <row r="93" spans="1:15" x14ac:dyDescent="0.25">
      <c r="A93" s="18">
        <f>'3. Erfassung Auszahlungen'!A41</f>
        <v>0</v>
      </c>
      <c r="B93" s="199">
        <f ca="1">IF('3. Erfassung Auszahlungen'!$M$41&lt;&gt;"ja",IF(ISNUMBER(MATCH(B$4,'3. Erfassung Auszahlungen'!$V$41:$CE$41,0)),'3. Erfassung Auszahlungen'!$N$41,0),0)</f>
        <v>0</v>
      </c>
      <c r="C93" s="199">
        <f ca="1">IF('3. Erfassung Auszahlungen'!$M$41&lt;&gt;"ja",IF(ISNUMBER(MATCH(C$4,'3. Erfassung Auszahlungen'!$V$41:$CE$41,0)),'3. Erfassung Auszahlungen'!$N$41,0),0)</f>
        <v>0</v>
      </c>
      <c r="D93" s="199">
        <f ca="1">IF('3. Erfassung Auszahlungen'!$M$41&lt;&gt;"ja",IF(ISNUMBER(MATCH(D$4,'3. Erfassung Auszahlungen'!$V$41:$CE$41,0)),'3. Erfassung Auszahlungen'!$N$41,0),0)</f>
        <v>0</v>
      </c>
      <c r="E93" s="199">
        <f ca="1">IF('3. Erfassung Auszahlungen'!$M$41&lt;&gt;"ja",IF(ISNUMBER(MATCH(E$4,'3. Erfassung Auszahlungen'!$V$41:$CE$41,0)),'3. Erfassung Auszahlungen'!$N$41,0),0)</f>
        <v>0</v>
      </c>
      <c r="F93" s="199">
        <f ca="1">IF('3. Erfassung Auszahlungen'!$M$41&lt;&gt;"ja",IF(ISNUMBER(MATCH(F$4,'3. Erfassung Auszahlungen'!$V$41:$CE$41,0)),'3. Erfassung Auszahlungen'!$N$41,0),0)</f>
        <v>0</v>
      </c>
      <c r="G93" s="199">
        <f ca="1">IF('3. Erfassung Auszahlungen'!$M$41&lt;&gt;"ja",IF(ISNUMBER(MATCH(G$4,'3. Erfassung Auszahlungen'!$V$41:$CE$41,0)),'3. Erfassung Auszahlungen'!$N$41,0),0)</f>
        <v>0</v>
      </c>
      <c r="H93" s="199">
        <f ca="1">IF('3. Erfassung Auszahlungen'!$M$41&lt;&gt;"ja",IF(ISNUMBER(MATCH(H$4,'3. Erfassung Auszahlungen'!$V$41:$CE$41,0)),'3. Erfassung Auszahlungen'!$N$41,0),0)</f>
        <v>0</v>
      </c>
      <c r="I93" s="199">
        <f ca="1">IF('3. Erfassung Auszahlungen'!$M$41&lt;&gt;"ja",IF(ISNUMBER(MATCH(I$4,'3. Erfassung Auszahlungen'!$V$41:$CE$41,0)),'3. Erfassung Auszahlungen'!$N$41,0),0)</f>
        <v>0</v>
      </c>
      <c r="J93" s="199">
        <f ca="1">IF('3. Erfassung Auszahlungen'!$M$41&lt;&gt;"ja",IF(ISNUMBER(MATCH(J$4,'3. Erfassung Auszahlungen'!$V$41:$CE$41,0)),'3. Erfassung Auszahlungen'!$N$41,0),0)</f>
        <v>0</v>
      </c>
      <c r="K93" s="199">
        <f ca="1">IF('3. Erfassung Auszahlungen'!$M$41&lt;&gt;"ja",IF(ISNUMBER(MATCH(K$4,'3. Erfassung Auszahlungen'!$V$41:$CE$41,0)),'3. Erfassung Auszahlungen'!$N$41,0),0)</f>
        <v>0</v>
      </c>
      <c r="L93" s="199">
        <f ca="1">IF('3. Erfassung Auszahlungen'!$M$41&lt;&gt;"ja",IF(ISNUMBER(MATCH(L$4,'3. Erfassung Auszahlungen'!$V$41:$CE$41,0)),'3. Erfassung Auszahlungen'!$N$41,0),0)</f>
        <v>0</v>
      </c>
      <c r="M93" s="199">
        <f ca="1">IF('3. Erfassung Auszahlungen'!$M$41&lt;&gt;"ja",IF(ISNUMBER(MATCH(M$4,'3. Erfassung Auszahlungen'!$V$41:$CE$41,0)),'3. Erfassung Auszahlungen'!$N$41,0),0)</f>
        <v>0</v>
      </c>
      <c r="N93" s="188">
        <f t="shared" ca="1" si="8"/>
        <v>0</v>
      </c>
    </row>
    <row r="94" spans="1:15" s="9" customFormat="1" ht="18.75" x14ac:dyDescent="0.3">
      <c r="A94" s="11" t="s">
        <v>153</v>
      </c>
      <c r="B94" s="188">
        <f ca="1">SUM(B54:B93)</f>
        <v>0</v>
      </c>
      <c r="C94" s="188">
        <f t="shared" ref="C94:M94" ca="1" si="9">SUM(C54:C93)</f>
        <v>0</v>
      </c>
      <c r="D94" s="188">
        <f t="shared" ca="1" si="9"/>
        <v>0</v>
      </c>
      <c r="E94" s="188">
        <f t="shared" ca="1" si="9"/>
        <v>1125.17</v>
      </c>
      <c r="F94" s="188">
        <f t="shared" ca="1" si="9"/>
        <v>1125.17</v>
      </c>
      <c r="G94" s="188">
        <f t="shared" ca="1" si="9"/>
        <v>1125.17</v>
      </c>
      <c r="H94" s="188">
        <f t="shared" ca="1" si="9"/>
        <v>1125.17</v>
      </c>
      <c r="I94" s="188">
        <f t="shared" ca="1" si="9"/>
        <v>1125.17</v>
      </c>
      <c r="J94" s="188">
        <f t="shared" ca="1" si="9"/>
        <v>1125.17</v>
      </c>
      <c r="K94" s="188">
        <f t="shared" ca="1" si="9"/>
        <v>1125.17</v>
      </c>
      <c r="L94" s="188">
        <f t="shared" ca="1" si="9"/>
        <v>1125.17</v>
      </c>
      <c r="M94" s="188">
        <f t="shared" ca="1" si="9"/>
        <v>1125.17</v>
      </c>
      <c r="N94" s="188">
        <f ca="1">SUM(N54:N93)</f>
        <v>10126.529999999999</v>
      </c>
      <c r="O94" s="1"/>
    </row>
    <row r="95" spans="1:15" s="9" customFormat="1" ht="18.75" x14ac:dyDescent="0.3">
      <c r="A95" s="452" t="s">
        <v>159</v>
      </c>
      <c r="B95" s="442">
        <f ca="1">B4</f>
        <v>45658</v>
      </c>
      <c r="C95" s="442">
        <f t="shared" ref="C95:M95" ca="1" si="10">C4</f>
        <v>45689</v>
      </c>
      <c r="D95" s="442">
        <f t="shared" ca="1" si="10"/>
        <v>45717</v>
      </c>
      <c r="E95" s="442">
        <f t="shared" ca="1" si="10"/>
        <v>45748</v>
      </c>
      <c r="F95" s="442">
        <f t="shared" ca="1" si="10"/>
        <v>45778</v>
      </c>
      <c r="G95" s="442">
        <f t="shared" ca="1" si="10"/>
        <v>45809</v>
      </c>
      <c r="H95" s="442">
        <f t="shared" ca="1" si="10"/>
        <v>45839</v>
      </c>
      <c r="I95" s="442">
        <f t="shared" ca="1" si="10"/>
        <v>45870</v>
      </c>
      <c r="J95" s="442">
        <f t="shared" ca="1" si="10"/>
        <v>45901</v>
      </c>
      <c r="K95" s="442">
        <f t="shared" ca="1" si="10"/>
        <v>45931</v>
      </c>
      <c r="L95" s="442">
        <f t="shared" ca="1" si="10"/>
        <v>45962</v>
      </c>
      <c r="M95" s="442">
        <f t="shared" ca="1" si="10"/>
        <v>45992</v>
      </c>
      <c r="N95" s="438" t="s">
        <v>12</v>
      </c>
      <c r="O95" s="1"/>
    </row>
    <row r="96" spans="1:15" x14ac:dyDescent="0.25">
      <c r="A96" s="18" t="str">
        <f>'3. Erfassung Auszahlungen'!A45</f>
        <v>Neue Waschmaschiene</v>
      </c>
      <c r="B96" s="199">
        <f ca="1">IF(ISNUMBER(MATCH(B4,'3. Erfassung Auszahlungen'!$V$45:$CE$45,0)),'3. Erfassung Auszahlungen'!$N$45,0)</f>
        <v>0</v>
      </c>
      <c r="C96" s="199">
        <f ca="1">IF(ISNUMBER(MATCH(C4,'3. Erfassung Auszahlungen'!$V$45:$CE$45,0)),'3. Erfassung Auszahlungen'!$N$45,0)</f>
        <v>0</v>
      </c>
      <c r="D96" s="199">
        <f ca="1">IF(ISNUMBER(MATCH(D4,'3. Erfassung Auszahlungen'!$V$45:$CE$45,0)),'3. Erfassung Auszahlungen'!$N$45,0)</f>
        <v>0</v>
      </c>
      <c r="E96" s="199">
        <f ca="1">IF(ISNUMBER(MATCH(E4,'3. Erfassung Auszahlungen'!$V$45:$CE$45,0)),'3. Erfassung Auszahlungen'!$N$45,0)</f>
        <v>0</v>
      </c>
      <c r="F96" s="199">
        <f ca="1">IF(ISNUMBER(MATCH(F4,'3. Erfassung Auszahlungen'!$V$45:$CE$45,0)),'3. Erfassung Auszahlungen'!$N$45,0)</f>
        <v>0</v>
      </c>
      <c r="G96" s="199">
        <f ca="1">IF(ISNUMBER(MATCH(G4,'3. Erfassung Auszahlungen'!$V$45:$CE$45,0)),'3. Erfassung Auszahlungen'!$N$45,0)</f>
        <v>0</v>
      </c>
      <c r="H96" s="199">
        <f ca="1">IF(ISNUMBER(MATCH(H4,'3. Erfassung Auszahlungen'!$V$45:$CE$45,0)),'3. Erfassung Auszahlungen'!$N$45,0)</f>
        <v>0</v>
      </c>
      <c r="I96" s="199">
        <f ca="1">IF(ISNUMBER(MATCH(I4,'3. Erfassung Auszahlungen'!$V$45:$CE$45,0)),'3. Erfassung Auszahlungen'!$N$45,0)</f>
        <v>0</v>
      </c>
      <c r="J96" s="199">
        <f ca="1">IF(ISNUMBER(MATCH(J4,'3. Erfassung Auszahlungen'!$V$45:$CE$45,0)),'3. Erfassung Auszahlungen'!$N$45,0)</f>
        <v>0</v>
      </c>
      <c r="K96" s="199">
        <f ca="1">IF(ISNUMBER(MATCH(K4,'3. Erfassung Auszahlungen'!$V$45:$CE$45,0)),'3. Erfassung Auszahlungen'!$N$45,0)</f>
        <v>0</v>
      </c>
      <c r="L96" s="199">
        <f ca="1">IF(ISNUMBER(MATCH(L4,'3. Erfassung Auszahlungen'!$V$45:$CE$45,0)),'3. Erfassung Auszahlungen'!$N$45,0)</f>
        <v>0</v>
      </c>
      <c r="M96" s="199">
        <f ca="1">IF(ISNUMBER(MATCH(M4,'3. Erfassung Auszahlungen'!$V$45:$CE$45,0)),'3. Erfassung Auszahlungen'!$N$45,0)</f>
        <v>0</v>
      </c>
      <c r="N96" s="188">
        <f t="shared" ref="N96:N136" ca="1" si="11">SUM(B96:M96)</f>
        <v>0</v>
      </c>
    </row>
    <row r="97" spans="1:14" x14ac:dyDescent="0.25">
      <c r="A97" s="18" t="str">
        <f>'3. Erfassung Auszahlungen'!A46</f>
        <v>Dach neu eindecken Haus Am Suerwinkel</v>
      </c>
      <c r="B97" s="199">
        <f ca="1">IF(ISNUMBER(MATCH(B4,'3. Erfassung Auszahlungen'!$V$46:$CE$46,0)),'3. Erfassung Auszahlungen'!$N$46,0)</f>
        <v>0</v>
      </c>
      <c r="C97" s="199">
        <f ca="1">IF(ISNUMBER(MATCH(C4,'3. Erfassung Auszahlungen'!$V$46:$CE$46,0)),'3. Erfassung Auszahlungen'!$N$46,0)</f>
        <v>0</v>
      </c>
      <c r="D97" s="199">
        <f ca="1">IF(ISNUMBER(MATCH(D4,'3. Erfassung Auszahlungen'!$V$46:$CE$46,0)),'3. Erfassung Auszahlungen'!$N$46,0)</f>
        <v>0</v>
      </c>
      <c r="E97" s="199">
        <f ca="1">IF(ISNUMBER(MATCH(E4,'3. Erfassung Auszahlungen'!$V$46:$CE$46,0)),'3. Erfassung Auszahlungen'!$N$46,0)</f>
        <v>0</v>
      </c>
      <c r="F97" s="199">
        <f ca="1">IF(ISNUMBER(MATCH(F4,'3. Erfassung Auszahlungen'!$V$46:$CE$46,0)),'3. Erfassung Auszahlungen'!$N$46,0)</f>
        <v>0</v>
      </c>
      <c r="G97" s="199">
        <f ca="1">IF(ISNUMBER(MATCH(G4,'3. Erfassung Auszahlungen'!$V$46:$CE$46,0)),'3. Erfassung Auszahlungen'!$N$46,0)</f>
        <v>0</v>
      </c>
      <c r="H97" s="199">
        <f ca="1">IF(ISNUMBER(MATCH(H4,'3. Erfassung Auszahlungen'!$V$46:$CE$46,0)),'3. Erfassung Auszahlungen'!$N$46,0)</f>
        <v>0</v>
      </c>
      <c r="I97" s="199">
        <f ca="1">IF(ISNUMBER(MATCH(I4,'3. Erfassung Auszahlungen'!$V$46:$CE$46,0)),'3. Erfassung Auszahlungen'!$N$46,0)</f>
        <v>0</v>
      </c>
      <c r="J97" s="199">
        <f ca="1">IF(ISNUMBER(MATCH(J4,'3. Erfassung Auszahlungen'!$V$46:$CE$46,0)),'3. Erfassung Auszahlungen'!$N$46,0)</f>
        <v>0</v>
      </c>
      <c r="K97" s="199">
        <f ca="1">IF(ISNUMBER(MATCH(K4,'3. Erfassung Auszahlungen'!$V$46:$CE$46,0)),'3. Erfassung Auszahlungen'!$N$46,0)</f>
        <v>0</v>
      </c>
      <c r="L97" s="199">
        <f ca="1">IF(ISNUMBER(MATCH(L4,'3. Erfassung Auszahlungen'!$V$46:$CE$46,0)),'3. Erfassung Auszahlungen'!$N$46,0)</f>
        <v>0</v>
      </c>
      <c r="M97" s="199">
        <f ca="1">IF(ISNUMBER(MATCH(M4,'3. Erfassung Auszahlungen'!$V$46:$CE$46,0)),'3. Erfassung Auszahlungen'!$N$46,0)</f>
        <v>0</v>
      </c>
      <c r="N97" s="188">
        <f t="shared" ca="1" si="11"/>
        <v>0</v>
      </c>
    </row>
    <row r="98" spans="1:14" x14ac:dyDescent="0.25">
      <c r="A98" s="18">
        <f>'3. Erfassung Auszahlungen'!A47</f>
        <v>0</v>
      </c>
      <c r="B98" s="199">
        <f ca="1">IF(ISNUMBER(MATCH(B4,'3. Erfassung Auszahlungen'!$V$47:$CE$47,0)),'3. Erfassung Auszahlungen'!$N$47,0)</f>
        <v>0</v>
      </c>
      <c r="C98" s="199">
        <f ca="1">IF(ISNUMBER(MATCH(C4,'3. Erfassung Auszahlungen'!$V$47:$CE$47,0)),'3. Erfassung Auszahlungen'!$N$47,0)</f>
        <v>0</v>
      </c>
      <c r="D98" s="199">
        <f ca="1">IF(ISNUMBER(MATCH(D4,'3. Erfassung Auszahlungen'!$V$47:$CE$47,0)),'3. Erfassung Auszahlungen'!$N$47,0)</f>
        <v>0</v>
      </c>
      <c r="E98" s="199">
        <f ca="1">IF(ISNUMBER(MATCH(E4,'3. Erfassung Auszahlungen'!$V$47:$CE$47,0)),'3. Erfassung Auszahlungen'!$N$47,0)</f>
        <v>0</v>
      </c>
      <c r="F98" s="199">
        <f ca="1">IF(ISNUMBER(MATCH(F4,'3. Erfassung Auszahlungen'!$V$47:$CE$47,0)),'3. Erfassung Auszahlungen'!$N$47,0)</f>
        <v>0</v>
      </c>
      <c r="G98" s="199">
        <f ca="1">IF(ISNUMBER(MATCH(G4,'3. Erfassung Auszahlungen'!$V$47:$CE$47,0)),'3. Erfassung Auszahlungen'!$N$47,0)</f>
        <v>0</v>
      </c>
      <c r="H98" s="199">
        <f ca="1">IF(ISNUMBER(MATCH(H4,'3. Erfassung Auszahlungen'!$V$47:$CE$47,0)),'3. Erfassung Auszahlungen'!$N$47,0)</f>
        <v>0</v>
      </c>
      <c r="I98" s="199">
        <f ca="1">IF(ISNUMBER(MATCH(I4,'3. Erfassung Auszahlungen'!$V$47:$CE$47,0)),'3. Erfassung Auszahlungen'!$N$47,0)</f>
        <v>0</v>
      </c>
      <c r="J98" s="199">
        <f ca="1">IF(ISNUMBER(MATCH(J4,'3. Erfassung Auszahlungen'!$V$47:$CE$47,0)),'3. Erfassung Auszahlungen'!$N$47,0)</f>
        <v>0</v>
      </c>
      <c r="K98" s="199">
        <f ca="1">IF(ISNUMBER(MATCH(K4,'3. Erfassung Auszahlungen'!$V$47:$CE$47,0)),'3. Erfassung Auszahlungen'!$N$47,0)</f>
        <v>0</v>
      </c>
      <c r="L98" s="199">
        <f ca="1">IF(ISNUMBER(MATCH(L4,'3. Erfassung Auszahlungen'!$V$47:$CE$47,0)),'3. Erfassung Auszahlungen'!$N$47,0)</f>
        <v>0</v>
      </c>
      <c r="M98" s="199">
        <f ca="1">IF(ISNUMBER(MATCH(M4,'3. Erfassung Auszahlungen'!$V$47:$CE$47,0)),'3. Erfassung Auszahlungen'!$N$47,0)</f>
        <v>0</v>
      </c>
      <c r="N98" s="188">
        <f t="shared" ca="1" si="11"/>
        <v>0</v>
      </c>
    </row>
    <row r="99" spans="1:14" x14ac:dyDescent="0.25">
      <c r="A99" s="18">
        <f>'3. Erfassung Auszahlungen'!A48</f>
        <v>0</v>
      </c>
      <c r="B99" s="199">
        <f ca="1">IF(ISNUMBER(MATCH(B4,'3. Erfassung Auszahlungen'!$V$48:$CE$48,0)),'3. Erfassung Auszahlungen'!$N$48,0)</f>
        <v>0</v>
      </c>
      <c r="C99" s="199">
        <f ca="1">IF(ISNUMBER(MATCH(C4,'3. Erfassung Auszahlungen'!$V$48:$CE$48,0)),'3. Erfassung Auszahlungen'!$N$48,0)</f>
        <v>0</v>
      </c>
      <c r="D99" s="199">
        <f ca="1">IF(ISNUMBER(MATCH(D4,'3. Erfassung Auszahlungen'!$V$48:$CE$48,0)),'3. Erfassung Auszahlungen'!$N$48,0)</f>
        <v>0</v>
      </c>
      <c r="E99" s="199">
        <f ca="1">IF(ISNUMBER(MATCH(E4,'3. Erfassung Auszahlungen'!$V$48:$CE$48,0)),'3. Erfassung Auszahlungen'!$N$48,0)</f>
        <v>0</v>
      </c>
      <c r="F99" s="199">
        <f ca="1">IF(ISNUMBER(MATCH(F4,'3. Erfassung Auszahlungen'!$V$48:$CE$48,0)),'3. Erfassung Auszahlungen'!$N$48,0)</f>
        <v>0</v>
      </c>
      <c r="G99" s="199">
        <f ca="1">IF(ISNUMBER(MATCH(G4,'3. Erfassung Auszahlungen'!$V$48:$CE$48,0)),'3. Erfassung Auszahlungen'!$N$48,0)</f>
        <v>0</v>
      </c>
      <c r="H99" s="199">
        <f ca="1">IF(ISNUMBER(MATCH(H4,'3. Erfassung Auszahlungen'!$V$48:$CE$48,0)),'3. Erfassung Auszahlungen'!$N$48,0)</f>
        <v>0</v>
      </c>
      <c r="I99" s="199">
        <f ca="1">IF(ISNUMBER(MATCH(I4,'3. Erfassung Auszahlungen'!$V$48:$CE$48,0)),'3. Erfassung Auszahlungen'!$N$48,0)</f>
        <v>0</v>
      </c>
      <c r="J99" s="199">
        <f ca="1">IF(ISNUMBER(MATCH(J4,'3. Erfassung Auszahlungen'!$V$48:$CE$48,0)),'3. Erfassung Auszahlungen'!$N$48,0)</f>
        <v>0</v>
      </c>
      <c r="K99" s="199">
        <f ca="1">IF(ISNUMBER(MATCH(K4,'3. Erfassung Auszahlungen'!$V$48:$CE$48,0)),'3. Erfassung Auszahlungen'!$N$48,0)</f>
        <v>0</v>
      </c>
      <c r="L99" s="199">
        <f ca="1">IF(ISNUMBER(MATCH(L4,'3. Erfassung Auszahlungen'!$V$48:$CE$48,0)),'3. Erfassung Auszahlungen'!$N$48,0)</f>
        <v>0</v>
      </c>
      <c r="M99" s="199">
        <f ca="1">IF(ISNUMBER(MATCH(M4,'3. Erfassung Auszahlungen'!$V$48:$CE$48,0)),'3. Erfassung Auszahlungen'!$N$48,0)</f>
        <v>0</v>
      </c>
      <c r="N99" s="188">
        <f t="shared" ca="1" si="11"/>
        <v>0</v>
      </c>
    </row>
    <row r="100" spans="1:14" x14ac:dyDescent="0.25">
      <c r="A100" s="18">
        <f>'3. Erfassung Auszahlungen'!A49</f>
        <v>0</v>
      </c>
      <c r="B100" s="199">
        <f ca="1">IF(ISNUMBER(MATCH(B4,'3. Erfassung Auszahlungen'!$V$49:$CE$49,0)),'3. Erfassung Auszahlungen'!$N$49,0)</f>
        <v>0</v>
      </c>
      <c r="C100" s="199">
        <f ca="1">IF(ISNUMBER(MATCH(C4,'3. Erfassung Auszahlungen'!$V$49:$CE$49,0)),'3. Erfassung Auszahlungen'!$N$49,0)</f>
        <v>0</v>
      </c>
      <c r="D100" s="199">
        <f ca="1">IF(ISNUMBER(MATCH(D4,'3. Erfassung Auszahlungen'!$V$49:$CE$49,0)),'3. Erfassung Auszahlungen'!$N$49,0)</f>
        <v>0</v>
      </c>
      <c r="E100" s="199">
        <f ca="1">IF(ISNUMBER(MATCH(E4,'3. Erfassung Auszahlungen'!$V$49:$CE$49,0)),'3. Erfassung Auszahlungen'!$N$49,0)</f>
        <v>0</v>
      </c>
      <c r="F100" s="199">
        <f ca="1">IF(ISNUMBER(MATCH(F4,'3. Erfassung Auszahlungen'!$V$49:$CE$49,0)),'3. Erfassung Auszahlungen'!$N$49,0)</f>
        <v>0</v>
      </c>
      <c r="G100" s="199">
        <f ca="1">IF(ISNUMBER(MATCH(G4,'3. Erfassung Auszahlungen'!$V$49:$CE$49,0)),'3. Erfassung Auszahlungen'!$N$49,0)</f>
        <v>0</v>
      </c>
      <c r="H100" s="199">
        <f ca="1">IF(ISNUMBER(MATCH(H4,'3. Erfassung Auszahlungen'!$V$49:$CE$49,0)),'3. Erfassung Auszahlungen'!$N$49,0)</f>
        <v>0</v>
      </c>
      <c r="I100" s="199">
        <f ca="1">IF(ISNUMBER(MATCH(I4,'3. Erfassung Auszahlungen'!$V$49:$CE$49,0)),'3. Erfassung Auszahlungen'!$N$49,0)</f>
        <v>0</v>
      </c>
      <c r="J100" s="199">
        <f ca="1">IF(ISNUMBER(MATCH(J4,'3. Erfassung Auszahlungen'!$V$49:$CE$49,0)),'3. Erfassung Auszahlungen'!$N$49,0)</f>
        <v>0</v>
      </c>
      <c r="K100" s="199">
        <f ca="1">IF(ISNUMBER(MATCH(K4,'3. Erfassung Auszahlungen'!$V$49:$CE$49,0)),'3. Erfassung Auszahlungen'!$N$49,0)</f>
        <v>0</v>
      </c>
      <c r="L100" s="199">
        <f ca="1">IF(ISNUMBER(MATCH(L4,'3. Erfassung Auszahlungen'!$V$49:$CE$49,0)),'3. Erfassung Auszahlungen'!$N$49,0)</f>
        <v>0</v>
      </c>
      <c r="M100" s="199">
        <f ca="1">IF(ISNUMBER(MATCH(M4,'3. Erfassung Auszahlungen'!$V$49:$CE$49,0)),'3. Erfassung Auszahlungen'!$N$49,0)</f>
        <v>0</v>
      </c>
      <c r="N100" s="188">
        <f t="shared" ca="1" si="11"/>
        <v>0</v>
      </c>
    </row>
    <row r="101" spans="1:14" x14ac:dyDescent="0.25">
      <c r="A101" s="18">
        <f>'3. Erfassung Auszahlungen'!A50</f>
        <v>0</v>
      </c>
      <c r="B101" s="199">
        <f ca="1">IF(ISNUMBER(MATCH(B4,'3. Erfassung Auszahlungen'!$V$50:$CE$50,0)),'3. Erfassung Auszahlungen'!$N$50,0)</f>
        <v>0</v>
      </c>
      <c r="C101" s="199">
        <f ca="1">IF(ISNUMBER(MATCH(C4,'3. Erfassung Auszahlungen'!$V$50:$CE$50,0)),'3. Erfassung Auszahlungen'!$N$50,0)</f>
        <v>0</v>
      </c>
      <c r="D101" s="199">
        <f ca="1">IF(ISNUMBER(MATCH(D4,'3. Erfassung Auszahlungen'!$V$50:$CE$50,0)),'3. Erfassung Auszahlungen'!$N$50,0)</f>
        <v>0</v>
      </c>
      <c r="E101" s="199">
        <f ca="1">IF(ISNUMBER(MATCH(E4,'3. Erfassung Auszahlungen'!$V$50:$CE$50,0)),'3. Erfassung Auszahlungen'!$N$50,0)</f>
        <v>0</v>
      </c>
      <c r="F101" s="199">
        <f ca="1">IF(ISNUMBER(MATCH(F4,'3. Erfassung Auszahlungen'!$V$50:$CE$50,0)),'3. Erfassung Auszahlungen'!$N$50,0)</f>
        <v>0</v>
      </c>
      <c r="G101" s="199">
        <f ca="1">IF(ISNUMBER(MATCH(G4,'3. Erfassung Auszahlungen'!$V$50:$CE$50,0)),'3. Erfassung Auszahlungen'!$N$50,0)</f>
        <v>0</v>
      </c>
      <c r="H101" s="199">
        <f ca="1">IF(ISNUMBER(MATCH(H4,'3. Erfassung Auszahlungen'!$V$50:$CE$50,0)),'3. Erfassung Auszahlungen'!$N$50,0)</f>
        <v>0</v>
      </c>
      <c r="I101" s="199">
        <f ca="1">IF(ISNUMBER(MATCH(I4,'3. Erfassung Auszahlungen'!$V$50:$CE$50,0)),'3. Erfassung Auszahlungen'!$N$50,0)</f>
        <v>0</v>
      </c>
      <c r="J101" s="199">
        <f ca="1">IF(ISNUMBER(MATCH(J4,'3. Erfassung Auszahlungen'!$V$50:$CE$50,0)),'3. Erfassung Auszahlungen'!$N$50,0)</f>
        <v>0</v>
      </c>
      <c r="K101" s="199">
        <f ca="1">IF(ISNUMBER(MATCH(K4,'3. Erfassung Auszahlungen'!$V$50:$CE$50,0)),'3. Erfassung Auszahlungen'!$N$50,0)</f>
        <v>0</v>
      </c>
      <c r="L101" s="199">
        <f ca="1">IF(ISNUMBER(MATCH(L4,'3. Erfassung Auszahlungen'!$V$50:$CE$50,0)),'3. Erfassung Auszahlungen'!$N$50,0)</f>
        <v>0</v>
      </c>
      <c r="M101" s="199">
        <f ca="1">IF(ISNUMBER(MATCH(M4,'3. Erfassung Auszahlungen'!$V$50:$CE$50,0)),'3. Erfassung Auszahlungen'!$N$50,0)</f>
        <v>0</v>
      </c>
      <c r="N101" s="188">
        <f t="shared" ca="1" si="11"/>
        <v>0</v>
      </c>
    </row>
    <row r="102" spans="1:14" x14ac:dyDescent="0.25">
      <c r="A102" s="18">
        <f>'3. Erfassung Auszahlungen'!A51</f>
        <v>0</v>
      </c>
      <c r="B102" s="199">
        <f ca="1">IF(ISNUMBER(MATCH(B4,'3. Erfassung Auszahlungen'!$V$51:$CE$51,0)),'3. Erfassung Auszahlungen'!$N$51,0)</f>
        <v>0</v>
      </c>
      <c r="C102" s="199">
        <f ca="1">IF(ISNUMBER(MATCH(C4,'3. Erfassung Auszahlungen'!$V$51:$CE$51,0)),'3. Erfassung Auszahlungen'!$N$51,0)</f>
        <v>0</v>
      </c>
      <c r="D102" s="199">
        <f ca="1">IF(ISNUMBER(MATCH(D4,'3. Erfassung Auszahlungen'!$V$51:$CE$51,0)),'3. Erfassung Auszahlungen'!$N$51,0)</f>
        <v>0</v>
      </c>
      <c r="E102" s="199">
        <f ca="1">IF(ISNUMBER(MATCH(E4,'3. Erfassung Auszahlungen'!$V$51:$CE$51,0)),'3. Erfassung Auszahlungen'!$N$51,0)</f>
        <v>0</v>
      </c>
      <c r="F102" s="199">
        <f ca="1">IF(ISNUMBER(MATCH(F4,'3. Erfassung Auszahlungen'!$V$51:$CE$51,0)),'3. Erfassung Auszahlungen'!$N$51,0)</f>
        <v>0</v>
      </c>
      <c r="G102" s="199">
        <f ca="1">IF(ISNUMBER(MATCH(G4,'3. Erfassung Auszahlungen'!$V$51:$CE$51,0)),'3. Erfassung Auszahlungen'!$N$51,0)</f>
        <v>0</v>
      </c>
      <c r="H102" s="199">
        <f ca="1">IF(ISNUMBER(MATCH(H4,'3. Erfassung Auszahlungen'!$V$51:$CE$51,0)),'3. Erfassung Auszahlungen'!$N$51,0)</f>
        <v>0</v>
      </c>
      <c r="I102" s="199">
        <f ca="1">IF(ISNUMBER(MATCH(I4,'3. Erfassung Auszahlungen'!$V$51:$CE$51,0)),'3. Erfassung Auszahlungen'!$N$51,0)</f>
        <v>0</v>
      </c>
      <c r="J102" s="199">
        <f ca="1">IF(ISNUMBER(MATCH(J4,'3. Erfassung Auszahlungen'!$V$51:$CE$51,0)),'3. Erfassung Auszahlungen'!$N$51,0)</f>
        <v>0</v>
      </c>
      <c r="K102" s="199">
        <f ca="1">IF(ISNUMBER(MATCH(K4,'3. Erfassung Auszahlungen'!$V$51:$CE$51,0)),'3. Erfassung Auszahlungen'!$N$51,0)</f>
        <v>0</v>
      </c>
      <c r="L102" s="199">
        <f ca="1">IF(ISNUMBER(MATCH(L4,'3. Erfassung Auszahlungen'!$V$51:$CE$51,0)),'3. Erfassung Auszahlungen'!$N$51,0)</f>
        <v>0</v>
      </c>
      <c r="M102" s="199">
        <f ca="1">IF(ISNUMBER(MATCH(M4,'3. Erfassung Auszahlungen'!$V$51:$CE$51,0)),'3. Erfassung Auszahlungen'!$N$51,0)</f>
        <v>0</v>
      </c>
      <c r="N102" s="188">
        <f t="shared" ca="1" si="11"/>
        <v>0</v>
      </c>
    </row>
    <row r="103" spans="1:14" x14ac:dyDescent="0.25">
      <c r="A103" s="18">
        <f>'3. Erfassung Auszahlungen'!A52</f>
        <v>0</v>
      </c>
      <c r="B103" s="199">
        <f ca="1">IF(ISNUMBER(MATCH(B4,'3. Erfassung Auszahlungen'!$V$52:$CE$52,0)),'3. Erfassung Auszahlungen'!$N$52,0)</f>
        <v>0</v>
      </c>
      <c r="C103" s="199">
        <f ca="1">IF(ISNUMBER(MATCH(C4,'3. Erfassung Auszahlungen'!$V$52:$CE$52,0)),'3. Erfassung Auszahlungen'!$N$52,0)</f>
        <v>0</v>
      </c>
      <c r="D103" s="199">
        <f ca="1">IF(ISNUMBER(MATCH(D4,'3. Erfassung Auszahlungen'!$V$52:$CE$52,0)),'3. Erfassung Auszahlungen'!$N$52,0)</f>
        <v>0</v>
      </c>
      <c r="E103" s="199">
        <f ca="1">IF(ISNUMBER(MATCH(E4,'3. Erfassung Auszahlungen'!$V$52:$CE$52,0)),'3. Erfassung Auszahlungen'!$N$52,0)</f>
        <v>0</v>
      </c>
      <c r="F103" s="199">
        <f ca="1">IF(ISNUMBER(MATCH(F4,'3. Erfassung Auszahlungen'!$V$52:$CE$52,0)),'3. Erfassung Auszahlungen'!$N$52,0)</f>
        <v>0</v>
      </c>
      <c r="G103" s="199">
        <f ca="1">IF(ISNUMBER(MATCH(G4,'3. Erfassung Auszahlungen'!$V$52:$CE$52,0)),'3. Erfassung Auszahlungen'!$N$52,0)</f>
        <v>0</v>
      </c>
      <c r="H103" s="199">
        <f ca="1">IF(ISNUMBER(MATCH(H4,'3. Erfassung Auszahlungen'!$V$52:$CE$52,0)),'3. Erfassung Auszahlungen'!$N$52,0)</f>
        <v>0</v>
      </c>
      <c r="I103" s="199">
        <f ca="1">IF(ISNUMBER(MATCH(I4,'3. Erfassung Auszahlungen'!$V$52:$CE$52,0)),'3. Erfassung Auszahlungen'!$N$52,0)</f>
        <v>0</v>
      </c>
      <c r="J103" s="199">
        <f ca="1">IF(ISNUMBER(MATCH(J4,'3. Erfassung Auszahlungen'!$V$52:$CE$52,0)),'3. Erfassung Auszahlungen'!$N$52,0)</f>
        <v>0</v>
      </c>
      <c r="K103" s="199">
        <f ca="1">IF(ISNUMBER(MATCH(K4,'3. Erfassung Auszahlungen'!$V$52:$CE$52,0)),'3. Erfassung Auszahlungen'!$N$52,0)</f>
        <v>0</v>
      </c>
      <c r="L103" s="199">
        <f ca="1">IF(ISNUMBER(MATCH(L4,'3. Erfassung Auszahlungen'!$V$52:$CE$52,0)),'3. Erfassung Auszahlungen'!$N$52,0)</f>
        <v>0</v>
      </c>
      <c r="M103" s="199">
        <f ca="1">IF(ISNUMBER(MATCH(M4,'3. Erfassung Auszahlungen'!$V$52:$CE$52,0)),'3. Erfassung Auszahlungen'!$N$52,0)</f>
        <v>0</v>
      </c>
      <c r="N103" s="188">
        <f t="shared" ca="1" si="11"/>
        <v>0</v>
      </c>
    </row>
    <row r="104" spans="1:14" x14ac:dyDescent="0.25">
      <c r="A104" s="18">
        <f>'3. Erfassung Auszahlungen'!A53</f>
        <v>0</v>
      </c>
      <c r="B104" s="199">
        <f ca="1">IF(ISNUMBER(MATCH(B4,'3. Erfassung Auszahlungen'!$V$53:$CE$53,0)),'3. Erfassung Auszahlungen'!$N$53,0)</f>
        <v>0</v>
      </c>
      <c r="C104" s="199">
        <f ca="1">IF(ISNUMBER(MATCH(C4,'3. Erfassung Auszahlungen'!$V$53:$CE$53,0)),'3. Erfassung Auszahlungen'!$N$53,0)</f>
        <v>0</v>
      </c>
      <c r="D104" s="199">
        <f ca="1">IF(ISNUMBER(MATCH(D4,'3. Erfassung Auszahlungen'!$V$53:$CE$53,0)),'3. Erfassung Auszahlungen'!$N$53,0)</f>
        <v>0</v>
      </c>
      <c r="E104" s="199">
        <f ca="1">IF(ISNUMBER(MATCH(E4,'3. Erfassung Auszahlungen'!$V$53:$CE$53,0)),'3. Erfassung Auszahlungen'!$N$53,0)</f>
        <v>0</v>
      </c>
      <c r="F104" s="199">
        <f ca="1">IF(ISNUMBER(MATCH(F4,'3. Erfassung Auszahlungen'!$V$53:$CE$53,0)),'3. Erfassung Auszahlungen'!$N$53,0)</f>
        <v>0</v>
      </c>
      <c r="G104" s="199">
        <f ca="1">IF(ISNUMBER(MATCH(G4,'3. Erfassung Auszahlungen'!$V$53:$CE$53,0)),'3. Erfassung Auszahlungen'!$N$53,0)</f>
        <v>0</v>
      </c>
      <c r="H104" s="199">
        <f ca="1">IF(ISNUMBER(MATCH(H4,'3. Erfassung Auszahlungen'!$V$53:$CE$53,0)),'3. Erfassung Auszahlungen'!$N$53,0)</f>
        <v>0</v>
      </c>
      <c r="I104" s="199">
        <f ca="1">IF(ISNUMBER(MATCH(I4,'3. Erfassung Auszahlungen'!$V$53:$CE$53,0)),'3. Erfassung Auszahlungen'!$N$53,0)</f>
        <v>0</v>
      </c>
      <c r="J104" s="199">
        <f ca="1">IF(ISNUMBER(MATCH(J4,'3. Erfassung Auszahlungen'!$V$53:$CE$53,0)),'3. Erfassung Auszahlungen'!$N$53,0)</f>
        <v>0</v>
      </c>
      <c r="K104" s="199">
        <f ca="1">IF(ISNUMBER(MATCH(K4,'3. Erfassung Auszahlungen'!$V$53:$CE$53,0)),'3. Erfassung Auszahlungen'!$N$53,0)</f>
        <v>0</v>
      </c>
      <c r="L104" s="199">
        <f ca="1">IF(ISNUMBER(MATCH(L4,'3. Erfassung Auszahlungen'!$V$53:$CE$53,0)),'3. Erfassung Auszahlungen'!$N$53,0)</f>
        <v>0</v>
      </c>
      <c r="M104" s="199">
        <f ca="1">IF(ISNUMBER(MATCH(M4,'3. Erfassung Auszahlungen'!$V$53:$CE$53,0)),'3. Erfassung Auszahlungen'!$N$53,0)</f>
        <v>0</v>
      </c>
      <c r="N104" s="188">
        <f t="shared" ca="1" si="11"/>
        <v>0</v>
      </c>
    </row>
    <row r="105" spans="1:14" x14ac:dyDescent="0.25">
      <c r="A105" s="18">
        <f>'3. Erfassung Auszahlungen'!A54</f>
        <v>0</v>
      </c>
      <c r="B105" s="199">
        <f ca="1">IF(ISNUMBER(MATCH(B4,'3. Erfassung Auszahlungen'!$V$54:$CE$54,0)),'3. Erfassung Auszahlungen'!$N$54,0)</f>
        <v>0</v>
      </c>
      <c r="C105" s="199">
        <f ca="1">IF(ISNUMBER(MATCH(C4,'3. Erfassung Auszahlungen'!$V$54:$CE$54,0)),'3. Erfassung Auszahlungen'!$N$54,0)</f>
        <v>0</v>
      </c>
      <c r="D105" s="199">
        <f ca="1">IF(ISNUMBER(MATCH(D4,'3. Erfassung Auszahlungen'!$V$54:$CE$54,0)),'3. Erfassung Auszahlungen'!$N$54,0)</f>
        <v>0</v>
      </c>
      <c r="E105" s="199">
        <f ca="1">IF(ISNUMBER(MATCH(E4,'3. Erfassung Auszahlungen'!$V$54:$CE$54,0)),'3. Erfassung Auszahlungen'!$N$54,0)</f>
        <v>0</v>
      </c>
      <c r="F105" s="199">
        <f ca="1">IF(ISNUMBER(MATCH(F4,'3. Erfassung Auszahlungen'!$V$54:$CE$54,0)),'3. Erfassung Auszahlungen'!$N$54,0)</f>
        <v>0</v>
      </c>
      <c r="G105" s="199">
        <f ca="1">IF(ISNUMBER(MATCH(G4,'3. Erfassung Auszahlungen'!$V$54:$CE$54,0)),'3. Erfassung Auszahlungen'!$N$54,0)</f>
        <v>0</v>
      </c>
      <c r="H105" s="199">
        <f ca="1">IF(ISNUMBER(MATCH(H4,'3. Erfassung Auszahlungen'!$V$54:$CE$54,0)),'3. Erfassung Auszahlungen'!$N$54,0)</f>
        <v>0</v>
      </c>
      <c r="I105" s="199">
        <f ca="1">IF(ISNUMBER(MATCH(I4,'3. Erfassung Auszahlungen'!$V$54:$CE$54,0)),'3. Erfassung Auszahlungen'!$N$54,0)</f>
        <v>0</v>
      </c>
      <c r="J105" s="199">
        <f ca="1">IF(ISNUMBER(MATCH(J4,'3. Erfassung Auszahlungen'!$V$54:$CE$54,0)),'3. Erfassung Auszahlungen'!$N$54,0)</f>
        <v>0</v>
      </c>
      <c r="K105" s="199">
        <f ca="1">IF(ISNUMBER(MATCH(K4,'3. Erfassung Auszahlungen'!$V$54:$CE$54,0)),'3. Erfassung Auszahlungen'!$N$54,0)</f>
        <v>0</v>
      </c>
      <c r="L105" s="199">
        <f ca="1">IF(ISNUMBER(MATCH(L4,'3. Erfassung Auszahlungen'!$V$54:$CE$54,0)),'3. Erfassung Auszahlungen'!$N$54,0)</f>
        <v>0</v>
      </c>
      <c r="M105" s="199">
        <f ca="1">IF(ISNUMBER(MATCH(M4,'3. Erfassung Auszahlungen'!$V$54:$CE$54,0)),'3. Erfassung Auszahlungen'!$N$54,0)</f>
        <v>0</v>
      </c>
      <c r="N105" s="188">
        <f t="shared" ca="1" si="11"/>
        <v>0</v>
      </c>
    </row>
    <row r="106" spans="1:14" x14ac:dyDescent="0.25">
      <c r="A106" s="18"/>
      <c r="B106" s="199">
        <f ca="1">IF(ISNUMBER(MATCH(B4,'3. Erfassung Auszahlungen'!$V$55:$CE$55,0)),'3. Erfassung Auszahlungen'!$N$55,0)</f>
        <v>0</v>
      </c>
      <c r="C106" s="199">
        <f ca="1">IF(ISNUMBER(MATCH(C4,'3. Erfassung Auszahlungen'!$V$55:$CE$55,0)),'3. Erfassung Auszahlungen'!$N$55,0)</f>
        <v>0</v>
      </c>
      <c r="D106" s="199">
        <f ca="1">IF(ISNUMBER(MATCH(D4,'3. Erfassung Auszahlungen'!$V$55:$CE$55,0)),'3. Erfassung Auszahlungen'!$N$55,0)</f>
        <v>0</v>
      </c>
      <c r="E106" s="199">
        <f ca="1">IF(ISNUMBER(MATCH(E4,'3. Erfassung Auszahlungen'!$V$55:$CE$55,0)),'3. Erfassung Auszahlungen'!$N$55,0)</f>
        <v>0</v>
      </c>
      <c r="F106" s="199">
        <f ca="1">IF(ISNUMBER(MATCH(F4,'3. Erfassung Auszahlungen'!$V$55:$CE$55,0)),'3. Erfassung Auszahlungen'!$N$55,0)</f>
        <v>0</v>
      </c>
      <c r="G106" s="199">
        <f ca="1">IF(ISNUMBER(MATCH(G4,'3. Erfassung Auszahlungen'!$V$55:$CE$55,0)),'3. Erfassung Auszahlungen'!$N$55,0)</f>
        <v>0</v>
      </c>
      <c r="H106" s="199">
        <f ca="1">IF(ISNUMBER(MATCH(H4,'3. Erfassung Auszahlungen'!$V$55:$CE$55,0)),'3. Erfassung Auszahlungen'!$N$55,0)</f>
        <v>0</v>
      </c>
      <c r="I106" s="199">
        <f ca="1">IF(ISNUMBER(MATCH(I4,'3. Erfassung Auszahlungen'!$V$55:$CE$55,0)),'3. Erfassung Auszahlungen'!$N$55,0)</f>
        <v>0</v>
      </c>
      <c r="J106" s="199">
        <f ca="1">IF(ISNUMBER(MATCH(J4,'3. Erfassung Auszahlungen'!$V$55:$CE$55,0)),'3. Erfassung Auszahlungen'!$N$55,0)</f>
        <v>0</v>
      </c>
      <c r="K106" s="199">
        <f ca="1">IF(ISNUMBER(MATCH(K4,'3. Erfassung Auszahlungen'!$V$55:$CE$55,0)),'3. Erfassung Auszahlungen'!$N$55,0)</f>
        <v>0</v>
      </c>
      <c r="L106" s="199">
        <f ca="1">IF(ISNUMBER(MATCH(L4,'3. Erfassung Auszahlungen'!$V$55:$CE$55,0)),'3. Erfassung Auszahlungen'!$N$55,0)</f>
        <v>0</v>
      </c>
      <c r="M106" s="199">
        <f ca="1">IF(ISNUMBER(MATCH(M4,'3. Erfassung Auszahlungen'!$V$55:$CE$55,0)),'3. Erfassung Auszahlungen'!$N$55,0)</f>
        <v>0</v>
      </c>
      <c r="N106" s="188">
        <f t="shared" ca="1" si="11"/>
        <v>0</v>
      </c>
    </row>
    <row r="107" spans="1:14" x14ac:dyDescent="0.25">
      <c r="A107" s="18">
        <f>'3. Erfassung Auszahlungen'!A56</f>
        <v>0</v>
      </c>
      <c r="B107" s="199">
        <f ca="1">IF(ISNUMBER(MATCH(B4,'3. Erfassung Auszahlungen'!$V$56:$CE$56,0)),'3. Erfassung Auszahlungen'!$N$56,0)</f>
        <v>0</v>
      </c>
      <c r="C107" s="199">
        <f ca="1">IF(ISNUMBER(MATCH(C4,'3. Erfassung Auszahlungen'!$V$56:$CE$56,0)),'3. Erfassung Auszahlungen'!$N$56,0)</f>
        <v>0</v>
      </c>
      <c r="D107" s="199">
        <f ca="1">IF(ISNUMBER(MATCH(D4,'3. Erfassung Auszahlungen'!$V$56:$CE$56,0)),'3. Erfassung Auszahlungen'!$N$56,0)</f>
        <v>0</v>
      </c>
      <c r="E107" s="199">
        <f ca="1">IF(ISNUMBER(MATCH(E4,'3. Erfassung Auszahlungen'!$V$56:$CE$56,0)),'3. Erfassung Auszahlungen'!$N$56,0)</f>
        <v>0</v>
      </c>
      <c r="F107" s="199">
        <f ca="1">IF(ISNUMBER(MATCH(F4,'3. Erfassung Auszahlungen'!$V$56:$CE$56,0)),'3. Erfassung Auszahlungen'!$N$56,0)</f>
        <v>0</v>
      </c>
      <c r="G107" s="199">
        <f ca="1">IF(ISNUMBER(MATCH(G4,'3. Erfassung Auszahlungen'!$V$56:$CE$56,0)),'3. Erfassung Auszahlungen'!$N$56,0)</f>
        <v>0</v>
      </c>
      <c r="H107" s="199">
        <f ca="1">IF(ISNUMBER(MATCH(H4,'3. Erfassung Auszahlungen'!$V$56:$CE$56,0)),'3. Erfassung Auszahlungen'!$N$56,0)</f>
        <v>0</v>
      </c>
      <c r="I107" s="199">
        <f ca="1">IF(ISNUMBER(MATCH(I4,'3. Erfassung Auszahlungen'!$V$56:$CE$56,0)),'3. Erfassung Auszahlungen'!$N$56,0)</f>
        <v>0</v>
      </c>
      <c r="J107" s="199">
        <f ca="1">IF(ISNUMBER(MATCH(J4,'3. Erfassung Auszahlungen'!$V$56:$CE$56,0)),'3. Erfassung Auszahlungen'!$N$56,0)</f>
        <v>0</v>
      </c>
      <c r="K107" s="199">
        <f ca="1">IF(ISNUMBER(MATCH(K4,'3. Erfassung Auszahlungen'!$V$56:$CE$56,0)),'3. Erfassung Auszahlungen'!$N$56,0)</f>
        <v>0</v>
      </c>
      <c r="L107" s="199">
        <f ca="1">IF(ISNUMBER(MATCH(L4,'3. Erfassung Auszahlungen'!$V$56:$CE$56,0)),'3. Erfassung Auszahlungen'!$N$56,0)</f>
        <v>0</v>
      </c>
      <c r="M107" s="199">
        <f ca="1">IF(ISNUMBER(MATCH(M4,'3. Erfassung Auszahlungen'!$V$56:$CE$56,0)),'3. Erfassung Auszahlungen'!$N$56,0)</f>
        <v>0</v>
      </c>
      <c r="N107" s="188">
        <f t="shared" ca="1" si="11"/>
        <v>0</v>
      </c>
    </row>
    <row r="108" spans="1:14" x14ac:dyDescent="0.25">
      <c r="A108" s="18">
        <f>'3. Erfassung Auszahlungen'!A57</f>
        <v>0</v>
      </c>
      <c r="B108" s="199">
        <f ca="1">IF(ISNUMBER(MATCH(B4,'3. Erfassung Auszahlungen'!$V$57:$CE$57,0)),'3. Erfassung Auszahlungen'!$N$57,0)</f>
        <v>0</v>
      </c>
      <c r="C108" s="199">
        <f ca="1">IF(ISNUMBER(MATCH(C4,'3. Erfassung Auszahlungen'!$V$57:$CE$57,0)),'3. Erfassung Auszahlungen'!$N$57,0)</f>
        <v>0</v>
      </c>
      <c r="D108" s="199">
        <f ca="1">IF(ISNUMBER(MATCH(D4,'3. Erfassung Auszahlungen'!$V$57:$CE$57,0)),'3. Erfassung Auszahlungen'!$N$57,0)</f>
        <v>0</v>
      </c>
      <c r="E108" s="199">
        <f ca="1">IF(ISNUMBER(MATCH(E4,'3. Erfassung Auszahlungen'!$V$57:$CE$57,0)),'3. Erfassung Auszahlungen'!$N$57,0)</f>
        <v>0</v>
      </c>
      <c r="F108" s="199">
        <f ca="1">IF(ISNUMBER(MATCH(F4,'3. Erfassung Auszahlungen'!$V$57:$CE$57,0)),'3. Erfassung Auszahlungen'!$N$57,0)</f>
        <v>0</v>
      </c>
      <c r="G108" s="199">
        <f ca="1">IF(ISNUMBER(MATCH(G4,'3. Erfassung Auszahlungen'!$V$57:$CE$57,0)),'3. Erfassung Auszahlungen'!$N$57,0)</f>
        <v>0</v>
      </c>
      <c r="H108" s="199">
        <f ca="1">IF(ISNUMBER(MATCH(H4,'3. Erfassung Auszahlungen'!$V$57:$CE$57,0)),'3. Erfassung Auszahlungen'!$N$57,0)</f>
        <v>0</v>
      </c>
      <c r="I108" s="199">
        <f ca="1">IF(ISNUMBER(MATCH(I4,'3. Erfassung Auszahlungen'!$V$57:$CE$57,0)),'3. Erfassung Auszahlungen'!$N$57,0)</f>
        <v>0</v>
      </c>
      <c r="J108" s="199">
        <f ca="1">IF(ISNUMBER(MATCH(J4,'3. Erfassung Auszahlungen'!$V$57:$CE$57,0)),'3. Erfassung Auszahlungen'!$N$57,0)</f>
        <v>0</v>
      </c>
      <c r="K108" s="199">
        <f ca="1">IF(ISNUMBER(MATCH(K4,'3. Erfassung Auszahlungen'!$V$57:$CE$57,0)),'3. Erfassung Auszahlungen'!$N$57,0)</f>
        <v>0</v>
      </c>
      <c r="L108" s="199">
        <f ca="1">IF(ISNUMBER(MATCH(L4,'3. Erfassung Auszahlungen'!$V$57:$CE$57,0)),'3. Erfassung Auszahlungen'!$N$57,0)</f>
        <v>0</v>
      </c>
      <c r="M108" s="199">
        <f ca="1">IF(ISNUMBER(MATCH(M4,'3. Erfassung Auszahlungen'!$V$57:$CE$57,0)),'3. Erfassung Auszahlungen'!$N$57,0)</f>
        <v>0</v>
      </c>
      <c r="N108" s="188">
        <f t="shared" ca="1" si="11"/>
        <v>0</v>
      </c>
    </row>
    <row r="109" spans="1:14" x14ac:dyDescent="0.25">
      <c r="A109" s="18">
        <f>'3. Erfassung Auszahlungen'!A58</f>
        <v>0</v>
      </c>
      <c r="B109" s="199">
        <f ca="1">IF(ISNUMBER(MATCH(B4,'3. Erfassung Auszahlungen'!$V$58:$CE$58,0)),'3. Erfassung Auszahlungen'!$N$58,0)</f>
        <v>0</v>
      </c>
      <c r="C109" s="199">
        <f ca="1">IF(ISNUMBER(MATCH(C4,'3. Erfassung Auszahlungen'!$V$58:$CE$58,0)),'3. Erfassung Auszahlungen'!$N$58,0)</f>
        <v>0</v>
      </c>
      <c r="D109" s="199">
        <f ca="1">IF(ISNUMBER(MATCH(D4,'3. Erfassung Auszahlungen'!$V$58:$CE$58,0)),'3. Erfassung Auszahlungen'!$N$58,0)</f>
        <v>0</v>
      </c>
      <c r="E109" s="199">
        <f ca="1">IF(ISNUMBER(MATCH(E4,'3. Erfassung Auszahlungen'!$V$58:$CE$58,0)),'3. Erfassung Auszahlungen'!$N$58,0)</f>
        <v>0</v>
      </c>
      <c r="F109" s="199">
        <f ca="1">IF(ISNUMBER(MATCH(F4,'3. Erfassung Auszahlungen'!$V$58:$CE$58,0)),'3. Erfassung Auszahlungen'!$N$58,0)</f>
        <v>0</v>
      </c>
      <c r="G109" s="199">
        <f ca="1">IF(ISNUMBER(MATCH(G4,'3. Erfassung Auszahlungen'!$V$58:$CE$58,0)),'3. Erfassung Auszahlungen'!$N$58,0)</f>
        <v>0</v>
      </c>
      <c r="H109" s="199">
        <f ca="1">IF(ISNUMBER(MATCH(H4,'3. Erfassung Auszahlungen'!$V$58:$CE$58,0)),'3. Erfassung Auszahlungen'!$N$58,0)</f>
        <v>0</v>
      </c>
      <c r="I109" s="199">
        <f ca="1">IF(ISNUMBER(MATCH(I4,'3. Erfassung Auszahlungen'!$V$58:$CE$58,0)),'3. Erfassung Auszahlungen'!$N$58,0)</f>
        <v>0</v>
      </c>
      <c r="J109" s="199">
        <f ca="1">IF(ISNUMBER(MATCH(J4,'3. Erfassung Auszahlungen'!$V$58:$CE$58,0)),'3. Erfassung Auszahlungen'!$N$58,0)</f>
        <v>0</v>
      </c>
      <c r="K109" s="199">
        <f ca="1">IF(ISNUMBER(MATCH(K4,'3. Erfassung Auszahlungen'!$V$58:$CE$58,0)),'3. Erfassung Auszahlungen'!$N$58,0)</f>
        <v>0</v>
      </c>
      <c r="L109" s="199">
        <f ca="1">IF(ISNUMBER(MATCH(L4,'3. Erfassung Auszahlungen'!$V$58:$CE$58,0)),'3. Erfassung Auszahlungen'!$N$58,0)</f>
        <v>0</v>
      </c>
      <c r="M109" s="199">
        <f ca="1">IF(ISNUMBER(MATCH(M4,'3. Erfassung Auszahlungen'!$V$58:$CE$58,0)),'3. Erfassung Auszahlungen'!$N$58,0)</f>
        <v>0</v>
      </c>
      <c r="N109" s="188">
        <f t="shared" ca="1" si="11"/>
        <v>0</v>
      </c>
    </row>
    <row r="110" spans="1:14" x14ac:dyDescent="0.25">
      <c r="A110" s="18">
        <f>'3. Erfassung Auszahlungen'!A59</f>
        <v>0</v>
      </c>
      <c r="B110" s="199">
        <f ca="1">IF(ISNUMBER(MATCH(B4,'3. Erfassung Auszahlungen'!$V$59:$CE$59,0)),'3. Erfassung Auszahlungen'!$N$59,0)</f>
        <v>0</v>
      </c>
      <c r="C110" s="199">
        <f ca="1">IF(ISNUMBER(MATCH(C4,'3. Erfassung Auszahlungen'!$V$59:$CE$59,0)),'3. Erfassung Auszahlungen'!$N$59,0)</f>
        <v>0</v>
      </c>
      <c r="D110" s="199">
        <f ca="1">IF(ISNUMBER(MATCH(D4,'3. Erfassung Auszahlungen'!$V$59:$CE$59,0)),'3. Erfassung Auszahlungen'!$N$59,0)</f>
        <v>0</v>
      </c>
      <c r="E110" s="199">
        <f ca="1">IF(ISNUMBER(MATCH(E4,'3. Erfassung Auszahlungen'!$V$59:$CE$59,0)),'3. Erfassung Auszahlungen'!$N$59,0)</f>
        <v>0</v>
      </c>
      <c r="F110" s="199">
        <f ca="1">IF(ISNUMBER(MATCH(F4,'3. Erfassung Auszahlungen'!$V$59:$CE$59,0)),'3. Erfassung Auszahlungen'!$N$59,0)</f>
        <v>0</v>
      </c>
      <c r="G110" s="199">
        <f ca="1">IF(ISNUMBER(MATCH(G4,'3. Erfassung Auszahlungen'!$V$59:$CE$59,0)),'3. Erfassung Auszahlungen'!$N$59,0)</f>
        <v>0</v>
      </c>
      <c r="H110" s="199">
        <f ca="1">IF(ISNUMBER(MATCH(H4,'3. Erfassung Auszahlungen'!$V$59:$CE$59,0)),'3. Erfassung Auszahlungen'!$N$59,0)</f>
        <v>0</v>
      </c>
      <c r="I110" s="199">
        <f ca="1">IF(ISNUMBER(MATCH(I4,'3. Erfassung Auszahlungen'!$V$59:$CE$59,0)),'3. Erfassung Auszahlungen'!$N$59,0)</f>
        <v>0</v>
      </c>
      <c r="J110" s="199">
        <f ca="1">IF(ISNUMBER(MATCH(J4,'3. Erfassung Auszahlungen'!$V$59:$CE$59,0)),'3. Erfassung Auszahlungen'!$N$59,0)</f>
        <v>0</v>
      </c>
      <c r="K110" s="199">
        <f ca="1">IF(ISNUMBER(MATCH(K4,'3. Erfassung Auszahlungen'!$V$59:$CE$59,0)),'3. Erfassung Auszahlungen'!$N$59,0)</f>
        <v>0</v>
      </c>
      <c r="L110" s="199">
        <f ca="1">IF(ISNUMBER(MATCH(L4,'3. Erfassung Auszahlungen'!$V$59:$CE$59,0)),'3. Erfassung Auszahlungen'!$N$59,0)</f>
        <v>0</v>
      </c>
      <c r="M110" s="199">
        <f ca="1">IF(ISNUMBER(MATCH(M4,'3. Erfassung Auszahlungen'!$V$59:$CE$59,0)),'3. Erfassung Auszahlungen'!$N$59,0)</f>
        <v>0</v>
      </c>
      <c r="N110" s="188">
        <f t="shared" ca="1" si="11"/>
        <v>0</v>
      </c>
    </row>
    <row r="111" spans="1:14" x14ac:dyDescent="0.25">
      <c r="A111" s="18">
        <f>'3. Erfassung Auszahlungen'!A60</f>
        <v>0</v>
      </c>
      <c r="B111" s="199">
        <f ca="1">IF(ISNUMBER(MATCH(B4,'3. Erfassung Auszahlungen'!$V$60:$CE$60,0)),'3. Erfassung Auszahlungen'!$N$60,0)</f>
        <v>0</v>
      </c>
      <c r="C111" s="199">
        <f ca="1">IF(ISNUMBER(MATCH(C4,'3. Erfassung Auszahlungen'!$V$60:$CE$60,0)),'3. Erfassung Auszahlungen'!$N$60,0)</f>
        <v>0</v>
      </c>
      <c r="D111" s="199">
        <f ca="1">IF(ISNUMBER(MATCH(D4,'3. Erfassung Auszahlungen'!$V$60:$CE$60,0)),'3. Erfassung Auszahlungen'!$N$60,0)</f>
        <v>0</v>
      </c>
      <c r="E111" s="199">
        <f ca="1">IF(ISNUMBER(MATCH(E4,'3. Erfassung Auszahlungen'!$V$60:$CE$60,0)),'3. Erfassung Auszahlungen'!$N$60,0)</f>
        <v>0</v>
      </c>
      <c r="F111" s="199">
        <f ca="1">IF(ISNUMBER(MATCH(F4,'3. Erfassung Auszahlungen'!$V$60:$CE$60,0)),'3. Erfassung Auszahlungen'!$N$60,0)</f>
        <v>0</v>
      </c>
      <c r="G111" s="199">
        <f ca="1">IF(ISNUMBER(MATCH(G4,'3. Erfassung Auszahlungen'!$V$60:$CE$60,0)),'3. Erfassung Auszahlungen'!$N$60,0)</f>
        <v>0</v>
      </c>
      <c r="H111" s="199">
        <f ca="1">IF(ISNUMBER(MATCH(H4,'3. Erfassung Auszahlungen'!$V$60:$CE$60,0)),'3. Erfassung Auszahlungen'!$N$60,0)</f>
        <v>0</v>
      </c>
      <c r="I111" s="199">
        <f ca="1">IF(ISNUMBER(MATCH(I4,'3. Erfassung Auszahlungen'!$V$60:$CE$60,0)),'3. Erfassung Auszahlungen'!$N$60,0)</f>
        <v>0</v>
      </c>
      <c r="J111" s="199">
        <f ca="1">IF(ISNUMBER(MATCH(J4,'3. Erfassung Auszahlungen'!$V$60:$CE$60,0)),'3. Erfassung Auszahlungen'!$N$60,0)</f>
        <v>0</v>
      </c>
      <c r="K111" s="199">
        <f ca="1">IF(ISNUMBER(MATCH(K4,'3. Erfassung Auszahlungen'!$V$60:$CE$60,0)),'3. Erfassung Auszahlungen'!$N$60,0)</f>
        <v>0</v>
      </c>
      <c r="L111" s="199">
        <f ca="1">IF(ISNUMBER(MATCH(L4,'3. Erfassung Auszahlungen'!$V$60:$CE$60,0)),'3. Erfassung Auszahlungen'!$N$60,0)</f>
        <v>0</v>
      </c>
      <c r="M111" s="199">
        <f ca="1">IF(ISNUMBER(MATCH(M4,'3. Erfassung Auszahlungen'!$V$60:$CE$60,0)),'3. Erfassung Auszahlungen'!$N$60,0)</f>
        <v>0</v>
      </c>
      <c r="N111" s="188">
        <f t="shared" ca="1" si="11"/>
        <v>0</v>
      </c>
    </row>
    <row r="112" spans="1:14" x14ac:dyDescent="0.25">
      <c r="A112" s="18">
        <f>'3. Erfassung Auszahlungen'!A61</f>
        <v>0</v>
      </c>
      <c r="B112" s="199">
        <f ca="1">IF(ISNUMBER(MATCH(B4,'3. Erfassung Auszahlungen'!$V$61:$CE$61,0)),'3. Erfassung Auszahlungen'!$N$61,0)</f>
        <v>0</v>
      </c>
      <c r="C112" s="199">
        <f ca="1">IF(ISNUMBER(MATCH(C4,'3. Erfassung Auszahlungen'!$V$61:$CE$61,0)),'3. Erfassung Auszahlungen'!$N$61,0)</f>
        <v>0</v>
      </c>
      <c r="D112" s="199">
        <f ca="1">IF(ISNUMBER(MATCH(D4,'3. Erfassung Auszahlungen'!$V$61:$CE$61,0)),'3. Erfassung Auszahlungen'!$N$61,0)</f>
        <v>0</v>
      </c>
      <c r="E112" s="199">
        <f ca="1">IF(ISNUMBER(MATCH(E4,'3. Erfassung Auszahlungen'!$V$61:$CE$61,0)),'3. Erfassung Auszahlungen'!$N$61,0)</f>
        <v>0</v>
      </c>
      <c r="F112" s="199">
        <f ca="1">IF(ISNUMBER(MATCH(F4,'3. Erfassung Auszahlungen'!$V$61:$CE$61,0)),'3. Erfassung Auszahlungen'!$N$61,0)</f>
        <v>0</v>
      </c>
      <c r="G112" s="199">
        <f ca="1">IF(ISNUMBER(MATCH(G4,'3. Erfassung Auszahlungen'!$V$61:$CE$61,0)),'3. Erfassung Auszahlungen'!$N$61,0)</f>
        <v>0</v>
      </c>
      <c r="H112" s="199">
        <f ca="1">IF(ISNUMBER(MATCH(H4,'3. Erfassung Auszahlungen'!$V$61:$CE$61,0)),'3. Erfassung Auszahlungen'!$N$61,0)</f>
        <v>0</v>
      </c>
      <c r="I112" s="199">
        <f ca="1">IF(ISNUMBER(MATCH(I4,'3. Erfassung Auszahlungen'!$V$61:$CE$61,0)),'3. Erfassung Auszahlungen'!$N$61,0)</f>
        <v>0</v>
      </c>
      <c r="J112" s="199">
        <f ca="1">IF(ISNUMBER(MATCH(J4,'3. Erfassung Auszahlungen'!$V$61:$CE$61,0)),'3. Erfassung Auszahlungen'!$N$61,0)</f>
        <v>0</v>
      </c>
      <c r="K112" s="199">
        <f ca="1">IF(ISNUMBER(MATCH(K4,'3. Erfassung Auszahlungen'!$V$61:$CE$61,0)),'3. Erfassung Auszahlungen'!$N$61,0)</f>
        <v>0</v>
      </c>
      <c r="L112" s="199">
        <f ca="1">IF(ISNUMBER(MATCH(L4,'3. Erfassung Auszahlungen'!$V$61:$CE$61,0)),'3. Erfassung Auszahlungen'!$N$61,0)</f>
        <v>0</v>
      </c>
      <c r="M112" s="199">
        <f ca="1">IF(ISNUMBER(MATCH(M4,'3. Erfassung Auszahlungen'!$V$61:$CE$61,0)),'3. Erfassung Auszahlungen'!$N$61,0)</f>
        <v>0</v>
      </c>
      <c r="N112" s="188">
        <f t="shared" ca="1" si="11"/>
        <v>0</v>
      </c>
    </row>
    <row r="113" spans="1:14" x14ac:dyDescent="0.25">
      <c r="A113" s="18">
        <f>'3. Erfassung Auszahlungen'!A62</f>
        <v>0</v>
      </c>
      <c r="B113" s="199">
        <f ca="1">IF(ISNUMBER(MATCH(B4,'3. Erfassung Auszahlungen'!$V$62:$CE$62,0)),'3. Erfassung Auszahlungen'!$N$62,0)</f>
        <v>0</v>
      </c>
      <c r="C113" s="199">
        <f ca="1">IF(ISNUMBER(MATCH(C4,'3. Erfassung Auszahlungen'!$V$62:$CE$62,0)),'3. Erfassung Auszahlungen'!$N$62,0)</f>
        <v>0</v>
      </c>
      <c r="D113" s="199">
        <f ca="1">IF(ISNUMBER(MATCH(D4,'3. Erfassung Auszahlungen'!$V$62:$CE$62,0)),'3. Erfassung Auszahlungen'!$N$62,0)</f>
        <v>0</v>
      </c>
      <c r="E113" s="199">
        <f ca="1">IF(ISNUMBER(MATCH(E4,'3. Erfassung Auszahlungen'!$V$62:$CE$62,0)),'3. Erfassung Auszahlungen'!$N$62,0)</f>
        <v>0</v>
      </c>
      <c r="F113" s="199">
        <f ca="1">IF(ISNUMBER(MATCH(F4,'3. Erfassung Auszahlungen'!$V$62:$CE$62,0)),'3. Erfassung Auszahlungen'!$N$62,0)</f>
        <v>0</v>
      </c>
      <c r="G113" s="199">
        <f ca="1">IF(ISNUMBER(MATCH(G4,'3. Erfassung Auszahlungen'!$V$62:$CE$62,0)),'3. Erfassung Auszahlungen'!$N$62,0)</f>
        <v>0</v>
      </c>
      <c r="H113" s="199">
        <f ca="1">IF(ISNUMBER(MATCH(H4,'3. Erfassung Auszahlungen'!$V$62:$CE$62,0)),'3. Erfassung Auszahlungen'!$N$62,0)</f>
        <v>0</v>
      </c>
      <c r="I113" s="199">
        <f ca="1">IF(ISNUMBER(MATCH(I4,'3. Erfassung Auszahlungen'!$V$62:$CE$62,0)),'3. Erfassung Auszahlungen'!$N$62,0)</f>
        <v>0</v>
      </c>
      <c r="J113" s="199">
        <f ca="1">IF(ISNUMBER(MATCH(J4,'3. Erfassung Auszahlungen'!$V$62:$CE$62,0)),'3. Erfassung Auszahlungen'!$N$62,0)</f>
        <v>0</v>
      </c>
      <c r="K113" s="199">
        <f ca="1">IF(ISNUMBER(MATCH(K4,'3. Erfassung Auszahlungen'!$V$62:$CE$62,0)),'3. Erfassung Auszahlungen'!$N$62,0)</f>
        <v>0</v>
      </c>
      <c r="L113" s="199">
        <f ca="1">IF(ISNUMBER(MATCH(L4,'3. Erfassung Auszahlungen'!$V$62:$CE$62,0)),'3. Erfassung Auszahlungen'!$N$62,0)</f>
        <v>0</v>
      </c>
      <c r="M113" s="199">
        <f ca="1">IF(ISNUMBER(MATCH(M4,'3. Erfassung Auszahlungen'!$V$62:$CE$62,0)),'3. Erfassung Auszahlungen'!$N$62,0)</f>
        <v>0</v>
      </c>
      <c r="N113" s="188">
        <f t="shared" ca="1" si="11"/>
        <v>0</v>
      </c>
    </row>
    <row r="114" spans="1:14" x14ac:dyDescent="0.25">
      <c r="A114" s="18">
        <f>'3. Erfassung Auszahlungen'!A63</f>
        <v>0</v>
      </c>
      <c r="B114" s="199">
        <f ca="1">IF(ISNUMBER(MATCH(B4,'3. Erfassung Auszahlungen'!$V$63:$CE$63,0)),'3. Erfassung Auszahlungen'!$N$63,0)</f>
        <v>0</v>
      </c>
      <c r="C114" s="199">
        <f ca="1">IF(ISNUMBER(MATCH(C4,'3. Erfassung Auszahlungen'!$V$63:$CE$63,0)),'3. Erfassung Auszahlungen'!$N$63,0)</f>
        <v>0</v>
      </c>
      <c r="D114" s="199">
        <f ca="1">IF(ISNUMBER(MATCH(D4,'3. Erfassung Auszahlungen'!$V$63:$CE$63,0)),'3. Erfassung Auszahlungen'!$N$63,0)</f>
        <v>0</v>
      </c>
      <c r="E114" s="199">
        <f ca="1">IF(ISNUMBER(MATCH(E4,'3. Erfassung Auszahlungen'!$V$63:$CE$63,0)),'3. Erfassung Auszahlungen'!$N$63,0)</f>
        <v>0</v>
      </c>
      <c r="F114" s="199">
        <f ca="1">IF(ISNUMBER(MATCH(F4,'3. Erfassung Auszahlungen'!$V$63:$CE$63,0)),'3. Erfassung Auszahlungen'!$N$63,0)</f>
        <v>0</v>
      </c>
      <c r="G114" s="199">
        <f ca="1">IF(ISNUMBER(MATCH(G4,'3. Erfassung Auszahlungen'!$V$63:$CE$63,0)),'3. Erfassung Auszahlungen'!$N$63,0)</f>
        <v>0</v>
      </c>
      <c r="H114" s="199">
        <f ca="1">IF(ISNUMBER(MATCH(H4,'3. Erfassung Auszahlungen'!$V$63:$CE$63,0)),'3. Erfassung Auszahlungen'!$N$63,0)</f>
        <v>0</v>
      </c>
      <c r="I114" s="199">
        <f ca="1">IF(ISNUMBER(MATCH(I4,'3. Erfassung Auszahlungen'!$V$63:$CE$63,0)),'3. Erfassung Auszahlungen'!$N$63,0)</f>
        <v>0</v>
      </c>
      <c r="J114" s="199">
        <f ca="1">IF(ISNUMBER(MATCH(J4,'3. Erfassung Auszahlungen'!$V$63:$CE$63,0)),'3. Erfassung Auszahlungen'!$N$63,0)</f>
        <v>0</v>
      </c>
      <c r="K114" s="199">
        <f ca="1">IF(ISNUMBER(MATCH(K4,'3. Erfassung Auszahlungen'!$V$63:$CE$63,0)),'3. Erfassung Auszahlungen'!$N$63,0)</f>
        <v>0</v>
      </c>
      <c r="L114" s="199">
        <f ca="1">IF(ISNUMBER(MATCH(L4,'3. Erfassung Auszahlungen'!$V$63:$CE$63,0)),'3. Erfassung Auszahlungen'!$N$63,0)</f>
        <v>0</v>
      </c>
      <c r="M114" s="199">
        <f ca="1">IF(ISNUMBER(MATCH(M4,'3. Erfassung Auszahlungen'!$V$63:$CE$63,0)),'3. Erfassung Auszahlungen'!$N$63,0)</f>
        <v>0</v>
      </c>
      <c r="N114" s="188">
        <f t="shared" ca="1" si="11"/>
        <v>0</v>
      </c>
    </row>
    <row r="115" spans="1:14" x14ac:dyDescent="0.25">
      <c r="A115" s="18">
        <f>'3. Erfassung Auszahlungen'!A64</f>
        <v>0</v>
      </c>
      <c r="B115" s="199">
        <f ca="1">IF(ISNUMBER(MATCH(B4,'3. Erfassung Auszahlungen'!$V$64:$CE$64,0)),'3. Erfassung Auszahlungen'!$N$64,0)</f>
        <v>0</v>
      </c>
      <c r="C115" s="199">
        <f ca="1">IF(ISNUMBER(MATCH(C4,'3. Erfassung Auszahlungen'!$V$64:$CE$64,0)),'3. Erfassung Auszahlungen'!$N$64,0)</f>
        <v>0</v>
      </c>
      <c r="D115" s="199">
        <f ca="1">IF(ISNUMBER(MATCH(D4,'3. Erfassung Auszahlungen'!$V$64:$CE$64,0)),'3. Erfassung Auszahlungen'!$N$64,0)</f>
        <v>0</v>
      </c>
      <c r="E115" s="199">
        <f ca="1">IF(ISNUMBER(MATCH(E4,'3. Erfassung Auszahlungen'!$V$64:$CE$64,0)),'3. Erfassung Auszahlungen'!$N$64,0)</f>
        <v>0</v>
      </c>
      <c r="F115" s="199">
        <f ca="1">IF(ISNUMBER(MATCH(F4,'3. Erfassung Auszahlungen'!$V$64:$CE$64,0)),'3. Erfassung Auszahlungen'!$N$64,0)</f>
        <v>0</v>
      </c>
      <c r="G115" s="199">
        <f ca="1">IF(ISNUMBER(MATCH(G4,'3. Erfassung Auszahlungen'!$V$64:$CE$64,0)),'3. Erfassung Auszahlungen'!$N$64,0)</f>
        <v>0</v>
      </c>
      <c r="H115" s="199">
        <f ca="1">IF(ISNUMBER(MATCH(H4,'3. Erfassung Auszahlungen'!$V$64:$CE$64,0)),'3. Erfassung Auszahlungen'!$N$64,0)</f>
        <v>0</v>
      </c>
      <c r="I115" s="199">
        <f ca="1">IF(ISNUMBER(MATCH(I4,'3. Erfassung Auszahlungen'!$V$64:$CE$64,0)),'3. Erfassung Auszahlungen'!$N$64,0)</f>
        <v>0</v>
      </c>
      <c r="J115" s="199">
        <f ca="1">IF(ISNUMBER(MATCH(J4,'3. Erfassung Auszahlungen'!$V$64:$CE$64,0)),'3. Erfassung Auszahlungen'!$N$64,0)</f>
        <v>0</v>
      </c>
      <c r="K115" s="199">
        <f ca="1">IF(ISNUMBER(MATCH(K4,'3. Erfassung Auszahlungen'!$V$64:$CE$64,0)),'3. Erfassung Auszahlungen'!$N$64,0)</f>
        <v>0</v>
      </c>
      <c r="L115" s="199">
        <f ca="1">IF(ISNUMBER(MATCH(L4,'3. Erfassung Auszahlungen'!$V$64:$CE$64,0)),'3. Erfassung Auszahlungen'!$N$64,0)</f>
        <v>0</v>
      </c>
      <c r="M115" s="199">
        <f ca="1">IF(ISNUMBER(MATCH(M4,'3. Erfassung Auszahlungen'!$V$64:$CE$64,0)),'3. Erfassung Auszahlungen'!$N$64,0)</f>
        <v>0</v>
      </c>
      <c r="N115" s="188">
        <f t="shared" ca="1" si="11"/>
        <v>0</v>
      </c>
    </row>
    <row r="116" spans="1:14" x14ac:dyDescent="0.25">
      <c r="A116" s="18">
        <f>'3. Erfassung Auszahlungen'!A65</f>
        <v>0</v>
      </c>
      <c r="B116" s="199">
        <f ca="1">IF(ISNUMBER(MATCH(B4,'3. Erfassung Auszahlungen'!$V$65:$CE$65,0)),'3. Erfassung Auszahlungen'!$N$65,0)</f>
        <v>0</v>
      </c>
      <c r="C116" s="199">
        <f ca="1">IF(ISNUMBER(MATCH(C4,'3. Erfassung Auszahlungen'!$V$65:$CE$65,0)),'3. Erfassung Auszahlungen'!$N$65,0)</f>
        <v>0</v>
      </c>
      <c r="D116" s="199">
        <f ca="1">IF(ISNUMBER(MATCH(D4,'3. Erfassung Auszahlungen'!$V$65:$CE$65,0)),'3. Erfassung Auszahlungen'!$N$65,0)</f>
        <v>0</v>
      </c>
      <c r="E116" s="199">
        <f ca="1">IF(ISNUMBER(MATCH(E4,'3. Erfassung Auszahlungen'!$V$65:$CE$65,0)),'3. Erfassung Auszahlungen'!$N$65,0)</f>
        <v>0</v>
      </c>
      <c r="F116" s="199">
        <f ca="1">IF(ISNUMBER(MATCH(F4,'3. Erfassung Auszahlungen'!$V$65:$CE$65,0)),'3. Erfassung Auszahlungen'!$N$65,0)</f>
        <v>0</v>
      </c>
      <c r="G116" s="199">
        <f ca="1">IF(ISNUMBER(MATCH(G4,'3. Erfassung Auszahlungen'!$V$65:$CE$65,0)),'3. Erfassung Auszahlungen'!$N$65,0)</f>
        <v>0</v>
      </c>
      <c r="H116" s="199">
        <f ca="1">IF(ISNUMBER(MATCH(H4,'3. Erfassung Auszahlungen'!$V$65:$CE$65,0)),'3. Erfassung Auszahlungen'!$N$65,0)</f>
        <v>0</v>
      </c>
      <c r="I116" s="199">
        <f ca="1">IF(ISNUMBER(MATCH(I4,'3. Erfassung Auszahlungen'!$V$65:$CE$65,0)),'3. Erfassung Auszahlungen'!$N$65,0)</f>
        <v>0</v>
      </c>
      <c r="J116" s="199">
        <f ca="1">IF(ISNUMBER(MATCH(J4,'3. Erfassung Auszahlungen'!$V$65:$CE$65,0)),'3. Erfassung Auszahlungen'!$N$65,0)</f>
        <v>0</v>
      </c>
      <c r="K116" s="199">
        <f ca="1">IF(ISNUMBER(MATCH(K4,'3. Erfassung Auszahlungen'!$V$65:$CE$65,0)),'3. Erfassung Auszahlungen'!$N$65,0)</f>
        <v>0</v>
      </c>
      <c r="L116" s="199">
        <f ca="1">IF(ISNUMBER(MATCH(L4,'3. Erfassung Auszahlungen'!$V$65:$CE$65,0)),'3. Erfassung Auszahlungen'!$N$65,0)</f>
        <v>0</v>
      </c>
      <c r="M116" s="199">
        <f ca="1">IF(ISNUMBER(MATCH(M4,'3. Erfassung Auszahlungen'!$V$65:$CE$65,0)),'3. Erfassung Auszahlungen'!$N$65,0)</f>
        <v>0</v>
      </c>
      <c r="N116" s="188">
        <f t="shared" ca="1" si="11"/>
        <v>0</v>
      </c>
    </row>
    <row r="117" spans="1:14" x14ac:dyDescent="0.25">
      <c r="A117" s="18">
        <f>'3. Erfassung Auszahlungen'!A66</f>
        <v>0</v>
      </c>
      <c r="B117" s="199">
        <f ca="1">IF(ISNUMBER(MATCH(B4,'3. Erfassung Auszahlungen'!$V$66:$CE$66,0)),'3. Erfassung Auszahlungen'!$N$66,0)</f>
        <v>0</v>
      </c>
      <c r="C117" s="199">
        <f ca="1">IF(ISNUMBER(MATCH(C4,'3. Erfassung Auszahlungen'!$V$66:$CE$66,0)),'3. Erfassung Auszahlungen'!$N$66,0)</f>
        <v>0</v>
      </c>
      <c r="D117" s="199">
        <f ca="1">IF(ISNUMBER(MATCH(D4,'3. Erfassung Auszahlungen'!$V$66:$CE$66,0)),'3. Erfassung Auszahlungen'!$N$66,0)</f>
        <v>0</v>
      </c>
      <c r="E117" s="199">
        <f ca="1">IF(ISNUMBER(MATCH(E4,'3. Erfassung Auszahlungen'!$V$66:$CE$66,0)),'3. Erfassung Auszahlungen'!$N$66,0)</f>
        <v>0</v>
      </c>
      <c r="F117" s="199">
        <f ca="1">IF(ISNUMBER(MATCH(F4,'3. Erfassung Auszahlungen'!$V$66:$CE$66,0)),'3. Erfassung Auszahlungen'!$N$66,0)</f>
        <v>0</v>
      </c>
      <c r="G117" s="199">
        <f ca="1">IF(ISNUMBER(MATCH(G4,'3. Erfassung Auszahlungen'!$V$66:$CE$66,0)),'3. Erfassung Auszahlungen'!$N$66,0)</f>
        <v>0</v>
      </c>
      <c r="H117" s="199">
        <f ca="1">IF(ISNUMBER(MATCH(H4,'3. Erfassung Auszahlungen'!$V$66:$CE$66,0)),'3. Erfassung Auszahlungen'!$N$66,0)</f>
        <v>0</v>
      </c>
      <c r="I117" s="199">
        <f ca="1">IF(ISNUMBER(MATCH(I4,'3. Erfassung Auszahlungen'!$V$66:$CE$66,0)),'3. Erfassung Auszahlungen'!$N$66,0)</f>
        <v>0</v>
      </c>
      <c r="J117" s="199">
        <f ca="1">IF(ISNUMBER(MATCH(J4,'3. Erfassung Auszahlungen'!$V$66:$CE$66,0)),'3. Erfassung Auszahlungen'!$N$66,0)</f>
        <v>0</v>
      </c>
      <c r="K117" s="199">
        <f ca="1">IF(ISNUMBER(MATCH(K4,'3. Erfassung Auszahlungen'!$V$66:$CE$66,0)),'3. Erfassung Auszahlungen'!$N$66,0)</f>
        <v>0</v>
      </c>
      <c r="L117" s="199">
        <f ca="1">IF(ISNUMBER(MATCH(L4,'3. Erfassung Auszahlungen'!$V$66:$CE$66,0)),'3. Erfassung Auszahlungen'!$N$66,0)</f>
        <v>0</v>
      </c>
      <c r="M117" s="199">
        <f ca="1">IF(ISNUMBER(MATCH(M4,'3. Erfassung Auszahlungen'!$V$66:$CE$66,0)),'3. Erfassung Auszahlungen'!$N$66,0)</f>
        <v>0</v>
      </c>
      <c r="N117" s="188">
        <f t="shared" ca="1" si="11"/>
        <v>0</v>
      </c>
    </row>
    <row r="118" spans="1:14" x14ac:dyDescent="0.25">
      <c r="A118" s="18">
        <f>'3. Erfassung Auszahlungen'!A67</f>
        <v>0</v>
      </c>
      <c r="B118" s="199">
        <f ca="1">IF(ISNUMBER(MATCH(B4,'3. Erfassung Auszahlungen'!$V$67:$CE$67,0)),'3. Erfassung Auszahlungen'!$N$67,0)</f>
        <v>0</v>
      </c>
      <c r="C118" s="199">
        <f ca="1">IF(ISNUMBER(MATCH(C4,'3. Erfassung Auszahlungen'!$V$67:$CE$67,0)),'3. Erfassung Auszahlungen'!$N$67,0)</f>
        <v>0</v>
      </c>
      <c r="D118" s="199">
        <f ca="1">IF(ISNUMBER(MATCH(D4,'3. Erfassung Auszahlungen'!$V$67:$CE$67,0)),'3. Erfassung Auszahlungen'!$N$67,0)</f>
        <v>0</v>
      </c>
      <c r="E118" s="199">
        <f ca="1">IF(ISNUMBER(MATCH(E4,'3. Erfassung Auszahlungen'!$V$67:$CE$67,0)),'3. Erfassung Auszahlungen'!$N$67,0)</f>
        <v>0</v>
      </c>
      <c r="F118" s="199">
        <f ca="1">IF(ISNUMBER(MATCH(F4,'3. Erfassung Auszahlungen'!$V$67:$CE$67,0)),'3. Erfassung Auszahlungen'!$N$67,0)</f>
        <v>0</v>
      </c>
      <c r="G118" s="199">
        <f ca="1">IF(ISNUMBER(MATCH(G4,'3. Erfassung Auszahlungen'!$V$67:$CE$67,0)),'3. Erfassung Auszahlungen'!$N$67,0)</f>
        <v>0</v>
      </c>
      <c r="H118" s="199">
        <f ca="1">IF(ISNUMBER(MATCH(H4,'3. Erfassung Auszahlungen'!$V$67:$CE$67,0)),'3. Erfassung Auszahlungen'!$N$67,0)</f>
        <v>0</v>
      </c>
      <c r="I118" s="199">
        <f ca="1">IF(ISNUMBER(MATCH(I4,'3. Erfassung Auszahlungen'!$V$67:$CE$67,0)),'3. Erfassung Auszahlungen'!$N$67,0)</f>
        <v>0</v>
      </c>
      <c r="J118" s="199">
        <f ca="1">IF(ISNUMBER(MATCH(J4,'3. Erfassung Auszahlungen'!$V$67:$CE$67,0)),'3. Erfassung Auszahlungen'!$N$67,0)</f>
        <v>0</v>
      </c>
      <c r="K118" s="199">
        <f ca="1">IF(ISNUMBER(MATCH(K4,'3. Erfassung Auszahlungen'!$V$67:$CE$67,0)),'3. Erfassung Auszahlungen'!$N$67,0)</f>
        <v>0</v>
      </c>
      <c r="L118" s="199">
        <f ca="1">IF(ISNUMBER(MATCH(L4,'3. Erfassung Auszahlungen'!$V$67:$CE$67,0)),'3. Erfassung Auszahlungen'!$N$67,0)</f>
        <v>0</v>
      </c>
      <c r="M118" s="199">
        <f ca="1">IF(ISNUMBER(MATCH(M4,'3. Erfassung Auszahlungen'!$V$67:$CE$67,0)),'3. Erfassung Auszahlungen'!$N$67,0)</f>
        <v>0</v>
      </c>
      <c r="N118" s="188">
        <f t="shared" ca="1" si="11"/>
        <v>0</v>
      </c>
    </row>
    <row r="119" spans="1:14" x14ac:dyDescent="0.25">
      <c r="A119" s="18">
        <f>'3. Erfassung Auszahlungen'!A68</f>
        <v>0</v>
      </c>
      <c r="B119" s="199">
        <f ca="1">IF(ISNUMBER(MATCH(B4,'3. Erfassung Auszahlungen'!$V$68:$CE$68,0)),'3. Erfassung Auszahlungen'!$N$68,0)</f>
        <v>0</v>
      </c>
      <c r="C119" s="199">
        <f ca="1">IF(ISNUMBER(MATCH(C4,'3. Erfassung Auszahlungen'!$V$68:$CE$68,0)),'3. Erfassung Auszahlungen'!$N$68,0)</f>
        <v>0</v>
      </c>
      <c r="D119" s="199">
        <f ca="1">IF(ISNUMBER(MATCH(D4,'3. Erfassung Auszahlungen'!$V$68:$CE$68,0)),'3. Erfassung Auszahlungen'!$N$68,0)</f>
        <v>0</v>
      </c>
      <c r="E119" s="199">
        <f ca="1">IF(ISNUMBER(MATCH(E4,'3. Erfassung Auszahlungen'!$V$68:$CE$68,0)),'3. Erfassung Auszahlungen'!$N$68,0)</f>
        <v>0</v>
      </c>
      <c r="F119" s="199">
        <f ca="1">IF(ISNUMBER(MATCH(F4,'3. Erfassung Auszahlungen'!$V$68:$CE$68,0)),'3. Erfassung Auszahlungen'!$N$68,0)</f>
        <v>0</v>
      </c>
      <c r="G119" s="199">
        <f ca="1">IF(ISNUMBER(MATCH(G4,'3. Erfassung Auszahlungen'!$V$68:$CE$68,0)),'3. Erfassung Auszahlungen'!$N$68,0)</f>
        <v>0</v>
      </c>
      <c r="H119" s="199">
        <f ca="1">IF(ISNUMBER(MATCH(H4,'3. Erfassung Auszahlungen'!$V$68:$CE$68,0)),'3. Erfassung Auszahlungen'!$N$68,0)</f>
        <v>0</v>
      </c>
      <c r="I119" s="199">
        <f ca="1">IF(ISNUMBER(MATCH(I4,'3. Erfassung Auszahlungen'!$V$68:$CE$68,0)),'3. Erfassung Auszahlungen'!$N$68,0)</f>
        <v>0</v>
      </c>
      <c r="J119" s="199">
        <f ca="1">IF(ISNUMBER(MATCH(J4,'3. Erfassung Auszahlungen'!$V$68:$CE$68,0)),'3. Erfassung Auszahlungen'!$N$68,0)</f>
        <v>0</v>
      </c>
      <c r="K119" s="199">
        <f ca="1">IF(ISNUMBER(MATCH(K4,'3. Erfassung Auszahlungen'!$V$68:$CE$68,0)),'3. Erfassung Auszahlungen'!$N$68,0)</f>
        <v>0</v>
      </c>
      <c r="L119" s="199">
        <f ca="1">IF(ISNUMBER(MATCH(L4,'3. Erfassung Auszahlungen'!$V$68:$CE$68,0)),'3. Erfassung Auszahlungen'!$N$68,0)</f>
        <v>0</v>
      </c>
      <c r="M119" s="199">
        <f ca="1">IF(ISNUMBER(MATCH(M4,'3. Erfassung Auszahlungen'!$V$68:$CE$68,0)),'3. Erfassung Auszahlungen'!$N$68,0)</f>
        <v>0</v>
      </c>
      <c r="N119" s="188">
        <f t="shared" ca="1" si="11"/>
        <v>0</v>
      </c>
    </row>
    <row r="120" spans="1:14" x14ac:dyDescent="0.25">
      <c r="A120" s="18">
        <f>'3. Erfassung Auszahlungen'!A69</f>
        <v>0</v>
      </c>
      <c r="B120" s="199">
        <f ca="1">IF(ISNUMBER(MATCH(B4,'3. Erfassung Auszahlungen'!$V$69:$CE$69,0)),'3. Erfassung Auszahlungen'!$N$69,0)</f>
        <v>0</v>
      </c>
      <c r="C120" s="199">
        <f ca="1">IF(ISNUMBER(MATCH(C4,'3. Erfassung Auszahlungen'!$V$69:$CE$69,0)),'3. Erfassung Auszahlungen'!$N$69,0)</f>
        <v>0</v>
      </c>
      <c r="D120" s="199">
        <f ca="1">IF(ISNUMBER(MATCH(D4,'3. Erfassung Auszahlungen'!$V$69:$CE$69,0)),'3. Erfassung Auszahlungen'!$N$69,0)</f>
        <v>0</v>
      </c>
      <c r="E120" s="199">
        <f ca="1">IF(ISNUMBER(MATCH(E4,'3. Erfassung Auszahlungen'!$V$69:$CE$69,0)),'3. Erfassung Auszahlungen'!$N$69,0)</f>
        <v>0</v>
      </c>
      <c r="F120" s="199">
        <f ca="1">IF(ISNUMBER(MATCH(F4,'3. Erfassung Auszahlungen'!$V$69:$CE$69,0)),'3. Erfassung Auszahlungen'!$N$69,0)</f>
        <v>0</v>
      </c>
      <c r="G120" s="199">
        <f ca="1">IF(ISNUMBER(MATCH(G4,'3. Erfassung Auszahlungen'!$V$69:$CE$69,0)),'3. Erfassung Auszahlungen'!$N$69,0)</f>
        <v>0</v>
      </c>
      <c r="H120" s="199">
        <f ca="1">IF(ISNUMBER(MATCH(H4,'3. Erfassung Auszahlungen'!$V$69:$CE$69,0)),'3. Erfassung Auszahlungen'!$N$69,0)</f>
        <v>0</v>
      </c>
      <c r="I120" s="199">
        <f ca="1">IF(ISNUMBER(MATCH(I4,'3. Erfassung Auszahlungen'!$V$69:$CE$69,0)),'3. Erfassung Auszahlungen'!$N$69,0)</f>
        <v>0</v>
      </c>
      <c r="J120" s="199">
        <f ca="1">IF(ISNUMBER(MATCH(J4,'3. Erfassung Auszahlungen'!$V$69:$CE$69,0)),'3. Erfassung Auszahlungen'!$N$69,0)</f>
        <v>0</v>
      </c>
      <c r="K120" s="199">
        <f ca="1">IF(ISNUMBER(MATCH(K4,'3. Erfassung Auszahlungen'!$V$69:$CE$69,0)),'3. Erfassung Auszahlungen'!$N$69,0)</f>
        <v>0</v>
      </c>
      <c r="L120" s="199">
        <f ca="1">IF(ISNUMBER(MATCH(L4,'3. Erfassung Auszahlungen'!$V$69:$CE$69,0)),'3. Erfassung Auszahlungen'!$N$69,0)</f>
        <v>0</v>
      </c>
      <c r="M120" s="199">
        <f ca="1">IF(ISNUMBER(MATCH(M4,'3. Erfassung Auszahlungen'!$V$69:$CE$69,0)),'3. Erfassung Auszahlungen'!$N$69,0)</f>
        <v>0</v>
      </c>
      <c r="N120" s="188">
        <f t="shared" ca="1" si="11"/>
        <v>0</v>
      </c>
    </row>
    <row r="121" spans="1:14" x14ac:dyDescent="0.25">
      <c r="A121" s="18">
        <f>'3. Erfassung Auszahlungen'!A70</f>
        <v>0</v>
      </c>
      <c r="B121" s="199">
        <f ca="1">IF(ISNUMBER(MATCH(B4,'3. Erfassung Auszahlungen'!$V$70:$CE$70,0)),'3. Erfassung Auszahlungen'!$N$70,0)</f>
        <v>0</v>
      </c>
      <c r="C121" s="199">
        <f ca="1">IF(ISNUMBER(MATCH(C4,'3. Erfassung Auszahlungen'!$V$70:$CE$70,0)),'3. Erfassung Auszahlungen'!$N$70,0)</f>
        <v>0</v>
      </c>
      <c r="D121" s="199">
        <f ca="1">IF(ISNUMBER(MATCH(D4,'3. Erfassung Auszahlungen'!$V$70:$CE$70,0)),'3. Erfassung Auszahlungen'!$N$70,0)</f>
        <v>0</v>
      </c>
      <c r="E121" s="199">
        <f ca="1">IF(ISNUMBER(MATCH(E4,'3. Erfassung Auszahlungen'!$V$70:$CE$70,0)),'3. Erfassung Auszahlungen'!$N$70,0)</f>
        <v>0</v>
      </c>
      <c r="F121" s="199">
        <f ca="1">IF(ISNUMBER(MATCH(F4,'3. Erfassung Auszahlungen'!$V$70:$CE$70,0)),'3. Erfassung Auszahlungen'!$N$70,0)</f>
        <v>0</v>
      </c>
      <c r="G121" s="199">
        <f ca="1">IF(ISNUMBER(MATCH(G4,'3. Erfassung Auszahlungen'!$V$70:$CE$70,0)),'3. Erfassung Auszahlungen'!$N$70,0)</f>
        <v>0</v>
      </c>
      <c r="H121" s="199">
        <f ca="1">IF(ISNUMBER(MATCH(H4,'3. Erfassung Auszahlungen'!$V$70:$CE$70,0)),'3. Erfassung Auszahlungen'!$N$70,0)</f>
        <v>0</v>
      </c>
      <c r="I121" s="199">
        <f ca="1">IF(ISNUMBER(MATCH(I4,'3. Erfassung Auszahlungen'!$V$70:$CE$70,0)),'3. Erfassung Auszahlungen'!$N$70,0)</f>
        <v>0</v>
      </c>
      <c r="J121" s="199">
        <f ca="1">IF(ISNUMBER(MATCH(J4,'3. Erfassung Auszahlungen'!$V$70:$CE$70,0)),'3. Erfassung Auszahlungen'!$N$70,0)</f>
        <v>0</v>
      </c>
      <c r="K121" s="199">
        <f ca="1">IF(ISNUMBER(MATCH(K4,'3. Erfassung Auszahlungen'!$V$70:$CE$70,0)),'3. Erfassung Auszahlungen'!$N$70,0)</f>
        <v>0</v>
      </c>
      <c r="L121" s="199">
        <f ca="1">IF(ISNUMBER(MATCH(L4,'3. Erfassung Auszahlungen'!$V$70:$CE$70,0)),'3. Erfassung Auszahlungen'!$N$70,0)</f>
        <v>0</v>
      </c>
      <c r="M121" s="199">
        <f ca="1">IF(ISNUMBER(MATCH(M4,'3. Erfassung Auszahlungen'!$V$70:$CE$70,0)),'3. Erfassung Auszahlungen'!$N$70,0)</f>
        <v>0</v>
      </c>
      <c r="N121" s="188">
        <f t="shared" ca="1" si="11"/>
        <v>0</v>
      </c>
    </row>
    <row r="122" spans="1:14" x14ac:dyDescent="0.25">
      <c r="A122" s="18">
        <f>'3. Erfassung Auszahlungen'!A71</f>
        <v>0</v>
      </c>
      <c r="B122" s="199">
        <f ca="1">IF(ISNUMBER(MATCH(B4,'3. Erfassung Auszahlungen'!$V$71:$CE$71,0)),'3. Erfassung Auszahlungen'!$N$71,0)</f>
        <v>0</v>
      </c>
      <c r="C122" s="199">
        <f ca="1">IF(ISNUMBER(MATCH(C4,'3. Erfassung Auszahlungen'!$V$71:$CE$71,0)),'3. Erfassung Auszahlungen'!$N$71,0)</f>
        <v>0</v>
      </c>
      <c r="D122" s="199">
        <f ca="1">IF(ISNUMBER(MATCH(D4,'3. Erfassung Auszahlungen'!$V$71:$CE$71,0)),'3. Erfassung Auszahlungen'!$N$71,0)</f>
        <v>0</v>
      </c>
      <c r="E122" s="199">
        <f ca="1">IF(ISNUMBER(MATCH(E4,'3. Erfassung Auszahlungen'!$V$71:$CE$71,0)),'3. Erfassung Auszahlungen'!$N$71,0)</f>
        <v>0</v>
      </c>
      <c r="F122" s="199">
        <f ca="1">IF(ISNUMBER(MATCH(F4,'3. Erfassung Auszahlungen'!$V$71:$CE$71,0)),'3. Erfassung Auszahlungen'!$N$71,0)</f>
        <v>0</v>
      </c>
      <c r="G122" s="199">
        <f ca="1">IF(ISNUMBER(MATCH(G4,'3. Erfassung Auszahlungen'!$V$71:$CE$71,0)),'3. Erfassung Auszahlungen'!$N$71,0)</f>
        <v>0</v>
      </c>
      <c r="H122" s="199">
        <f ca="1">IF(ISNUMBER(MATCH(H4,'3. Erfassung Auszahlungen'!$V$71:$CE$71,0)),'3. Erfassung Auszahlungen'!$N$71,0)</f>
        <v>0</v>
      </c>
      <c r="I122" s="199">
        <f ca="1">IF(ISNUMBER(MATCH(I4,'3. Erfassung Auszahlungen'!$V$71:$CE$71,0)),'3. Erfassung Auszahlungen'!$N$71,0)</f>
        <v>0</v>
      </c>
      <c r="J122" s="199">
        <f ca="1">IF(ISNUMBER(MATCH(J4,'3. Erfassung Auszahlungen'!$V$71:$CE$71,0)),'3. Erfassung Auszahlungen'!$N$71,0)</f>
        <v>0</v>
      </c>
      <c r="K122" s="199">
        <f ca="1">IF(ISNUMBER(MATCH(K4,'3. Erfassung Auszahlungen'!$V$71:$CE$71,0)),'3. Erfassung Auszahlungen'!$N$71,0)</f>
        <v>0</v>
      </c>
      <c r="L122" s="199">
        <f ca="1">IF(ISNUMBER(MATCH(L4,'3. Erfassung Auszahlungen'!$V$71:$CE$71,0)),'3. Erfassung Auszahlungen'!$N$71,0)</f>
        <v>0</v>
      </c>
      <c r="M122" s="199">
        <f ca="1">IF(ISNUMBER(MATCH(M4,'3. Erfassung Auszahlungen'!$V$71:$CE$71,0)),'3. Erfassung Auszahlungen'!$N$71,0)</f>
        <v>0</v>
      </c>
      <c r="N122" s="188">
        <f t="shared" ca="1" si="11"/>
        <v>0</v>
      </c>
    </row>
    <row r="123" spans="1:14" x14ac:dyDescent="0.25">
      <c r="A123" s="18">
        <f>'3. Erfassung Auszahlungen'!A72</f>
        <v>0</v>
      </c>
      <c r="B123" s="199">
        <f ca="1">IF(ISNUMBER(MATCH(B4,'3. Erfassung Auszahlungen'!$V$72:$CE$72,0)),'3. Erfassung Auszahlungen'!$N$72,0)</f>
        <v>0</v>
      </c>
      <c r="C123" s="199">
        <f ca="1">IF(ISNUMBER(MATCH(C4,'3. Erfassung Auszahlungen'!$V$72:$CE$72,0)),'3. Erfassung Auszahlungen'!$N$72,0)</f>
        <v>0</v>
      </c>
      <c r="D123" s="199">
        <f ca="1">IF(ISNUMBER(MATCH(D4,'3. Erfassung Auszahlungen'!$V$72:$CE$72,0)),'3. Erfassung Auszahlungen'!$N$72,0)</f>
        <v>0</v>
      </c>
      <c r="E123" s="199">
        <f ca="1">IF(ISNUMBER(MATCH(E4,'3. Erfassung Auszahlungen'!$V$72:$CE$72,0)),'3. Erfassung Auszahlungen'!$N$72,0)</f>
        <v>0</v>
      </c>
      <c r="F123" s="199">
        <f ca="1">IF(ISNUMBER(MATCH(F4,'3. Erfassung Auszahlungen'!$V$72:$CE$72,0)),'3. Erfassung Auszahlungen'!$N$72,0)</f>
        <v>0</v>
      </c>
      <c r="G123" s="199">
        <f ca="1">IF(ISNUMBER(MATCH(G4,'3. Erfassung Auszahlungen'!$V$72:$CE$72,0)),'3. Erfassung Auszahlungen'!$N$72,0)</f>
        <v>0</v>
      </c>
      <c r="H123" s="199">
        <f ca="1">IF(ISNUMBER(MATCH(H4,'3. Erfassung Auszahlungen'!$V$72:$CE$72,0)),'3. Erfassung Auszahlungen'!$N$72,0)</f>
        <v>0</v>
      </c>
      <c r="I123" s="199">
        <f ca="1">IF(ISNUMBER(MATCH(I4,'3. Erfassung Auszahlungen'!$V$72:$CE$72,0)),'3. Erfassung Auszahlungen'!$N$72,0)</f>
        <v>0</v>
      </c>
      <c r="J123" s="199">
        <f ca="1">IF(ISNUMBER(MATCH(J4,'3. Erfassung Auszahlungen'!$V$72:$CE$72,0)),'3. Erfassung Auszahlungen'!$N$72,0)</f>
        <v>0</v>
      </c>
      <c r="K123" s="199">
        <f ca="1">IF(ISNUMBER(MATCH(K4,'3. Erfassung Auszahlungen'!$V$72:$CE$72,0)),'3. Erfassung Auszahlungen'!$N$72,0)</f>
        <v>0</v>
      </c>
      <c r="L123" s="199">
        <f ca="1">IF(ISNUMBER(MATCH(L4,'3. Erfassung Auszahlungen'!$V$72:$CE$72,0)),'3. Erfassung Auszahlungen'!$N$72,0)</f>
        <v>0</v>
      </c>
      <c r="M123" s="199">
        <f ca="1">IF(ISNUMBER(MATCH(M4,'3. Erfassung Auszahlungen'!$V$72:$CE$72,0)),'3. Erfassung Auszahlungen'!$N$72,0)</f>
        <v>0</v>
      </c>
      <c r="N123" s="188">
        <f t="shared" ca="1" si="11"/>
        <v>0</v>
      </c>
    </row>
    <row r="124" spans="1:14" x14ac:dyDescent="0.25">
      <c r="A124" s="18">
        <f>'3. Erfassung Auszahlungen'!A73</f>
        <v>0</v>
      </c>
      <c r="B124" s="199">
        <f ca="1">IF(ISNUMBER(MATCH(B4,'3. Erfassung Auszahlungen'!$V$73:$CE$73,0)),'3. Erfassung Auszahlungen'!$N$73,0)</f>
        <v>0</v>
      </c>
      <c r="C124" s="199">
        <f ca="1">IF(ISNUMBER(MATCH(C4,'3. Erfassung Auszahlungen'!$V$73:$CE$73,0)),'3. Erfassung Auszahlungen'!$N$73,0)</f>
        <v>0</v>
      </c>
      <c r="D124" s="199">
        <f ca="1">IF(ISNUMBER(MATCH(D4,'3. Erfassung Auszahlungen'!$V$73:$CE$73,0)),'3. Erfassung Auszahlungen'!$N$73,0)</f>
        <v>0</v>
      </c>
      <c r="E124" s="199">
        <f ca="1">IF(ISNUMBER(MATCH(E4,'3. Erfassung Auszahlungen'!$V$73:$CE$73,0)),'3. Erfassung Auszahlungen'!$N$73,0)</f>
        <v>0</v>
      </c>
      <c r="F124" s="199">
        <f ca="1">IF(ISNUMBER(MATCH(F4,'3. Erfassung Auszahlungen'!$V$73:$CE$73,0)),'3. Erfassung Auszahlungen'!$N$73,0)</f>
        <v>0</v>
      </c>
      <c r="G124" s="199">
        <f ca="1">IF(ISNUMBER(MATCH(G4,'3. Erfassung Auszahlungen'!$V$73:$CE$73,0)),'3. Erfassung Auszahlungen'!$N$73,0)</f>
        <v>0</v>
      </c>
      <c r="H124" s="199">
        <f ca="1">IF(ISNUMBER(MATCH(H4,'3. Erfassung Auszahlungen'!$V$73:$CE$73,0)),'3. Erfassung Auszahlungen'!$N$73,0)</f>
        <v>0</v>
      </c>
      <c r="I124" s="199">
        <f ca="1">IF(ISNUMBER(MATCH(I4,'3. Erfassung Auszahlungen'!$V$73:$CE$73,0)),'3. Erfassung Auszahlungen'!$N$73,0)</f>
        <v>0</v>
      </c>
      <c r="J124" s="199">
        <f ca="1">IF(ISNUMBER(MATCH(J4,'3. Erfassung Auszahlungen'!$V$73:$CE$73,0)),'3. Erfassung Auszahlungen'!$N$73,0)</f>
        <v>0</v>
      </c>
      <c r="K124" s="199">
        <f ca="1">IF(ISNUMBER(MATCH(K4,'3. Erfassung Auszahlungen'!$V$73:$CE$73,0)),'3. Erfassung Auszahlungen'!$N$73,0)</f>
        <v>0</v>
      </c>
      <c r="L124" s="199">
        <f ca="1">IF(ISNUMBER(MATCH(L4,'3. Erfassung Auszahlungen'!$V$73:$CE$73,0)),'3. Erfassung Auszahlungen'!$N$73,0)</f>
        <v>0</v>
      </c>
      <c r="M124" s="199">
        <f ca="1">IF(ISNUMBER(MATCH(M4,'3. Erfassung Auszahlungen'!$V$73:$CE$73,0)),'3. Erfassung Auszahlungen'!$N$73,0)</f>
        <v>0</v>
      </c>
      <c r="N124" s="188">
        <f t="shared" ca="1" si="11"/>
        <v>0</v>
      </c>
    </row>
    <row r="125" spans="1:14" x14ac:dyDescent="0.25">
      <c r="A125" s="18">
        <f>'3. Erfassung Auszahlungen'!A74</f>
        <v>0</v>
      </c>
      <c r="B125" s="199">
        <f ca="1">IF(ISNUMBER(MATCH(B4,'3. Erfassung Auszahlungen'!$V$74:$CE$74,0)),'3. Erfassung Auszahlungen'!$N$74,0)</f>
        <v>0</v>
      </c>
      <c r="C125" s="199">
        <f ca="1">IF(ISNUMBER(MATCH(C4,'3. Erfassung Auszahlungen'!$V$74:$CE$74,0)),'3. Erfassung Auszahlungen'!$N$74,0)</f>
        <v>0</v>
      </c>
      <c r="D125" s="199">
        <f ca="1">IF(ISNUMBER(MATCH(D4,'3. Erfassung Auszahlungen'!$V$74:$CE$74,0)),'3. Erfassung Auszahlungen'!$N$74,0)</f>
        <v>0</v>
      </c>
      <c r="E125" s="199">
        <f ca="1">IF(ISNUMBER(MATCH(E4,'3. Erfassung Auszahlungen'!$V$74:$CE$74,0)),'3. Erfassung Auszahlungen'!$N$74,0)</f>
        <v>0</v>
      </c>
      <c r="F125" s="199">
        <f ca="1">IF(ISNUMBER(MATCH(F4,'3. Erfassung Auszahlungen'!$V$74:$CE$74,0)),'3. Erfassung Auszahlungen'!$N$74,0)</f>
        <v>0</v>
      </c>
      <c r="G125" s="199">
        <f ca="1">IF(ISNUMBER(MATCH(G4,'3. Erfassung Auszahlungen'!$V$74:$CE$74,0)),'3. Erfassung Auszahlungen'!$N$74,0)</f>
        <v>0</v>
      </c>
      <c r="H125" s="199">
        <f ca="1">IF(ISNUMBER(MATCH(H4,'3. Erfassung Auszahlungen'!$V$74:$CE$74,0)),'3. Erfassung Auszahlungen'!$N$74,0)</f>
        <v>0</v>
      </c>
      <c r="I125" s="199">
        <f ca="1">IF(ISNUMBER(MATCH(I4,'3. Erfassung Auszahlungen'!$V$74:$CE$74,0)),'3. Erfassung Auszahlungen'!$N$74,0)</f>
        <v>0</v>
      </c>
      <c r="J125" s="199">
        <f ca="1">IF(ISNUMBER(MATCH(J4,'3. Erfassung Auszahlungen'!$V$74:$CE$74,0)),'3. Erfassung Auszahlungen'!$N$74,0)</f>
        <v>0</v>
      </c>
      <c r="K125" s="199">
        <f ca="1">IF(ISNUMBER(MATCH(K4,'3. Erfassung Auszahlungen'!$V$74:$CE$74,0)),'3. Erfassung Auszahlungen'!$N$74,0)</f>
        <v>0</v>
      </c>
      <c r="L125" s="199">
        <f ca="1">IF(ISNUMBER(MATCH(L4,'3. Erfassung Auszahlungen'!$V$74:$CE$74,0)),'3. Erfassung Auszahlungen'!$N$74,0)</f>
        <v>0</v>
      </c>
      <c r="M125" s="199">
        <f ca="1">IF(ISNUMBER(MATCH(M4,'3. Erfassung Auszahlungen'!$V$74:$CE$74,0)),'3. Erfassung Auszahlungen'!$N$74,0)</f>
        <v>0</v>
      </c>
      <c r="N125" s="188">
        <f t="shared" ca="1" si="11"/>
        <v>0</v>
      </c>
    </row>
    <row r="126" spans="1:14" x14ac:dyDescent="0.25">
      <c r="A126" s="18">
        <f>'3. Erfassung Auszahlungen'!A75</f>
        <v>0</v>
      </c>
      <c r="B126" s="199">
        <f ca="1">IF(ISNUMBER(MATCH(B4,'3. Erfassung Auszahlungen'!$V$75:$CE$75,0)),'3. Erfassung Auszahlungen'!$N$75,0)</f>
        <v>0</v>
      </c>
      <c r="C126" s="199">
        <f ca="1">IF(ISNUMBER(MATCH(C4,'3. Erfassung Auszahlungen'!$V$75:$CE$75,0)),'3. Erfassung Auszahlungen'!$N$75,0)</f>
        <v>0</v>
      </c>
      <c r="D126" s="199">
        <f ca="1">IF(ISNUMBER(MATCH(D4,'3. Erfassung Auszahlungen'!$V$75:$CE$75,0)),'3. Erfassung Auszahlungen'!$N$75,0)</f>
        <v>0</v>
      </c>
      <c r="E126" s="199">
        <f ca="1">IF(ISNUMBER(MATCH(E4,'3. Erfassung Auszahlungen'!$V$75:$CE$75,0)),'3. Erfassung Auszahlungen'!$N$75,0)</f>
        <v>0</v>
      </c>
      <c r="F126" s="199">
        <f ca="1">IF(ISNUMBER(MATCH(F4,'3. Erfassung Auszahlungen'!$V$75:$CE$75,0)),'3. Erfassung Auszahlungen'!$N$75,0)</f>
        <v>0</v>
      </c>
      <c r="G126" s="199">
        <f ca="1">IF(ISNUMBER(MATCH(G4,'3. Erfassung Auszahlungen'!$V$75:$CE$75,0)),'3. Erfassung Auszahlungen'!$N$75,0)</f>
        <v>0</v>
      </c>
      <c r="H126" s="199">
        <f ca="1">IF(ISNUMBER(MATCH(H4,'3. Erfassung Auszahlungen'!$V$75:$CE$75,0)),'3. Erfassung Auszahlungen'!$N$75,0)</f>
        <v>0</v>
      </c>
      <c r="I126" s="199">
        <f ca="1">IF(ISNUMBER(MATCH(I4,'3. Erfassung Auszahlungen'!$V$75:$CE$75,0)),'3. Erfassung Auszahlungen'!$N$75,0)</f>
        <v>0</v>
      </c>
      <c r="J126" s="199">
        <f ca="1">IF(ISNUMBER(MATCH(J4,'3. Erfassung Auszahlungen'!$V$75:$CE$75,0)),'3. Erfassung Auszahlungen'!$N$75,0)</f>
        <v>0</v>
      </c>
      <c r="K126" s="199">
        <f ca="1">IF(ISNUMBER(MATCH(K4,'3. Erfassung Auszahlungen'!$V$75:$CE$75,0)),'3. Erfassung Auszahlungen'!$N$75,0)</f>
        <v>0</v>
      </c>
      <c r="L126" s="199">
        <f ca="1">IF(ISNUMBER(MATCH(L4,'3. Erfassung Auszahlungen'!$V$75:$CE$75,0)),'3. Erfassung Auszahlungen'!$N$75,0)</f>
        <v>0</v>
      </c>
      <c r="M126" s="199">
        <f ca="1">IF(ISNUMBER(MATCH(M4,'3. Erfassung Auszahlungen'!$V$75:$CE$75,0)),'3. Erfassung Auszahlungen'!$N$75,0)</f>
        <v>0</v>
      </c>
      <c r="N126" s="188">
        <f t="shared" ca="1" si="11"/>
        <v>0</v>
      </c>
    </row>
    <row r="127" spans="1:14" x14ac:dyDescent="0.25">
      <c r="A127" s="18">
        <f>'3. Erfassung Auszahlungen'!A76</f>
        <v>0</v>
      </c>
      <c r="B127" s="199">
        <f ca="1">IF(ISNUMBER(MATCH(B4,'3. Erfassung Auszahlungen'!$V$76:$CE$76,0)),'3. Erfassung Auszahlungen'!$N$76,0)</f>
        <v>0</v>
      </c>
      <c r="C127" s="199">
        <f ca="1">IF(ISNUMBER(MATCH(C4,'3. Erfassung Auszahlungen'!$V$76:$CE$76,0)),'3. Erfassung Auszahlungen'!$N$76,0)</f>
        <v>0</v>
      </c>
      <c r="D127" s="199">
        <f ca="1">IF(ISNUMBER(MATCH(D4,'3. Erfassung Auszahlungen'!$V$76:$CE$76,0)),'3. Erfassung Auszahlungen'!$N$76,0)</f>
        <v>0</v>
      </c>
      <c r="E127" s="199">
        <f ca="1">IF(ISNUMBER(MATCH(E4,'3. Erfassung Auszahlungen'!$V$76:$CE$76,0)),'3. Erfassung Auszahlungen'!$N$76,0)</f>
        <v>0</v>
      </c>
      <c r="F127" s="199">
        <f ca="1">IF(ISNUMBER(MATCH(F4,'3. Erfassung Auszahlungen'!$V$76:$CE$76,0)),'3. Erfassung Auszahlungen'!$N$76,0)</f>
        <v>0</v>
      </c>
      <c r="G127" s="199">
        <f ca="1">IF(ISNUMBER(MATCH(G4,'3. Erfassung Auszahlungen'!$V$76:$CE$76,0)),'3. Erfassung Auszahlungen'!$N$76,0)</f>
        <v>0</v>
      </c>
      <c r="H127" s="199">
        <f ca="1">IF(ISNUMBER(MATCH(H4,'3. Erfassung Auszahlungen'!$V$76:$CE$76,0)),'3. Erfassung Auszahlungen'!$N$76,0)</f>
        <v>0</v>
      </c>
      <c r="I127" s="199">
        <f ca="1">IF(ISNUMBER(MATCH(I4,'3. Erfassung Auszahlungen'!$V$76:$CE$76,0)),'3. Erfassung Auszahlungen'!$N$76,0)</f>
        <v>0</v>
      </c>
      <c r="J127" s="199">
        <f ca="1">IF(ISNUMBER(MATCH(J4,'3. Erfassung Auszahlungen'!$V$76:$CE$76,0)),'3. Erfassung Auszahlungen'!$N$76,0)</f>
        <v>0</v>
      </c>
      <c r="K127" s="199">
        <f ca="1">IF(ISNUMBER(MATCH(K4,'3. Erfassung Auszahlungen'!$V$76:$CE$76,0)),'3. Erfassung Auszahlungen'!$N$76,0)</f>
        <v>0</v>
      </c>
      <c r="L127" s="199">
        <f ca="1">IF(ISNUMBER(MATCH(L4,'3. Erfassung Auszahlungen'!$V$76:$CE$76,0)),'3. Erfassung Auszahlungen'!$N$76,0)</f>
        <v>0</v>
      </c>
      <c r="M127" s="199">
        <f ca="1">IF(ISNUMBER(MATCH(M4,'3. Erfassung Auszahlungen'!$V$76:$CE$76,0)),'3. Erfassung Auszahlungen'!$N$76,0)</f>
        <v>0</v>
      </c>
      <c r="N127" s="188">
        <f t="shared" ca="1" si="11"/>
        <v>0</v>
      </c>
    </row>
    <row r="128" spans="1:14" x14ac:dyDescent="0.25">
      <c r="A128" s="18">
        <f>'3. Erfassung Auszahlungen'!A77</f>
        <v>0</v>
      </c>
      <c r="B128" s="199">
        <f ca="1">IF(ISNUMBER(MATCH(B4,'3. Erfassung Auszahlungen'!$V$77:$CE$77,0)),'3. Erfassung Auszahlungen'!$N$77,0)</f>
        <v>0</v>
      </c>
      <c r="C128" s="199">
        <f ca="1">IF(ISNUMBER(MATCH(C4,'3. Erfassung Auszahlungen'!$V$77:$CE$77,0)),'3. Erfassung Auszahlungen'!$N$77,0)</f>
        <v>0</v>
      </c>
      <c r="D128" s="199">
        <f ca="1">IF(ISNUMBER(MATCH(D4,'3. Erfassung Auszahlungen'!$V$77:$CE$77,0)),'3. Erfassung Auszahlungen'!$N$77,0)</f>
        <v>0</v>
      </c>
      <c r="E128" s="199">
        <f ca="1">IF(ISNUMBER(MATCH(E4,'3. Erfassung Auszahlungen'!$V$77:$CE$77,0)),'3. Erfassung Auszahlungen'!$N$77,0)</f>
        <v>0</v>
      </c>
      <c r="F128" s="199">
        <f ca="1">IF(ISNUMBER(MATCH(F4,'3. Erfassung Auszahlungen'!$V$77:$CE$77,0)),'3. Erfassung Auszahlungen'!$N$77,0)</f>
        <v>0</v>
      </c>
      <c r="G128" s="199">
        <f ca="1">IF(ISNUMBER(MATCH(G4,'3. Erfassung Auszahlungen'!$V$77:$CE$77,0)),'3. Erfassung Auszahlungen'!$N$77,0)</f>
        <v>0</v>
      </c>
      <c r="H128" s="199">
        <f ca="1">IF(ISNUMBER(MATCH(H4,'3. Erfassung Auszahlungen'!$V$77:$CE$77,0)),'3. Erfassung Auszahlungen'!$N$77,0)</f>
        <v>0</v>
      </c>
      <c r="I128" s="199">
        <f ca="1">IF(ISNUMBER(MATCH(I4,'3. Erfassung Auszahlungen'!$V$77:$CE$77,0)),'3. Erfassung Auszahlungen'!$N$77,0)</f>
        <v>0</v>
      </c>
      <c r="J128" s="199">
        <f ca="1">IF(ISNUMBER(MATCH(J4,'3. Erfassung Auszahlungen'!$V$77:$CE$77,0)),'3. Erfassung Auszahlungen'!$N$77,0)</f>
        <v>0</v>
      </c>
      <c r="K128" s="199">
        <f ca="1">IF(ISNUMBER(MATCH(K4,'3. Erfassung Auszahlungen'!$V$77:$CE$77,0)),'3. Erfassung Auszahlungen'!$N$77,0)</f>
        <v>0</v>
      </c>
      <c r="L128" s="199">
        <f ca="1">IF(ISNUMBER(MATCH(L4,'3. Erfassung Auszahlungen'!$V$77:$CE$77,0)),'3. Erfassung Auszahlungen'!$N$77,0)</f>
        <v>0</v>
      </c>
      <c r="M128" s="199">
        <f ca="1">IF(ISNUMBER(MATCH(M4,'3. Erfassung Auszahlungen'!$V$77:$CE$77,0)),'3. Erfassung Auszahlungen'!$N$77,0)</f>
        <v>0</v>
      </c>
      <c r="N128" s="188">
        <f t="shared" ca="1" si="11"/>
        <v>0</v>
      </c>
    </row>
    <row r="129" spans="1:15" x14ac:dyDescent="0.25">
      <c r="A129" s="18">
        <f>'3. Erfassung Auszahlungen'!A78</f>
        <v>0</v>
      </c>
      <c r="B129" s="199">
        <f ca="1">IF(ISNUMBER(MATCH(B4,'3. Erfassung Auszahlungen'!$V$78:$CE$78,0)),'3. Erfassung Auszahlungen'!$N$78,0)</f>
        <v>0</v>
      </c>
      <c r="C129" s="199">
        <f ca="1">IF(ISNUMBER(MATCH(C4,'3. Erfassung Auszahlungen'!$V$78:$CE$78,0)),'3. Erfassung Auszahlungen'!$N$78,0)</f>
        <v>0</v>
      </c>
      <c r="D129" s="199">
        <f ca="1">IF(ISNUMBER(MATCH(D4,'3. Erfassung Auszahlungen'!$V$78:$CE$78,0)),'3. Erfassung Auszahlungen'!$N$78,0)</f>
        <v>0</v>
      </c>
      <c r="E129" s="199">
        <f ca="1">IF(ISNUMBER(MATCH(E4,'3. Erfassung Auszahlungen'!$V$78:$CE$78,0)),'3. Erfassung Auszahlungen'!$N$78,0)</f>
        <v>0</v>
      </c>
      <c r="F129" s="199">
        <f ca="1">IF(ISNUMBER(MATCH(F4,'3. Erfassung Auszahlungen'!$V$78:$CE$78,0)),'3. Erfassung Auszahlungen'!$N$78,0)</f>
        <v>0</v>
      </c>
      <c r="G129" s="199">
        <f ca="1">IF(ISNUMBER(MATCH(G4,'3. Erfassung Auszahlungen'!$V$78:$CE$78,0)),'3. Erfassung Auszahlungen'!$N$78,0)</f>
        <v>0</v>
      </c>
      <c r="H129" s="199">
        <f ca="1">IF(ISNUMBER(MATCH(H4,'3. Erfassung Auszahlungen'!$V$78:$CE$78,0)),'3. Erfassung Auszahlungen'!$N$78,0)</f>
        <v>0</v>
      </c>
      <c r="I129" s="199">
        <f ca="1">IF(ISNUMBER(MATCH(I4,'3. Erfassung Auszahlungen'!$V$78:$CE$78,0)),'3. Erfassung Auszahlungen'!$N$78,0)</f>
        <v>0</v>
      </c>
      <c r="J129" s="199">
        <f ca="1">IF(ISNUMBER(MATCH(J4,'3. Erfassung Auszahlungen'!$V$78:$CE$78,0)),'3. Erfassung Auszahlungen'!$N$78,0)</f>
        <v>0</v>
      </c>
      <c r="K129" s="199">
        <f ca="1">IF(ISNUMBER(MATCH(K4,'3. Erfassung Auszahlungen'!$V$78:$CE$78,0)),'3. Erfassung Auszahlungen'!$N$78,0)</f>
        <v>0</v>
      </c>
      <c r="L129" s="199">
        <f ca="1">IF(ISNUMBER(MATCH(L4,'3. Erfassung Auszahlungen'!$V$78:$CE$78,0)),'3. Erfassung Auszahlungen'!$N$78,0)</f>
        <v>0</v>
      </c>
      <c r="M129" s="199">
        <f ca="1">IF(ISNUMBER(MATCH(M4,'3. Erfassung Auszahlungen'!$V$78:$CE$78,0)),'3. Erfassung Auszahlungen'!$N$78,0)</f>
        <v>0</v>
      </c>
      <c r="N129" s="188">
        <f t="shared" ca="1" si="11"/>
        <v>0</v>
      </c>
    </row>
    <row r="130" spans="1:15" x14ac:dyDescent="0.25">
      <c r="A130" s="18">
        <f>'3. Erfassung Auszahlungen'!A79</f>
        <v>0</v>
      </c>
      <c r="B130" s="199">
        <f ca="1">IF(ISNUMBER(MATCH(B4,'3. Erfassung Auszahlungen'!$V$79:$CE$79,0)),'3. Erfassung Auszahlungen'!$N$79,0)</f>
        <v>0</v>
      </c>
      <c r="C130" s="199">
        <f ca="1">IF(ISNUMBER(MATCH(C4,'3. Erfassung Auszahlungen'!$V$79:$CE$79,0)),'3. Erfassung Auszahlungen'!$N$79,0)</f>
        <v>0</v>
      </c>
      <c r="D130" s="199">
        <f ca="1">IF(ISNUMBER(MATCH(D4,'3. Erfassung Auszahlungen'!$V$79:$CE$79,0)),'3. Erfassung Auszahlungen'!$N$79,0)</f>
        <v>0</v>
      </c>
      <c r="E130" s="199">
        <f ca="1">IF(ISNUMBER(MATCH(E4,'3. Erfassung Auszahlungen'!$V$79:$CE$79,0)),'3. Erfassung Auszahlungen'!$N$79,0)</f>
        <v>0</v>
      </c>
      <c r="F130" s="199">
        <f ca="1">IF(ISNUMBER(MATCH(F4,'3. Erfassung Auszahlungen'!$V$79:$CE$79,0)),'3. Erfassung Auszahlungen'!$N$79,0)</f>
        <v>0</v>
      </c>
      <c r="G130" s="199">
        <f ca="1">IF(ISNUMBER(MATCH(G4,'3. Erfassung Auszahlungen'!$V$79:$CE$79,0)),'3. Erfassung Auszahlungen'!$N$79,0)</f>
        <v>0</v>
      </c>
      <c r="H130" s="199">
        <f ca="1">IF(ISNUMBER(MATCH(H4,'3. Erfassung Auszahlungen'!$V$79:$CE$79,0)),'3. Erfassung Auszahlungen'!$N$79,0)</f>
        <v>0</v>
      </c>
      <c r="I130" s="199">
        <f ca="1">IF(ISNUMBER(MATCH(I4,'3. Erfassung Auszahlungen'!$V$79:$CE$79,0)),'3. Erfassung Auszahlungen'!$N$79,0)</f>
        <v>0</v>
      </c>
      <c r="J130" s="199">
        <f ca="1">IF(ISNUMBER(MATCH(J4,'3. Erfassung Auszahlungen'!$V$79:$CE$79,0)),'3. Erfassung Auszahlungen'!$N$79,0)</f>
        <v>0</v>
      </c>
      <c r="K130" s="199">
        <f ca="1">IF(ISNUMBER(MATCH(K4,'3. Erfassung Auszahlungen'!$V$79:$CE$79,0)),'3. Erfassung Auszahlungen'!$N$79,0)</f>
        <v>0</v>
      </c>
      <c r="L130" s="199">
        <f ca="1">IF(ISNUMBER(MATCH(L4,'3. Erfassung Auszahlungen'!$V$79:$CE$79,0)),'3. Erfassung Auszahlungen'!$N$79,0)</f>
        <v>0</v>
      </c>
      <c r="M130" s="199">
        <f ca="1">IF(ISNUMBER(MATCH(M4,'3. Erfassung Auszahlungen'!$V$79:$CE$79,0)),'3. Erfassung Auszahlungen'!$N$79,0)</f>
        <v>0</v>
      </c>
      <c r="N130" s="188">
        <f t="shared" ca="1" si="11"/>
        <v>0</v>
      </c>
    </row>
    <row r="131" spans="1:15" x14ac:dyDescent="0.25">
      <c r="A131" s="18">
        <f>'3. Erfassung Auszahlungen'!A80</f>
        <v>0</v>
      </c>
      <c r="B131" s="199">
        <f ca="1">IF(ISNUMBER(MATCH(B4,'3. Erfassung Auszahlungen'!$V$80:$CE$80,0)),'3. Erfassung Auszahlungen'!$N$80,0)</f>
        <v>0</v>
      </c>
      <c r="C131" s="199">
        <f ca="1">IF(ISNUMBER(MATCH(C4,'3. Erfassung Auszahlungen'!$V$80:$CE$80,0)),'3. Erfassung Auszahlungen'!$N$80,0)</f>
        <v>0</v>
      </c>
      <c r="D131" s="199">
        <f ca="1">IF(ISNUMBER(MATCH(D4,'3. Erfassung Auszahlungen'!$V$80:$CE$80,0)),'3. Erfassung Auszahlungen'!$N$80,0)</f>
        <v>0</v>
      </c>
      <c r="E131" s="199">
        <f ca="1">IF(ISNUMBER(MATCH(E4,'3. Erfassung Auszahlungen'!$V$80:$CE$80,0)),'3. Erfassung Auszahlungen'!$N$80,0)</f>
        <v>0</v>
      </c>
      <c r="F131" s="199">
        <f ca="1">IF(ISNUMBER(MATCH(F4,'3. Erfassung Auszahlungen'!$V$80:$CE$80,0)),'3. Erfassung Auszahlungen'!$N$80,0)</f>
        <v>0</v>
      </c>
      <c r="G131" s="199">
        <f ca="1">IF(ISNUMBER(MATCH(G4,'3. Erfassung Auszahlungen'!$V$80:$CE$80,0)),'3. Erfassung Auszahlungen'!$N$80,0)</f>
        <v>0</v>
      </c>
      <c r="H131" s="199">
        <f ca="1">IF(ISNUMBER(MATCH(H4,'3. Erfassung Auszahlungen'!$V$80:$CE$80,0)),'3. Erfassung Auszahlungen'!$N$80,0)</f>
        <v>0</v>
      </c>
      <c r="I131" s="199">
        <f ca="1">IF(ISNUMBER(MATCH(I4,'3. Erfassung Auszahlungen'!$V$80:$CE$80,0)),'3. Erfassung Auszahlungen'!$N$80,0)</f>
        <v>0</v>
      </c>
      <c r="J131" s="199">
        <f ca="1">IF(ISNUMBER(MATCH(J4,'3. Erfassung Auszahlungen'!$V$80:$CE$80,0)),'3. Erfassung Auszahlungen'!$N$80,0)</f>
        <v>0</v>
      </c>
      <c r="K131" s="199">
        <f ca="1">IF(ISNUMBER(MATCH(K4,'3. Erfassung Auszahlungen'!$V$80:$CE$80,0)),'3. Erfassung Auszahlungen'!$N$80,0)</f>
        <v>0</v>
      </c>
      <c r="L131" s="199">
        <f ca="1">IF(ISNUMBER(MATCH(L4,'3. Erfassung Auszahlungen'!$V$80:$CE$80,0)),'3. Erfassung Auszahlungen'!$N$80,0)</f>
        <v>0</v>
      </c>
      <c r="M131" s="199">
        <f ca="1">IF(ISNUMBER(MATCH(M4,'3. Erfassung Auszahlungen'!$V$80:$CE$80,0)),'3. Erfassung Auszahlungen'!$N$80,0)</f>
        <v>0</v>
      </c>
      <c r="N131" s="188">
        <f t="shared" ca="1" si="11"/>
        <v>0</v>
      </c>
    </row>
    <row r="132" spans="1:15" x14ac:dyDescent="0.25">
      <c r="A132" s="18">
        <f>'3. Erfassung Auszahlungen'!A81</f>
        <v>0</v>
      </c>
      <c r="B132" s="199">
        <f ca="1">IF(ISNUMBER(MATCH(B4,'3. Erfassung Auszahlungen'!$V$81:$CE$81,0)),'3. Erfassung Auszahlungen'!$N$81,0)</f>
        <v>0</v>
      </c>
      <c r="C132" s="199">
        <f ca="1">IF(ISNUMBER(MATCH(C4,'3. Erfassung Auszahlungen'!$V$81:$CE$81,0)),'3. Erfassung Auszahlungen'!$N$81,0)</f>
        <v>0</v>
      </c>
      <c r="D132" s="199">
        <f ca="1">IF(ISNUMBER(MATCH(D4,'3. Erfassung Auszahlungen'!$V$81:$CE$81,0)),'3. Erfassung Auszahlungen'!$N$81,0)</f>
        <v>0</v>
      </c>
      <c r="E132" s="199">
        <f ca="1">IF(ISNUMBER(MATCH(E4,'3. Erfassung Auszahlungen'!$V$81:$CE$81,0)),'3. Erfassung Auszahlungen'!$N$81,0)</f>
        <v>0</v>
      </c>
      <c r="F132" s="199">
        <f ca="1">IF(ISNUMBER(MATCH(F4,'3. Erfassung Auszahlungen'!$V$81:$CE$81,0)),'3. Erfassung Auszahlungen'!$N$81,0)</f>
        <v>0</v>
      </c>
      <c r="G132" s="199">
        <f ca="1">IF(ISNUMBER(MATCH(G4,'3. Erfassung Auszahlungen'!$V$81:$CE$81,0)),'3. Erfassung Auszahlungen'!$N$81,0)</f>
        <v>0</v>
      </c>
      <c r="H132" s="199">
        <f ca="1">IF(ISNUMBER(MATCH(H4,'3. Erfassung Auszahlungen'!$V$81:$CE$81,0)),'3. Erfassung Auszahlungen'!$N$81,0)</f>
        <v>0</v>
      </c>
      <c r="I132" s="199">
        <f ca="1">IF(ISNUMBER(MATCH(I4,'3. Erfassung Auszahlungen'!$V$81:$CE$81,0)),'3. Erfassung Auszahlungen'!$N$81,0)</f>
        <v>0</v>
      </c>
      <c r="J132" s="199">
        <f ca="1">IF(ISNUMBER(MATCH(J4,'3. Erfassung Auszahlungen'!$V$81:$CE$81,0)),'3. Erfassung Auszahlungen'!$N$81,0)</f>
        <v>0</v>
      </c>
      <c r="K132" s="199">
        <f ca="1">IF(ISNUMBER(MATCH(K4,'3. Erfassung Auszahlungen'!$V$81:$CE$81,0)),'3. Erfassung Auszahlungen'!$N$81,0)</f>
        <v>0</v>
      </c>
      <c r="L132" s="199">
        <f ca="1">IF(ISNUMBER(MATCH(L4,'3. Erfassung Auszahlungen'!$V$81:$CE$81,0)),'3. Erfassung Auszahlungen'!$N$81,0)</f>
        <v>0</v>
      </c>
      <c r="M132" s="199">
        <f ca="1">IF(ISNUMBER(MATCH(M4,'3. Erfassung Auszahlungen'!$V$81:$CE$81,0)),'3. Erfassung Auszahlungen'!$N$81,0)</f>
        <v>0</v>
      </c>
      <c r="N132" s="188">
        <f t="shared" ca="1" si="11"/>
        <v>0</v>
      </c>
    </row>
    <row r="133" spans="1:15" x14ac:dyDescent="0.25">
      <c r="A133" s="18">
        <f>'3. Erfassung Auszahlungen'!A82</f>
        <v>0</v>
      </c>
      <c r="B133" s="199">
        <f ca="1">IF(ISNUMBER(MATCH(B4,'3. Erfassung Auszahlungen'!$V$82:$CE$82,0)),'3. Erfassung Auszahlungen'!$N$82,0)</f>
        <v>0</v>
      </c>
      <c r="C133" s="199">
        <f ca="1">IF(ISNUMBER(MATCH(C4,'3. Erfassung Auszahlungen'!$V$82:$CE$82,0)),'3. Erfassung Auszahlungen'!$N$82,0)</f>
        <v>0</v>
      </c>
      <c r="D133" s="199">
        <f ca="1">IF(ISNUMBER(MATCH(D4,'3. Erfassung Auszahlungen'!$V$82:$CE$82,0)),'3. Erfassung Auszahlungen'!$N$82,0)</f>
        <v>0</v>
      </c>
      <c r="E133" s="199">
        <f ca="1">IF(ISNUMBER(MATCH(E4,'3. Erfassung Auszahlungen'!$V$82:$CE$82,0)),'3. Erfassung Auszahlungen'!$N$82,0)</f>
        <v>0</v>
      </c>
      <c r="F133" s="199">
        <f ca="1">IF(ISNUMBER(MATCH(F4,'3. Erfassung Auszahlungen'!$V$82:$CE$82,0)),'3. Erfassung Auszahlungen'!$N$82,0)</f>
        <v>0</v>
      </c>
      <c r="G133" s="199">
        <f ca="1">IF(ISNUMBER(MATCH(G4,'3. Erfassung Auszahlungen'!$V$82:$CE$82,0)),'3. Erfassung Auszahlungen'!$N$82,0)</f>
        <v>0</v>
      </c>
      <c r="H133" s="199">
        <f ca="1">IF(ISNUMBER(MATCH(H4,'3. Erfassung Auszahlungen'!$V$82:$CE$82,0)),'3. Erfassung Auszahlungen'!$N$82,0)</f>
        <v>0</v>
      </c>
      <c r="I133" s="199">
        <f ca="1">IF(ISNUMBER(MATCH(I4,'3. Erfassung Auszahlungen'!$V$82:$CE$82,0)),'3. Erfassung Auszahlungen'!$N$82,0)</f>
        <v>0</v>
      </c>
      <c r="J133" s="199">
        <f ca="1">IF(ISNUMBER(MATCH(J4,'3. Erfassung Auszahlungen'!$V$82:$CE$82,0)),'3. Erfassung Auszahlungen'!$N$82,0)</f>
        <v>0</v>
      </c>
      <c r="K133" s="199">
        <f ca="1">IF(ISNUMBER(MATCH(K4,'3. Erfassung Auszahlungen'!$V$82:$CE$82,0)),'3. Erfassung Auszahlungen'!$N$82,0)</f>
        <v>0</v>
      </c>
      <c r="L133" s="199">
        <f ca="1">IF(ISNUMBER(MATCH(L4,'3. Erfassung Auszahlungen'!$V$82:$CE$82,0)),'3. Erfassung Auszahlungen'!$N$82,0)</f>
        <v>0</v>
      </c>
      <c r="M133" s="199">
        <f ca="1">IF(ISNUMBER(MATCH(M4,'3. Erfassung Auszahlungen'!$V$82:$CE$82,0)),'3. Erfassung Auszahlungen'!$N$82,0)</f>
        <v>0</v>
      </c>
      <c r="N133" s="188">
        <f t="shared" ca="1" si="11"/>
        <v>0</v>
      </c>
    </row>
    <row r="134" spans="1:15" x14ac:dyDescent="0.25">
      <c r="A134" s="18">
        <f>'3. Erfassung Auszahlungen'!A83</f>
        <v>0</v>
      </c>
      <c r="B134" s="199">
        <f ca="1">IF(ISNUMBER(MATCH(B4,'3. Erfassung Auszahlungen'!$V$83:$CE$83,0)),'3. Erfassung Auszahlungen'!$N$83,0)</f>
        <v>0</v>
      </c>
      <c r="C134" s="199">
        <f ca="1">IF(ISNUMBER(MATCH(C4,'3. Erfassung Auszahlungen'!$V$83:$CE$83,0)),'3. Erfassung Auszahlungen'!$N$83,0)</f>
        <v>0</v>
      </c>
      <c r="D134" s="199">
        <f ca="1">IF(ISNUMBER(MATCH(D4,'3. Erfassung Auszahlungen'!$V$83:$CE$83,0)),'3. Erfassung Auszahlungen'!$N$83,0)</f>
        <v>0</v>
      </c>
      <c r="E134" s="199">
        <f ca="1">IF(ISNUMBER(MATCH(E4,'3. Erfassung Auszahlungen'!$V$83:$CE$83,0)),'3. Erfassung Auszahlungen'!$N$83,0)</f>
        <v>0</v>
      </c>
      <c r="F134" s="199">
        <f ca="1">IF(ISNUMBER(MATCH(F4,'3. Erfassung Auszahlungen'!$V$83:$CE$83,0)),'3. Erfassung Auszahlungen'!$N$83,0)</f>
        <v>0</v>
      </c>
      <c r="G134" s="199">
        <f ca="1">IF(ISNUMBER(MATCH(G4,'3. Erfassung Auszahlungen'!$V$83:$CE$83,0)),'3. Erfassung Auszahlungen'!$N$83,0)</f>
        <v>0</v>
      </c>
      <c r="H134" s="199">
        <f ca="1">IF(ISNUMBER(MATCH(H4,'3. Erfassung Auszahlungen'!$V$83:$CE$83,0)),'3. Erfassung Auszahlungen'!$N$83,0)</f>
        <v>0</v>
      </c>
      <c r="I134" s="199">
        <f ca="1">IF(ISNUMBER(MATCH(I4,'3. Erfassung Auszahlungen'!$V$83:$CE$83,0)),'3. Erfassung Auszahlungen'!$N$83,0)</f>
        <v>0</v>
      </c>
      <c r="J134" s="199">
        <f ca="1">IF(ISNUMBER(MATCH(J4,'3. Erfassung Auszahlungen'!$V$83:$CE$83,0)),'3. Erfassung Auszahlungen'!$N$83,0)</f>
        <v>0</v>
      </c>
      <c r="K134" s="199">
        <f ca="1">IF(ISNUMBER(MATCH(K4,'3. Erfassung Auszahlungen'!$V$83:$CE$83,0)),'3. Erfassung Auszahlungen'!$N$83,0)</f>
        <v>0</v>
      </c>
      <c r="L134" s="199">
        <f ca="1">IF(ISNUMBER(MATCH(L4,'3. Erfassung Auszahlungen'!$V$83:$CE$83,0)),'3. Erfassung Auszahlungen'!$N$83,0)</f>
        <v>0</v>
      </c>
      <c r="M134" s="199">
        <f ca="1">IF(ISNUMBER(MATCH(M4,'3. Erfassung Auszahlungen'!$V$83:$CE$83,0)),'3. Erfassung Auszahlungen'!$N$83,0)</f>
        <v>0</v>
      </c>
      <c r="N134" s="188">
        <f t="shared" ca="1" si="11"/>
        <v>0</v>
      </c>
    </row>
    <row r="135" spans="1:15" x14ac:dyDescent="0.25">
      <c r="A135" s="18">
        <f>'3. Erfassung Auszahlungen'!A84</f>
        <v>0</v>
      </c>
      <c r="B135" s="199">
        <f ca="1">IF(ISNUMBER(MATCH(B4,'3. Erfassung Auszahlungen'!$V$84:$CE$84,0)),'3. Erfassung Auszahlungen'!$N$84,0)</f>
        <v>0</v>
      </c>
      <c r="C135" s="199">
        <f ca="1">IF(ISNUMBER(MATCH(C4,'3. Erfassung Auszahlungen'!$V$84:$CE$84,0)),'3. Erfassung Auszahlungen'!$N$84,0)</f>
        <v>0</v>
      </c>
      <c r="D135" s="199">
        <f ca="1">IF(ISNUMBER(MATCH(D4,'3. Erfassung Auszahlungen'!$V$84:$CE$84,0)),'3. Erfassung Auszahlungen'!$N$84,0)</f>
        <v>0</v>
      </c>
      <c r="E135" s="199">
        <f ca="1">IF(ISNUMBER(MATCH(E4,'3. Erfassung Auszahlungen'!$V$84:$CE$84,0)),'3. Erfassung Auszahlungen'!$N$84,0)</f>
        <v>0</v>
      </c>
      <c r="F135" s="199">
        <f ca="1">IF(ISNUMBER(MATCH(F4,'3. Erfassung Auszahlungen'!$V$84:$CE$84,0)),'3. Erfassung Auszahlungen'!$N$84,0)</f>
        <v>0</v>
      </c>
      <c r="G135" s="199">
        <f ca="1">IF(ISNUMBER(MATCH(G4,'3. Erfassung Auszahlungen'!$V$84:$CE$84,0)),'3. Erfassung Auszahlungen'!$N$84,0)</f>
        <v>0</v>
      </c>
      <c r="H135" s="199">
        <f ca="1">IF(ISNUMBER(MATCH(H4,'3. Erfassung Auszahlungen'!$V$84:$CE$84,0)),'3. Erfassung Auszahlungen'!$N$84,0)</f>
        <v>0</v>
      </c>
      <c r="I135" s="199">
        <f ca="1">IF(ISNUMBER(MATCH(I4,'3. Erfassung Auszahlungen'!$V$84:$CE$84,0)),'3. Erfassung Auszahlungen'!$N$84,0)</f>
        <v>0</v>
      </c>
      <c r="J135" s="199">
        <f ca="1">IF(ISNUMBER(MATCH(J4,'3. Erfassung Auszahlungen'!$V$84:$CE$84,0)),'3. Erfassung Auszahlungen'!$N$84,0)</f>
        <v>0</v>
      </c>
      <c r="K135" s="199">
        <f ca="1">IF(ISNUMBER(MATCH(K4,'3. Erfassung Auszahlungen'!$V$84:$CE$84,0)),'3. Erfassung Auszahlungen'!$N$84,0)</f>
        <v>0</v>
      </c>
      <c r="L135" s="199">
        <f ca="1">IF(ISNUMBER(MATCH(L4,'3. Erfassung Auszahlungen'!$V$84:$CE$84,0)),'3. Erfassung Auszahlungen'!$N$84,0)</f>
        <v>0</v>
      </c>
      <c r="M135" s="199">
        <f ca="1">IF(ISNUMBER(MATCH(M4,'3. Erfassung Auszahlungen'!$V$84:$CE$84,0)),'3. Erfassung Auszahlungen'!$N$84,0)</f>
        <v>0</v>
      </c>
      <c r="N135" s="188">
        <f t="shared" ca="1" si="11"/>
        <v>0</v>
      </c>
    </row>
    <row r="136" spans="1:15" x14ac:dyDescent="0.25">
      <c r="A136" s="18">
        <f>'3. Erfassung Auszahlungen'!A85</f>
        <v>0</v>
      </c>
      <c r="B136" s="199">
        <f ca="1">IF(ISNUMBER(MATCH(B4,'3. Erfassung Auszahlungen'!$V$85:$CE$85,0)),'3. Erfassung Auszahlungen'!$N$85,0)</f>
        <v>0</v>
      </c>
      <c r="C136" s="199">
        <f ca="1">IF(ISNUMBER(MATCH(C4,'3. Erfassung Auszahlungen'!$V$85:$CE$85,0)),'3. Erfassung Auszahlungen'!$N$85,0)</f>
        <v>0</v>
      </c>
      <c r="D136" s="199">
        <f ca="1">IF(ISNUMBER(MATCH(D4,'3. Erfassung Auszahlungen'!$V$85:$CE$85,0)),'3. Erfassung Auszahlungen'!$N$85,0)</f>
        <v>0</v>
      </c>
      <c r="E136" s="199">
        <f ca="1">IF(ISNUMBER(MATCH(E4,'3. Erfassung Auszahlungen'!$V$85:$CE$85,0)),'3. Erfassung Auszahlungen'!$N$85,0)</f>
        <v>0</v>
      </c>
      <c r="F136" s="199">
        <f ca="1">IF(ISNUMBER(MATCH(F4,'3. Erfassung Auszahlungen'!$V$85:$CE$85,0)),'3. Erfassung Auszahlungen'!$N$85,0)</f>
        <v>0</v>
      </c>
      <c r="G136" s="199">
        <f ca="1">IF(ISNUMBER(MATCH(G4,'3. Erfassung Auszahlungen'!$V$85:$CE$85,0)),'3. Erfassung Auszahlungen'!$N$85,0)</f>
        <v>0</v>
      </c>
      <c r="H136" s="199">
        <f ca="1">IF(ISNUMBER(MATCH(H4,'3. Erfassung Auszahlungen'!$V$85:$CE$85,0)),'3. Erfassung Auszahlungen'!$N$85,0)</f>
        <v>0</v>
      </c>
      <c r="I136" s="199">
        <f ca="1">IF(ISNUMBER(MATCH(I4,'3. Erfassung Auszahlungen'!$V$85:$CE$85,0)),'3. Erfassung Auszahlungen'!$N$85,0)</f>
        <v>0</v>
      </c>
      <c r="J136" s="199">
        <f ca="1">IF(ISNUMBER(MATCH(J4,'3. Erfassung Auszahlungen'!$V$85:$CE$85,0)),'3. Erfassung Auszahlungen'!$N$85,0)</f>
        <v>0</v>
      </c>
      <c r="K136" s="199">
        <f ca="1">IF(ISNUMBER(MATCH(K4,'3. Erfassung Auszahlungen'!$V$85:$CE$85,0)),'3. Erfassung Auszahlungen'!$N$85,0)</f>
        <v>0</v>
      </c>
      <c r="L136" s="199">
        <f ca="1">IF(ISNUMBER(MATCH(L4,'3. Erfassung Auszahlungen'!$V$85:$CE$85,0)),'3. Erfassung Auszahlungen'!$N$85,0)</f>
        <v>0</v>
      </c>
      <c r="M136" s="199">
        <f ca="1">IF(ISNUMBER(MATCH(M4,'3. Erfassung Auszahlungen'!$V$85:$CE$85,0)),'3. Erfassung Auszahlungen'!$N$85,0)</f>
        <v>0</v>
      </c>
      <c r="N136" s="188">
        <f t="shared" ca="1" si="11"/>
        <v>0</v>
      </c>
    </row>
    <row r="137" spans="1:15" ht="37.5" x14ac:dyDescent="0.25">
      <c r="A137" s="452" t="str">
        <f>'3. Erfassung Auszahlungen'!A86</f>
        <v>Summe unregelmäßige Auszahlungen</v>
      </c>
      <c r="B137" s="188">
        <f ca="1">SUM(B96:B136)</f>
        <v>0</v>
      </c>
      <c r="C137" s="188">
        <f t="shared" ref="C137:M137" ca="1" si="12">SUM(C96:C136)</f>
        <v>0</v>
      </c>
      <c r="D137" s="188">
        <f t="shared" ca="1" si="12"/>
        <v>0</v>
      </c>
      <c r="E137" s="188">
        <f t="shared" ca="1" si="12"/>
        <v>0</v>
      </c>
      <c r="F137" s="188">
        <f t="shared" ca="1" si="12"/>
        <v>0</v>
      </c>
      <c r="G137" s="188">
        <f t="shared" ca="1" si="12"/>
        <v>0</v>
      </c>
      <c r="H137" s="188">
        <f t="shared" ca="1" si="12"/>
        <v>0</v>
      </c>
      <c r="I137" s="188">
        <f t="shared" ca="1" si="12"/>
        <v>0</v>
      </c>
      <c r="J137" s="188">
        <f t="shared" ca="1" si="12"/>
        <v>0</v>
      </c>
      <c r="K137" s="188">
        <f t="shared" ca="1" si="12"/>
        <v>0</v>
      </c>
      <c r="L137" s="188">
        <f t="shared" ca="1" si="12"/>
        <v>0</v>
      </c>
      <c r="M137" s="188">
        <f t="shared" ca="1" si="12"/>
        <v>0</v>
      </c>
      <c r="N137" s="188">
        <f ca="1">SUM(N96:N136)</f>
        <v>0</v>
      </c>
      <c r="O137" s="10"/>
    </row>
    <row r="138" spans="1:15" ht="20.25" x14ac:dyDescent="0.3">
      <c r="A138" s="113" t="str">
        <f>'3. Erfassung Auszahlungen'!A87</f>
        <v>Gesamtsumme Auszahlungen</v>
      </c>
      <c r="B138" s="189">
        <f ca="1">B94+B137</f>
        <v>0</v>
      </c>
      <c r="C138" s="189">
        <f t="shared" ref="C138:M138" ca="1" si="13">C94+C137</f>
        <v>0</v>
      </c>
      <c r="D138" s="189">
        <f t="shared" ca="1" si="13"/>
        <v>0</v>
      </c>
      <c r="E138" s="189">
        <f t="shared" ca="1" si="13"/>
        <v>1125.17</v>
      </c>
      <c r="F138" s="189">
        <f t="shared" ca="1" si="13"/>
        <v>1125.17</v>
      </c>
      <c r="G138" s="189">
        <f t="shared" ca="1" si="13"/>
        <v>1125.17</v>
      </c>
      <c r="H138" s="189">
        <f t="shared" ca="1" si="13"/>
        <v>1125.17</v>
      </c>
      <c r="I138" s="189">
        <f t="shared" ca="1" si="13"/>
        <v>1125.17</v>
      </c>
      <c r="J138" s="189">
        <f t="shared" ca="1" si="13"/>
        <v>1125.17</v>
      </c>
      <c r="K138" s="189">
        <f t="shared" ca="1" si="13"/>
        <v>1125.17</v>
      </c>
      <c r="L138" s="189">
        <f t="shared" ca="1" si="13"/>
        <v>1125.17</v>
      </c>
      <c r="M138" s="189">
        <f t="shared" ca="1" si="13"/>
        <v>1125.17</v>
      </c>
      <c r="N138" s="189">
        <f ca="1">N94+N137</f>
        <v>10126.529999999999</v>
      </c>
    </row>
    <row r="139" spans="1:15" ht="20.25" x14ac:dyDescent="0.3">
      <c r="A139" s="220" t="str">
        <f>'4. Kredite '!A1</f>
        <v>Private Liquide Mittel (T2) heute Bestandskredite sind nur über Blatt "1. Erfassung V &amp; V" anzupassen.</v>
      </c>
      <c r="B139" s="223">
        <f ca="1">B4</f>
        <v>45658</v>
      </c>
      <c r="C139" s="223">
        <f t="shared" ref="C139:M139" ca="1" si="14">C4</f>
        <v>45689</v>
      </c>
      <c r="D139" s="223">
        <f t="shared" ca="1" si="14"/>
        <v>45717</v>
      </c>
      <c r="E139" s="223">
        <f t="shared" ca="1" si="14"/>
        <v>45748</v>
      </c>
      <c r="F139" s="223">
        <f t="shared" ca="1" si="14"/>
        <v>45778</v>
      </c>
      <c r="G139" s="223">
        <f t="shared" ca="1" si="14"/>
        <v>45809</v>
      </c>
      <c r="H139" s="223">
        <f t="shared" ca="1" si="14"/>
        <v>45839</v>
      </c>
      <c r="I139" s="223">
        <f t="shared" ca="1" si="14"/>
        <v>45870</v>
      </c>
      <c r="J139" s="223">
        <f t="shared" ca="1" si="14"/>
        <v>45901</v>
      </c>
      <c r="K139" s="223">
        <f t="shared" ca="1" si="14"/>
        <v>45931</v>
      </c>
      <c r="L139" s="223">
        <f t="shared" ca="1" si="14"/>
        <v>45962</v>
      </c>
      <c r="M139" s="223">
        <f t="shared" ca="1" si="14"/>
        <v>45992</v>
      </c>
      <c r="N139" s="790" t="s">
        <v>147</v>
      </c>
    </row>
    <row r="140" spans="1:15" x14ac:dyDescent="0.25">
      <c r="A140" s="225" t="str">
        <f>'4. Kredite '!A5</f>
        <v xml:space="preserve">Portemonnaise Kto. </v>
      </c>
      <c r="B140" s="437">
        <f ca="1">IF(ISNUMBER(MATCH(B4,'4. Kredite '!$AA5:$CJ5,0)),'4. Kredite '!$C5,0)</f>
        <v>0</v>
      </c>
      <c r="C140" s="437">
        <f ca="1">IF(ISNUMBER(MATCH(C4,'4. Kredite '!$AA5:$CJ5,0)),'4. Kredite '!$C5,0)</f>
        <v>0</v>
      </c>
      <c r="D140" s="437">
        <f ca="1">IF(ISNUMBER(MATCH(D4,'4. Kredite '!$AA5:$CJ5,0)),'4. Kredite '!$C5,0)</f>
        <v>0</v>
      </c>
      <c r="E140" s="437">
        <f ca="1">IF(ISNUMBER(MATCH(E4,'4. Kredite '!$AA5:$CJ5,0)),'4. Kredite '!$C5,0)</f>
        <v>0</v>
      </c>
      <c r="F140" s="437">
        <f ca="1">IF(ISNUMBER(MATCH(F4,'4. Kredite '!$AA5:$CJ5,0)),'4. Kredite '!$C5,0)</f>
        <v>0</v>
      </c>
      <c r="G140" s="437">
        <f ca="1">IF(ISNUMBER(MATCH(G4,'4. Kredite '!$AA5:$CJ5,0)),'4. Kredite '!$C5,0)</f>
        <v>0</v>
      </c>
      <c r="H140" s="437">
        <f ca="1">IF(ISNUMBER(MATCH(H4,'4. Kredite '!$AA5:$CJ5,0)),'4. Kredite '!$C5,0)</f>
        <v>0</v>
      </c>
      <c r="I140" s="437">
        <f ca="1">IF(ISNUMBER(MATCH(I4,'4. Kredite '!$AA5:$CJ5,0)),'4. Kredite '!$C5,0)</f>
        <v>0</v>
      </c>
      <c r="J140" s="437">
        <f ca="1">IF(ISNUMBER(MATCH(J4,'4. Kredite '!$AA5:$CJ5,0)),'4. Kredite '!$C5,0)</f>
        <v>0</v>
      </c>
      <c r="K140" s="437">
        <f ca="1">IF(ISNUMBER(MATCH(K4,'4. Kredite '!$AA5:$CJ5,0)),'4. Kredite '!$C5,0)</f>
        <v>0</v>
      </c>
      <c r="L140" s="437">
        <f ca="1">IF(ISNUMBER(MATCH(L4,'4. Kredite '!$AA5:$CJ5,0)),'4. Kredite '!$C5,0)</f>
        <v>0</v>
      </c>
      <c r="M140" s="437">
        <f ca="1">IF(ISNUMBER(MATCH(M4,'4. Kredite '!$AA5:$CJ5,0)),'4. Kredite '!$C5,0)</f>
        <v>0</v>
      </c>
      <c r="N140" s="791"/>
    </row>
    <row r="141" spans="1:15" x14ac:dyDescent="0.25">
      <c r="A141" s="225" t="str">
        <f>'4. Kredite '!A6</f>
        <v>Hannoversche Volksbank Kto. 1234</v>
      </c>
      <c r="B141" s="437">
        <f ca="1">IF(ISNUMBER(MATCH(B4,'4. Kredite '!$AA6:$CJ6,0)),'4. Kredite '!$C6,0)</f>
        <v>0</v>
      </c>
      <c r="C141" s="437">
        <f ca="1">IF(ISNUMBER(MATCH(C4,'4. Kredite '!$AA6:$CJ6,0)),'4. Kredite '!$C6,0)</f>
        <v>0</v>
      </c>
      <c r="D141" s="437">
        <f ca="1">IF(ISNUMBER(MATCH(D4,'4. Kredite '!$AA6:$CJ6,0)),'4. Kredite '!$C6,0)</f>
        <v>0</v>
      </c>
      <c r="E141" s="437">
        <f ca="1">IF(ISNUMBER(MATCH(E4,'4. Kredite '!$AA6:$CJ6,0)),'4. Kredite '!$C6,0)</f>
        <v>-2000</v>
      </c>
      <c r="F141" s="437">
        <f ca="1">IF(ISNUMBER(MATCH(F4,'4. Kredite '!$AA6:$CJ6,0)),'4. Kredite '!$C6,0)</f>
        <v>-2000</v>
      </c>
      <c r="G141" s="437">
        <f ca="1">IF(ISNUMBER(MATCH(G4,'4. Kredite '!$AA6:$CJ6,0)),'4. Kredite '!$C6,0)</f>
        <v>-2000</v>
      </c>
      <c r="H141" s="437">
        <f ca="1">IF(ISNUMBER(MATCH(H4,'4. Kredite '!$AA6:$CJ6,0)),'4. Kredite '!$C6,0)</f>
        <v>-2000</v>
      </c>
      <c r="I141" s="437">
        <f ca="1">IF(ISNUMBER(MATCH(I4,'4. Kredite '!$AA6:$CJ6,0)),'4. Kredite '!$C6,0)</f>
        <v>-2000</v>
      </c>
      <c r="J141" s="437">
        <f ca="1">IF(ISNUMBER(MATCH(J4,'4. Kredite '!$AA6:$CJ6,0)),'4. Kredite '!$C6,0)</f>
        <v>-2000</v>
      </c>
      <c r="K141" s="437">
        <f ca="1">IF(ISNUMBER(MATCH(K4,'4. Kredite '!$AA6:$CJ6,0)),'4. Kredite '!$C6,0)</f>
        <v>-2000</v>
      </c>
      <c r="L141" s="437">
        <f ca="1">IF(ISNUMBER(MATCH(L4,'4. Kredite '!$AA6:$CJ6,0)),'4. Kredite '!$C6,0)</f>
        <v>-2000</v>
      </c>
      <c r="M141" s="437">
        <f ca="1">IF(ISNUMBER(MATCH(M4,'4. Kredite '!$AA6:$CJ6,0)),'4. Kredite '!$C6,0)</f>
        <v>-2000</v>
      </c>
      <c r="N141" s="221"/>
    </row>
    <row r="142" spans="1:15" x14ac:dyDescent="0.25">
      <c r="A142" s="225" t="str">
        <f>'4. Kredite '!A7</f>
        <v>Sparkasse Hannover Kto. 456</v>
      </c>
      <c r="B142" s="437">
        <f ca="1">IF(ISNUMBER(MATCH(B4,'4. Kredite '!$AA7:$CJ7,0)),'4. Kredite '!$C7,0)</f>
        <v>0</v>
      </c>
      <c r="C142" s="437">
        <f ca="1">IF(ISNUMBER(MATCH(C4,'4. Kredite '!$AA7:$CJ7,0)),'4. Kredite '!$C7,0)</f>
        <v>0</v>
      </c>
      <c r="D142" s="437">
        <f ca="1">IF(ISNUMBER(MATCH(D4,'4. Kredite '!$AA7:$CJ7,0)),'4. Kredite '!$C7,0)</f>
        <v>0</v>
      </c>
      <c r="E142" s="437">
        <f ca="1">IF(ISNUMBER(MATCH(E4,'4. Kredite '!$AA7:$CJ7,0)),'4. Kredite '!$C7,0)</f>
        <v>-3000</v>
      </c>
      <c r="F142" s="437">
        <f ca="1">IF(ISNUMBER(MATCH(F4,'4. Kredite '!$AA7:$CJ7,0)),'4. Kredite '!$C7,0)</f>
        <v>-3000</v>
      </c>
      <c r="G142" s="437">
        <f ca="1">IF(ISNUMBER(MATCH(G4,'4. Kredite '!$AA7:$CJ7,0)),'4. Kredite '!$C7,0)</f>
        <v>-3000</v>
      </c>
      <c r="H142" s="437">
        <f ca="1">IF(ISNUMBER(MATCH(H4,'4. Kredite '!$AA7:$CJ7,0)),'4. Kredite '!$C7,0)</f>
        <v>-3000</v>
      </c>
      <c r="I142" s="437">
        <f ca="1">IF(ISNUMBER(MATCH(I4,'4. Kredite '!$AA7:$CJ7,0)),'4. Kredite '!$C7,0)</f>
        <v>-3000</v>
      </c>
      <c r="J142" s="437">
        <f ca="1">IF(ISNUMBER(MATCH(J4,'4. Kredite '!$AA7:$CJ7,0)),'4. Kredite '!$C7,0)</f>
        <v>-3000</v>
      </c>
      <c r="K142" s="437">
        <f ca="1">IF(ISNUMBER(MATCH(K4,'4. Kredite '!$AA7:$CJ7,0)),'4. Kredite '!$C7,0)</f>
        <v>-3000</v>
      </c>
      <c r="L142" s="437">
        <f ca="1">IF(ISNUMBER(MATCH(L4,'4. Kredite '!$AA7:$CJ7,0)),'4. Kredite '!$C7,0)</f>
        <v>-3000</v>
      </c>
      <c r="M142" s="437">
        <f ca="1">IF(ISNUMBER(MATCH(M4,'4. Kredite '!$AA7:$CJ7,0)),'4. Kredite '!$C7,0)</f>
        <v>-3000</v>
      </c>
      <c r="N142" s="221"/>
    </row>
    <row r="143" spans="1:15" x14ac:dyDescent="0.25">
      <c r="A143" s="225" t="str">
        <f>'4. Kredite '!A8</f>
        <v xml:space="preserve">Münzsammlung Kto. </v>
      </c>
      <c r="B143" s="437">
        <f ca="1">IF(ISNUMBER(MATCH(B4,'4. Kredite '!$AA8:$CJ8,0)),'4. Kredite '!$C8,0)</f>
        <v>0</v>
      </c>
      <c r="C143" s="437">
        <f ca="1">IF(ISNUMBER(MATCH(C4,'4. Kredite '!$AA8:$CJ8,0)),'4. Kredite '!$C8,0)</f>
        <v>0</v>
      </c>
      <c r="D143" s="437">
        <f ca="1">IF(ISNUMBER(MATCH(D4,'4. Kredite '!$AA8:$CJ8,0)),'4. Kredite '!$C8,0)</f>
        <v>0</v>
      </c>
      <c r="E143" s="437">
        <f ca="1">IF(ISNUMBER(MATCH(E4,'4. Kredite '!$AA8:$CJ8,0)),'4. Kredite '!$C8,0)</f>
        <v>0</v>
      </c>
      <c r="F143" s="437">
        <f ca="1">IF(ISNUMBER(MATCH(F4,'4. Kredite '!$AA8:$CJ8,0)),'4. Kredite '!$C8,0)</f>
        <v>0</v>
      </c>
      <c r="G143" s="437">
        <f ca="1">IF(ISNUMBER(MATCH(G4,'4. Kredite '!$AA8:$CJ8,0)),'4. Kredite '!$C8,0)</f>
        <v>0</v>
      </c>
      <c r="H143" s="437">
        <f ca="1">IF(ISNUMBER(MATCH(H4,'4. Kredite '!$AA8:$CJ8,0)),'4. Kredite '!$C8,0)</f>
        <v>0</v>
      </c>
      <c r="I143" s="437">
        <f ca="1">IF(ISNUMBER(MATCH(I4,'4. Kredite '!$AA8:$CJ8,0)),'4. Kredite '!$C8,0)</f>
        <v>0</v>
      </c>
      <c r="J143" s="437">
        <f ca="1">IF(ISNUMBER(MATCH(J4,'4. Kredite '!$AA8:$CJ8,0)),'4. Kredite '!$C8,0)</f>
        <v>0</v>
      </c>
      <c r="K143" s="437">
        <f ca="1">IF(ISNUMBER(MATCH(K4,'4. Kredite '!$AA8:$CJ8,0)),'4. Kredite '!$C8,0)</f>
        <v>0</v>
      </c>
      <c r="L143" s="437">
        <f ca="1">IF(ISNUMBER(MATCH(L4,'4. Kredite '!$AA8:$CJ8,0)),'4. Kredite '!$C8,0)</f>
        <v>0</v>
      </c>
      <c r="M143" s="437">
        <f ca="1">IF(ISNUMBER(MATCH(M4,'4. Kredite '!$AA8:$CJ8,0)),'4. Kredite '!$C8,0)</f>
        <v>0</v>
      </c>
      <c r="N143" s="221"/>
    </row>
    <row r="144" spans="1:15" x14ac:dyDescent="0.25">
      <c r="A144" s="225" t="str">
        <f>'4. Kredite '!A9</f>
        <v>Visa Kto. 858</v>
      </c>
      <c r="B144" s="437">
        <f ca="1">IF(ISNUMBER(MATCH(B4,'4. Kredite '!$AA9:$CJ9,0)),'4. Kredite '!$C9,0)</f>
        <v>0</v>
      </c>
      <c r="C144" s="437">
        <f ca="1">IF(ISNUMBER(MATCH(C4,'4. Kredite '!$AA9:$CJ9,0)),'4. Kredite '!$C9,0)</f>
        <v>0</v>
      </c>
      <c r="D144" s="437">
        <f ca="1">IF(ISNUMBER(MATCH(D4,'4. Kredite '!$AA9:$CJ9,0)),'4. Kredite '!$C9,0)</f>
        <v>0</v>
      </c>
      <c r="E144" s="437">
        <f ca="1">IF(ISNUMBER(MATCH(E4,'4. Kredite '!$AA9:$CJ9,0)),'4. Kredite '!$C9,0)</f>
        <v>-7000</v>
      </c>
      <c r="F144" s="437">
        <f ca="1">IF(ISNUMBER(MATCH(F4,'4. Kredite '!$AA9:$CJ9,0)),'4. Kredite '!$C9,0)</f>
        <v>-7000</v>
      </c>
      <c r="G144" s="437">
        <f ca="1">IF(ISNUMBER(MATCH(G4,'4. Kredite '!$AA9:$CJ9,0)),'4. Kredite '!$C9,0)</f>
        <v>-7000</v>
      </c>
      <c r="H144" s="437">
        <f ca="1">IF(ISNUMBER(MATCH(H4,'4. Kredite '!$AA9:$CJ9,0)),'4. Kredite '!$C9,0)</f>
        <v>-7000</v>
      </c>
      <c r="I144" s="437">
        <f ca="1">IF(ISNUMBER(MATCH(I4,'4. Kredite '!$AA9:$CJ9,0)),'4. Kredite '!$C9,0)</f>
        <v>-7000</v>
      </c>
      <c r="J144" s="437">
        <f ca="1">IF(ISNUMBER(MATCH(J4,'4. Kredite '!$AA9:$CJ9,0)),'4. Kredite '!$C9,0)</f>
        <v>-7000</v>
      </c>
      <c r="K144" s="437">
        <f ca="1">IF(ISNUMBER(MATCH(K4,'4. Kredite '!$AA9:$CJ9,0)),'4. Kredite '!$C9,0)</f>
        <v>-7000</v>
      </c>
      <c r="L144" s="437">
        <f ca="1">IF(ISNUMBER(MATCH(L4,'4. Kredite '!$AA9:$CJ9,0)),'4. Kredite '!$C9,0)</f>
        <v>-7000</v>
      </c>
      <c r="M144" s="437">
        <f ca="1">IF(ISNUMBER(MATCH(M4,'4. Kredite '!$AA9:$CJ9,0)),'4. Kredite '!$C9,0)</f>
        <v>-7000</v>
      </c>
      <c r="N144" s="221"/>
    </row>
    <row r="145" spans="1:14" x14ac:dyDescent="0.25">
      <c r="A145" s="225" t="str">
        <f>'4. Kredite '!A10</f>
        <v xml:space="preserve"> Kto. </v>
      </c>
      <c r="B145" s="437">
        <f ca="1">IF(ISNUMBER(MATCH(B4,'4. Kredite '!$AA10:$CJ10,0)),'4. Kredite '!$C10,0)</f>
        <v>0</v>
      </c>
      <c r="C145" s="437">
        <f ca="1">IF(ISNUMBER(MATCH(C4,'4. Kredite '!$AA10:$CJ10,0)),'4. Kredite '!$C10,0)</f>
        <v>0</v>
      </c>
      <c r="D145" s="437">
        <f ca="1">IF(ISNUMBER(MATCH(D4,'4. Kredite '!$AA10:$CJ10,0)),'4. Kredite '!$C10,0)</f>
        <v>0</v>
      </c>
      <c r="E145" s="437">
        <f ca="1">IF(ISNUMBER(MATCH(E4,'4. Kredite '!$AA10:$CJ10,0)),'4. Kredite '!$C10,0)</f>
        <v>0</v>
      </c>
      <c r="F145" s="437">
        <f ca="1">IF(ISNUMBER(MATCH(F4,'4. Kredite '!$AA10:$CJ10,0)),'4. Kredite '!$C10,0)</f>
        <v>0</v>
      </c>
      <c r="G145" s="437">
        <f ca="1">IF(ISNUMBER(MATCH(G4,'4. Kredite '!$AA10:$CJ10,0)),'4. Kredite '!$C10,0)</f>
        <v>0</v>
      </c>
      <c r="H145" s="437">
        <f ca="1">IF(ISNUMBER(MATCH(H4,'4. Kredite '!$AA10:$CJ10,0)),'4. Kredite '!$C10,0)</f>
        <v>0</v>
      </c>
      <c r="I145" s="437">
        <f ca="1">IF(ISNUMBER(MATCH(I4,'4. Kredite '!$AA10:$CJ10,0)),'4. Kredite '!$C10,0)</f>
        <v>0</v>
      </c>
      <c r="J145" s="437">
        <f ca="1">IF(ISNUMBER(MATCH(J4,'4. Kredite '!$AA10:$CJ10,0)),'4. Kredite '!$C10,0)</f>
        <v>0</v>
      </c>
      <c r="K145" s="437">
        <f ca="1">IF(ISNUMBER(MATCH(K4,'4. Kredite '!$AA10:$CJ10,0)),'4. Kredite '!$C10,0)</f>
        <v>0</v>
      </c>
      <c r="L145" s="437">
        <f ca="1">IF(ISNUMBER(MATCH(L4,'4. Kredite '!$AA10:$CJ10,0)),'4. Kredite '!$C10,0)</f>
        <v>0</v>
      </c>
      <c r="M145" s="437">
        <f ca="1">IF(ISNUMBER(MATCH(M4,'4. Kredite '!$AA10:$CJ10,0)),'4. Kredite '!$C10,0)</f>
        <v>0</v>
      </c>
      <c r="N145" s="221"/>
    </row>
    <row r="146" spans="1:14" x14ac:dyDescent="0.25">
      <c r="A146" s="225" t="str">
        <f>'4. Kredite '!A11</f>
        <v xml:space="preserve"> Kto. </v>
      </c>
      <c r="B146" s="437">
        <f ca="1">IF(ISNUMBER(MATCH(B4,'4. Kredite '!$AA11:$CJ11,0)),'4. Kredite '!$C11,0)</f>
        <v>0</v>
      </c>
      <c r="C146" s="437">
        <f ca="1">IF(ISNUMBER(MATCH(C4,'4. Kredite '!$AA11:$CJ11,0)),'4. Kredite '!$C11,0)</f>
        <v>0</v>
      </c>
      <c r="D146" s="437">
        <f ca="1">IF(ISNUMBER(MATCH(D4,'4. Kredite '!$AA11:$CJ11,0)),'4. Kredite '!$C11,0)</f>
        <v>0</v>
      </c>
      <c r="E146" s="437">
        <f ca="1">IF(ISNUMBER(MATCH(E4,'4. Kredite '!$AA11:$CJ11,0)),'4. Kredite '!$C11,0)</f>
        <v>0</v>
      </c>
      <c r="F146" s="437">
        <f ca="1">IF(ISNUMBER(MATCH(F4,'4. Kredite '!$AA11:$CJ11,0)),'4. Kredite '!$C11,0)</f>
        <v>0</v>
      </c>
      <c r="G146" s="437">
        <f ca="1">IF(ISNUMBER(MATCH(G4,'4. Kredite '!$AA11:$CJ11,0)),'4. Kredite '!$C11,0)</f>
        <v>0</v>
      </c>
      <c r="H146" s="437">
        <f ca="1">IF(ISNUMBER(MATCH(H4,'4. Kredite '!$AA11:$CJ11,0)),'4. Kredite '!$C11,0)</f>
        <v>0</v>
      </c>
      <c r="I146" s="437">
        <f ca="1">IF(ISNUMBER(MATCH(I4,'4. Kredite '!$AA11:$CJ11,0)),'4. Kredite '!$C11,0)</f>
        <v>0</v>
      </c>
      <c r="J146" s="437">
        <f ca="1">IF(ISNUMBER(MATCH(J4,'4. Kredite '!$AA11:$CJ11,0)),'4. Kredite '!$C11,0)</f>
        <v>0</v>
      </c>
      <c r="K146" s="437">
        <f ca="1">IF(ISNUMBER(MATCH(K4,'4. Kredite '!$AA11:$CJ11,0)),'4. Kredite '!$C11,0)</f>
        <v>0</v>
      </c>
      <c r="L146" s="437">
        <f ca="1">IF(ISNUMBER(MATCH(L4,'4. Kredite '!$AA11:$CJ11,0)),'4. Kredite '!$C11,0)</f>
        <v>0</v>
      </c>
      <c r="M146" s="437">
        <f ca="1">IF(ISNUMBER(MATCH(M4,'4. Kredite '!$AA11:$CJ11,0)),'4. Kredite '!$C11,0)</f>
        <v>0</v>
      </c>
      <c r="N146" s="221"/>
    </row>
    <row r="147" spans="1:14" x14ac:dyDescent="0.25">
      <c r="A147" s="225" t="str">
        <f>'4. Kredite '!A12</f>
        <v xml:space="preserve"> Kto. </v>
      </c>
      <c r="B147" s="437">
        <f ca="1">IF(ISNUMBER(MATCH(B4,'4. Kredite '!$AA12:$CJ12,0)),'4. Kredite '!$C12,0)</f>
        <v>0</v>
      </c>
      <c r="C147" s="437">
        <f ca="1">IF(ISNUMBER(MATCH(C4,'4. Kredite '!$AA12:$CJ12,0)),'4. Kredite '!$C12,0)</f>
        <v>0</v>
      </c>
      <c r="D147" s="437">
        <f ca="1">IF(ISNUMBER(MATCH(D4,'4. Kredite '!$AA12:$CJ12,0)),'4. Kredite '!$C12,0)</f>
        <v>0</v>
      </c>
      <c r="E147" s="437">
        <f ca="1">IF(ISNUMBER(MATCH(E4,'4. Kredite '!$AA12:$CJ12,0)),'4. Kredite '!$C12,0)</f>
        <v>0</v>
      </c>
      <c r="F147" s="437">
        <f ca="1">IF(ISNUMBER(MATCH(F4,'4. Kredite '!$AA12:$CJ12,0)),'4. Kredite '!$C12,0)</f>
        <v>0</v>
      </c>
      <c r="G147" s="437">
        <f ca="1">IF(ISNUMBER(MATCH(G4,'4. Kredite '!$AA12:$CJ12,0)),'4. Kredite '!$C12,0)</f>
        <v>0</v>
      </c>
      <c r="H147" s="437">
        <f ca="1">IF(ISNUMBER(MATCH(H4,'4. Kredite '!$AA12:$CJ12,0)),'4. Kredite '!$C12,0)</f>
        <v>0</v>
      </c>
      <c r="I147" s="437">
        <f ca="1">IF(ISNUMBER(MATCH(I4,'4. Kredite '!$AA12:$CJ12,0)),'4. Kredite '!$C12,0)</f>
        <v>0</v>
      </c>
      <c r="J147" s="437">
        <f ca="1">IF(ISNUMBER(MATCH(J4,'4. Kredite '!$AA12:$CJ12,0)),'4. Kredite '!$C12,0)</f>
        <v>0</v>
      </c>
      <c r="K147" s="437">
        <f ca="1">IF(ISNUMBER(MATCH(K4,'4. Kredite '!$AA12:$CJ12,0)),'4. Kredite '!$C12,0)</f>
        <v>0</v>
      </c>
      <c r="L147" s="437">
        <f ca="1">IF(ISNUMBER(MATCH(L4,'4. Kredite '!$AA12:$CJ12,0)),'4. Kredite '!$C12,0)</f>
        <v>0</v>
      </c>
      <c r="M147" s="437">
        <f ca="1">IF(ISNUMBER(MATCH(M4,'4. Kredite '!$AA12:$CJ12,0)),'4. Kredite '!$C12,0)</f>
        <v>0</v>
      </c>
      <c r="N147" s="221"/>
    </row>
    <row r="148" spans="1:14" x14ac:dyDescent="0.25">
      <c r="A148" s="225" t="str">
        <f>'4. Kredite '!A13</f>
        <v xml:space="preserve"> Kto. </v>
      </c>
      <c r="B148" s="437">
        <f ca="1">IF(ISNUMBER(MATCH(B4,'4. Kredite '!$AA13:$CJ13,0)),'4. Kredite '!$C13,0)</f>
        <v>0</v>
      </c>
      <c r="C148" s="437">
        <f ca="1">IF(ISNUMBER(MATCH(C4,'4. Kredite '!$AA13:$CJ13,0)),'4. Kredite '!$C13,0)</f>
        <v>0</v>
      </c>
      <c r="D148" s="437">
        <f ca="1">IF(ISNUMBER(MATCH(D4,'4. Kredite '!$AA13:$CJ13,0)),'4. Kredite '!$C13,0)</f>
        <v>0</v>
      </c>
      <c r="E148" s="437">
        <f ca="1">IF(ISNUMBER(MATCH(E4,'4. Kredite '!$AA13:$CJ13,0)),'4. Kredite '!$C13,0)</f>
        <v>0</v>
      </c>
      <c r="F148" s="437">
        <f ca="1">IF(ISNUMBER(MATCH(F4,'4. Kredite '!$AA13:$CJ13,0)),'4. Kredite '!$C13,0)</f>
        <v>0</v>
      </c>
      <c r="G148" s="437">
        <f ca="1">IF(ISNUMBER(MATCH(G4,'4. Kredite '!$AA13:$CJ13,0)),'4. Kredite '!$C13,0)</f>
        <v>0</v>
      </c>
      <c r="H148" s="437">
        <f ca="1">IF(ISNUMBER(MATCH(H4,'4. Kredite '!$AA13:$CJ13,0)),'4. Kredite '!$C13,0)</f>
        <v>0</v>
      </c>
      <c r="I148" s="437">
        <f ca="1">IF(ISNUMBER(MATCH(I4,'4. Kredite '!$AA13:$CJ13,0)),'4. Kredite '!$C13,0)</f>
        <v>0</v>
      </c>
      <c r="J148" s="437">
        <f ca="1">IF(ISNUMBER(MATCH(J4,'4. Kredite '!$AA13:$CJ13,0)),'4. Kredite '!$C13,0)</f>
        <v>0</v>
      </c>
      <c r="K148" s="437">
        <f ca="1">IF(ISNUMBER(MATCH(K4,'4. Kredite '!$AA13:$CJ13,0)),'4. Kredite '!$C13,0)</f>
        <v>0</v>
      </c>
      <c r="L148" s="437">
        <f ca="1">IF(ISNUMBER(MATCH(L4,'4. Kredite '!$AA13:$CJ13,0)),'4. Kredite '!$C13,0)</f>
        <v>0</v>
      </c>
      <c r="M148" s="437">
        <f ca="1">IF(ISNUMBER(MATCH(M4,'4. Kredite '!$AA13:$CJ13,0)),'4. Kredite '!$C13,0)</f>
        <v>0</v>
      </c>
      <c r="N148" s="221"/>
    </row>
    <row r="149" spans="1:14" x14ac:dyDescent="0.25">
      <c r="A149" s="225" t="str">
        <f>'4. Kredite '!A14</f>
        <v xml:space="preserve"> Kto. </v>
      </c>
      <c r="B149" s="437">
        <f ca="1">IF(ISNUMBER(MATCH(B4,'4. Kredite '!$AA14:$CJ14,0)),'4. Kredite '!$C14,0)</f>
        <v>0</v>
      </c>
      <c r="C149" s="437">
        <f ca="1">IF(ISNUMBER(MATCH(C4,'4. Kredite '!$AA14:$CJ14,0)),'4. Kredite '!$C14,0)</f>
        <v>0</v>
      </c>
      <c r="D149" s="437">
        <f ca="1">IF(ISNUMBER(MATCH(D4,'4. Kredite '!$AA14:$CJ14,0)),'4. Kredite '!$C14,0)</f>
        <v>0</v>
      </c>
      <c r="E149" s="437">
        <f ca="1">IF(ISNUMBER(MATCH(E4,'4. Kredite '!$AA14:$CJ14,0)),'4. Kredite '!$C14,0)</f>
        <v>0</v>
      </c>
      <c r="F149" s="437">
        <f ca="1">IF(ISNUMBER(MATCH(F4,'4. Kredite '!$AA14:$CJ14,0)),'4. Kredite '!$C14,0)</f>
        <v>0</v>
      </c>
      <c r="G149" s="437">
        <f ca="1">IF(ISNUMBER(MATCH(G4,'4. Kredite '!$AA14:$CJ14,0)),'4. Kredite '!$C14,0)</f>
        <v>0</v>
      </c>
      <c r="H149" s="437">
        <f ca="1">IF(ISNUMBER(MATCH(H4,'4. Kredite '!$AA14:$CJ14,0)),'4. Kredite '!$C14,0)</f>
        <v>0</v>
      </c>
      <c r="I149" s="437">
        <f ca="1">IF(ISNUMBER(MATCH(I4,'4. Kredite '!$AA14:$CJ14,0)),'4. Kredite '!$C14,0)</f>
        <v>0</v>
      </c>
      <c r="J149" s="437">
        <f ca="1">IF(ISNUMBER(MATCH(J4,'4. Kredite '!$AA14:$CJ14,0)),'4. Kredite '!$C14,0)</f>
        <v>0</v>
      </c>
      <c r="K149" s="437">
        <f ca="1">IF(ISNUMBER(MATCH(K4,'4. Kredite '!$AA14:$CJ14,0)),'4. Kredite '!$C14,0)</f>
        <v>0</v>
      </c>
      <c r="L149" s="437">
        <f ca="1">IF(ISNUMBER(MATCH(L4,'4. Kredite '!$AA14:$CJ14,0)),'4. Kredite '!$C14,0)</f>
        <v>0</v>
      </c>
      <c r="M149" s="437">
        <f ca="1">IF(ISNUMBER(MATCH(M4,'4. Kredite '!$AA14:$CJ14,0)),'4. Kredite '!$C14,0)</f>
        <v>0</v>
      </c>
      <c r="N149" s="221"/>
    </row>
    <row r="150" spans="1:14" x14ac:dyDescent="0.25">
      <c r="A150" s="225" t="str">
        <f>'4. Kredite '!A15</f>
        <v xml:space="preserve"> Kto. </v>
      </c>
      <c r="B150" s="437">
        <f ca="1">IF(ISNUMBER(MATCH(B4,'4. Kredite '!$AA15:$CJ15,0)),'4. Kredite '!$C15,0)</f>
        <v>0</v>
      </c>
      <c r="C150" s="437">
        <f ca="1">IF(ISNUMBER(MATCH(C4,'4. Kredite '!$AA15:$CJ15,0)),'4. Kredite '!$C15,0)</f>
        <v>0</v>
      </c>
      <c r="D150" s="437">
        <f ca="1">IF(ISNUMBER(MATCH(D4,'4. Kredite '!$AA15:$CJ15,0)),'4. Kredite '!$C15,0)</f>
        <v>0</v>
      </c>
      <c r="E150" s="437">
        <f ca="1">IF(ISNUMBER(MATCH(E4,'4. Kredite '!$AA15:$CJ15,0)),'4. Kredite '!$C15,0)</f>
        <v>0</v>
      </c>
      <c r="F150" s="437">
        <f ca="1">IF(ISNUMBER(MATCH(F4,'4. Kredite '!$AA15:$CJ15,0)),'4. Kredite '!$C15,0)</f>
        <v>0</v>
      </c>
      <c r="G150" s="437">
        <f ca="1">IF(ISNUMBER(MATCH(G4,'4. Kredite '!$AA15:$CJ15,0)),'4. Kredite '!$C15,0)</f>
        <v>0</v>
      </c>
      <c r="H150" s="437">
        <f ca="1">IF(ISNUMBER(MATCH(H4,'4. Kredite '!$AA15:$CJ15,0)),'4. Kredite '!$C15,0)</f>
        <v>0</v>
      </c>
      <c r="I150" s="437">
        <f ca="1">IF(ISNUMBER(MATCH(I4,'4. Kredite '!$AA15:$CJ15,0)),'4. Kredite '!$C15,0)</f>
        <v>0</v>
      </c>
      <c r="J150" s="437">
        <f ca="1">IF(ISNUMBER(MATCH(J4,'4. Kredite '!$AA15:$CJ15,0)),'4. Kredite '!$C15,0)</f>
        <v>0</v>
      </c>
      <c r="K150" s="437">
        <f ca="1">IF(ISNUMBER(MATCH(K4,'4. Kredite '!$AA15:$CJ15,0)),'4. Kredite '!$C15,0)</f>
        <v>0</v>
      </c>
      <c r="L150" s="437">
        <f ca="1">IF(ISNUMBER(MATCH(L4,'4. Kredite '!$AA15:$CJ15,0)),'4. Kredite '!$C15,0)</f>
        <v>0</v>
      </c>
      <c r="M150" s="437">
        <f ca="1">IF(ISNUMBER(MATCH(M4,'4. Kredite '!$AA15:$CJ15,0)),'4. Kredite '!$C15,0)</f>
        <v>0</v>
      </c>
      <c r="N150" s="221"/>
    </row>
    <row r="151" spans="1:14" x14ac:dyDescent="0.25">
      <c r="A151" s="225" t="str">
        <f>'4. Kredite '!A16</f>
        <v xml:space="preserve"> Kto. </v>
      </c>
      <c r="B151" s="437">
        <f ca="1">IF(ISNUMBER(MATCH(B4,'4. Kredite '!$AA16:$CJ16,0)),'4. Kredite '!$C16,0)</f>
        <v>0</v>
      </c>
      <c r="C151" s="437">
        <f ca="1">IF(ISNUMBER(MATCH(C4,'4. Kredite '!$AA16:$CJ16,0)),'4. Kredite '!$C16,0)</f>
        <v>0</v>
      </c>
      <c r="D151" s="437">
        <f ca="1">IF(ISNUMBER(MATCH(D4,'4. Kredite '!$AA16:$CJ16,0)),'4. Kredite '!$C16,0)</f>
        <v>0</v>
      </c>
      <c r="E151" s="437">
        <f ca="1">IF(ISNUMBER(MATCH(E4,'4. Kredite '!$AA16:$CJ16,0)),'4. Kredite '!$C16,0)</f>
        <v>0</v>
      </c>
      <c r="F151" s="437">
        <f ca="1">IF(ISNUMBER(MATCH(F4,'4. Kredite '!$AA16:$CJ16,0)),'4. Kredite '!$C16,0)</f>
        <v>0</v>
      </c>
      <c r="G151" s="437">
        <f ca="1">IF(ISNUMBER(MATCH(G4,'4. Kredite '!$AA16:$CJ16,0)),'4. Kredite '!$C16,0)</f>
        <v>0</v>
      </c>
      <c r="H151" s="437">
        <f ca="1">IF(ISNUMBER(MATCH(H4,'4. Kredite '!$AA16:$CJ16,0)),'4. Kredite '!$C16,0)</f>
        <v>0</v>
      </c>
      <c r="I151" s="437">
        <f ca="1">IF(ISNUMBER(MATCH(I4,'4. Kredite '!$AA16:$CJ16,0)),'4. Kredite '!$C16,0)</f>
        <v>0</v>
      </c>
      <c r="J151" s="437">
        <f ca="1">IF(ISNUMBER(MATCH(J4,'4. Kredite '!$AA16:$CJ16,0)),'4. Kredite '!$C16,0)</f>
        <v>0</v>
      </c>
      <c r="K151" s="437">
        <f ca="1">IF(ISNUMBER(MATCH(K4,'4. Kredite '!$AA16:$CJ16,0)),'4. Kredite '!$C16,0)</f>
        <v>0</v>
      </c>
      <c r="L151" s="437">
        <f ca="1">IF(ISNUMBER(MATCH(L4,'4. Kredite '!$AA16:$CJ16,0)),'4. Kredite '!$C16,0)</f>
        <v>0</v>
      </c>
      <c r="M151" s="437">
        <f ca="1">IF(ISNUMBER(MATCH(M4,'4. Kredite '!$AA16:$CJ16,0)),'4. Kredite '!$C16,0)</f>
        <v>0</v>
      </c>
      <c r="N151" s="221"/>
    </row>
    <row r="152" spans="1:14" x14ac:dyDescent="0.25">
      <c r="A152" s="225" t="str">
        <f>'4. Kredite '!A2</f>
        <v>Neukredit 1 wg. Dachreperatur</v>
      </c>
      <c r="B152" s="437">
        <f ca="1">IF(ISNUMBER(MATCH(B4,'4. Kredite '!$AA2:$CJ2,0)),'4. Kredite '!$C$2,0)</f>
        <v>0</v>
      </c>
      <c r="C152" s="437">
        <f ca="1">IF(ISNUMBER(MATCH(C4,'4. Kredite '!$AA2:$CJ2,0)),'4. Kredite '!$C$2,0)</f>
        <v>0</v>
      </c>
      <c r="D152" s="437">
        <f ca="1">IF(ISNUMBER(MATCH(D4,'4. Kredite '!$AA2:$CJ2,0)),'4. Kredite '!$C$2,0)</f>
        <v>0</v>
      </c>
      <c r="E152" s="437">
        <f ca="1">IF(ISNUMBER(MATCH(E4,'4. Kredite '!$AA2:$CJ2,0)),'4. Kredite '!$C$2,0)</f>
        <v>0</v>
      </c>
      <c r="F152" s="437">
        <f ca="1">IF(ISNUMBER(MATCH(F4,'4. Kredite '!$AA2:$CJ2,0)),'4. Kredite '!$C$2,0)</f>
        <v>0</v>
      </c>
      <c r="G152" s="437">
        <f ca="1">IF(ISNUMBER(MATCH(G4,'4. Kredite '!$AA2:$CJ2,0)),'4. Kredite '!$C$2,0)</f>
        <v>0</v>
      </c>
      <c r="H152" s="437">
        <f ca="1">IF(ISNUMBER(MATCH(H4,'4. Kredite '!$AA2:$CJ2,0)),'4. Kredite '!$C$2,0)</f>
        <v>0</v>
      </c>
      <c r="I152" s="437">
        <f ca="1">IF(ISNUMBER(MATCH(I4,'4. Kredite '!$AA2:$CJ2,0)),'4. Kredite '!$C$2,0)</f>
        <v>0</v>
      </c>
      <c r="J152" s="437">
        <f ca="1">IF(ISNUMBER(MATCH(J4,'4. Kredite '!$AA2:$CJ2,0)),'4. Kredite '!$C$2,0)</f>
        <v>0</v>
      </c>
      <c r="K152" s="437">
        <f ca="1">IF(ISNUMBER(MATCH(K4,'4. Kredite '!$AA2:$CJ2,0)),'4. Kredite '!$C$2,0)</f>
        <v>0</v>
      </c>
      <c r="L152" s="437">
        <f ca="1">IF(ISNUMBER(MATCH(L4,'4. Kredite '!$AA2:$CJ2,0)),'4. Kredite '!$C$2,0)</f>
        <v>0</v>
      </c>
      <c r="M152" s="437">
        <f ca="1">IF(ISNUMBER(MATCH(M4,'4. Kredite '!$AA2:$CJ2,0)),'4. Kredite '!$C$2,0)</f>
        <v>0</v>
      </c>
      <c r="N152" s="221"/>
    </row>
    <row r="153" spans="1:14" x14ac:dyDescent="0.25">
      <c r="A153" s="225" t="str">
        <f>'4. Kredite '!A3</f>
        <v>Neukredit 2, freie Erfasung im Blatt 4. Kredite</v>
      </c>
      <c r="B153" s="437">
        <f ca="1">IF(ISNUMBER(MATCH(B4,'4. Kredite '!$AA3:$CJ3,0)),'4. Kredite '!$C$3,0)</f>
        <v>0</v>
      </c>
      <c r="C153" s="437">
        <f ca="1">IF(ISNUMBER(MATCH(C4,'4. Kredite '!$AA3:$CJ3,0)),'4. Kredite '!$C$3,0)</f>
        <v>0</v>
      </c>
      <c r="D153" s="437">
        <f ca="1">IF(ISNUMBER(MATCH(D4,'4. Kredite '!$AA3:$CJ3,0)),'4. Kredite '!$C$3,0)</f>
        <v>0</v>
      </c>
      <c r="E153" s="437">
        <f ca="1">IF(ISNUMBER(MATCH(E4,'4. Kredite '!$AA3:$CJ3,0)),'4. Kredite '!$C$3,0)</f>
        <v>0</v>
      </c>
      <c r="F153" s="437">
        <f ca="1">IF(ISNUMBER(MATCH(F4,'4. Kredite '!$AA3:$CJ3,0)),'4. Kredite '!$C$3,0)</f>
        <v>0</v>
      </c>
      <c r="G153" s="437">
        <f ca="1">IF(ISNUMBER(MATCH(G4,'4. Kredite '!$AA3:$CJ3,0)),'4. Kredite '!$C$3,0)</f>
        <v>0</v>
      </c>
      <c r="H153" s="437">
        <f ca="1">IF(ISNUMBER(MATCH(H4,'4. Kredite '!$AA3:$CJ3,0)),'4. Kredite '!$C$3,0)</f>
        <v>0</v>
      </c>
      <c r="I153" s="437">
        <f ca="1">IF(ISNUMBER(MATCH(I4,'4. Kredite '!$AA3:$CJ3,0)),'4. Kredite '!$C$3,0)</f>
        <v>0</v>
      </c>
      <c r="J153" s="437">
        <f ca="1">IF(ISNUMBER(MATCH(J4,'4. Kredite '!$AA3:$CJ3,0)),'4. Kredite '!$C$3,0)</f>
        <v>0</v>
      </c>
      <c r="K153" s="437">
        <f ca="1">IF(ISNUMBER(MATCH(K4,'4. Kredite '!$AA3:$CJ3,0)),'4. Kredite '!$C$3,0)</f>
        <v>0</v>
      </c>
      <c r="L153" s="437">
        <f ca="1">IF(ISNUMBER(MATCH(L4,'4. Kredite '!$AA3:$CJ3,0)),'4. Kredite '!$C$3,0)</f>
        <v>0</v>
      </c>
      <c r="M153" s="437">
        <f ca="1">IF(ISNUMBER(MATCH(M4,'4. Kredite '!$AA3:$CJ3,0)),'4. Kredite '!$C$3,0)</f>
        <v>0</v>
      </c>
      <c r="N153" s="221"/>
    </row>
    <row r="154" spans="1:14" x14ac:dyDescent="0.25">
      <c r="A154" s="225" t="str">
        <f>'4. Kredite '!A4</f>
        <v>Neukredit 3, freie Erfasung im Blatt 4. Kredite</v>
      </c>
      <c r="B154" s="437">
        <f ca="1">IF(ISNUMBER(MATCH(B4,'4. Kredite '!$AA4:$CJ4,0)),'4. Kredite '!$C$4,0)</f>
        <v>0</v>
      </c>
      <c r="C154" s="437">
        <f ca="1">IF(ISNUMBER(MATCH(C4,'4. Kredite '!$AA4:$CJ4,0)),'4. Kredite '!$C$4,0)</f>
        <v>0</v>
      </c>
      <c r="D154" s="437">
        <f ca="1">IF(ISNUMBER(MATCH(D4,'4. Kredite '!$AA4:$CJ4,0)),'4. Kredite '!$C$4,0)</f>
        <v>0</v>
      </c>
      <c r="E154" s="437">
        <f ca="1">IF(ISNUMBER(MATCH(E4,'4. Kredite '!$AA4:$CJ4,0)),'4. Kredite '!$C$4,0)</f>
        <v>0</v>
      </c>
      <c r="F154" s="437">
        <f ca="1">IF(ISNUMBER(MATCH(F4,'4. Kredite '!$AA4:$CJ4,0)),'4. Kredite '!$C$4,0)</f>
        <v>0</v>
      </c>
      <c r="G154" s="437">
        <f ca="1">IF(ISNUMBER(MATCH(G4,'4. Kredite '!$AA4:$CJ4,0)),'4. Kredite '!$C$4,0)</f>
        <v>0</v>
      </c>
      <c r="H154" s="437">
        <f ca="1">IF(ISNUMBER(MATCH(H4,'4. Kredite '!$AA4:$CJ4,0)),'4. Kredite '!$C$4,0)</f>
        <v>0</v>
      </c>
      <c r="I154" s="437">
        <f ca="1">IF(ISNUMBER(MATCH(I4,'4. Kredite '!$AA4:$CJ4,0)),'4. Kredite '!$C$4,0)</f>
        <v>0</v>
      </c>
      <c r="J154" s="437">
        <f ca="1">IF(ISNUMBER(MATCH(J4,'4. Kredite '!$AA4:$CJ4,0)),'4. Kredite '!$C$4,0)</f>
        <v>0</v>
      </c>
      <c r="K154" s="437">
        <f ca="1">IF(ISNUMBER(MATCH(K4,'4. Kredite '!$AA4:$CJ4,0)),'4. Kredite '!$C$4,0)</f>
        <v>0</v>
      </c>
      <c r="L154" s="437">
        <f ca="1">IF(ISNUMBER(MATCH(L4,'4. Kredite '!$AA4:$CJ4,0)),'4. Kredite '!$C$4,0)</f>
        <v>0</v>
      </c>
      <c r="M154" s="437">
        <f ca="1">IF(ISNUMBER(MATCH(M4,'4. Kredite '!$AA4:$CJ4,0)),'4. Kredite '!$C$4,0)</f>
        <v>0</v>
      </c>
      <c r="N154" s="221"/>
    </row>
    <row r="155" spans="1:14" ht="18.75" x14ac:dyDescent="0.3">
      <c r="A155" s="222" t="s">
        <v>85</v>
      </c>
      <c r="B155" s="221">
        <f ca="1">SUM(B140:B154)</f>
        <v>0</v>
      </c>
      <c r="C155" s="221">
        <f t="shared" ref="C155:M155" ca="1" si="15">SUM(C140:C154)</f>
        <v>0</v>
      </c>
      <c r="D155" s="221">
        <f t="shared" ca="1" si="15"/>
        <v>0</v>
      </c>
      <c r="E155" s="221">
        <f t="shared" ca="1" si="15"/>
        <v>-12000</v>
      </c>
      <c r="F155" s="221">
        <f t="shared" ca="1" si="15"/>
        <v>-12000</v>
      </c>
      <c r="G155" s="221">
        <f t="shared" ca="1" si="15"/>
        <v>-12000</v>
      </c>
      <c r="H155" s="221">
        <f t="shared" ca="1" si="15"/>
        <v>-12000</v>
      </c>
      <c r="I155" s="221">
        <f t="shared" ca="1" si="15"/>
        <v>-12000</v>
      </c>
      <c r="J155" s="221">
        <f t="shared" ca="1" si="15"/>
        <v>-12000</v>
      </c>
      <c r="K155" s="221">
        <f t="shared" ca="1" si="15"/>
        <v>-12000</v>
      </c>
      <c r="L155" s="221">
        <f t="shared" ca="1" si="15"/>
        <v>-12000</v>
      </c>
      <c r="M155" s="221">
        <f t="shared" ca="1" si="15"/>
        <v>-12000</v>
      </c>
      <c r="N155" s="221"/>
    </row>
    <row r="156" spans="1:14" ht="18.75" x14ac:dyDescent="0.3">
      <c r="A156" s="222" t="str">
        <f>'4. Kredite '!A17</f>
        <v>Aktuelle Private Liquide Mittel</v>
      </c>
      <c r="B156" s="221">
        <f ca="1">IF(ISNUMBER(MATCH(B4,'4. Kredite '!$AA$17,0)),'4. Kredite '!$B$17,0)</f>
        <v>0</v>
      </c>
      <c r="C156" s="221">
        <f ca="1">IF(ISNUMBER(MATCH(C4,'4. Kredite '!$AA$17,0)),'4. Kredite '!$B$17,0)</f>
        <v>0</v>
      </c>
      <c r="D156" s="221">
        <f ca="1">IF(ISNUMBER(MATCH(D4,'4. Kredite '!$AA$17,0)),'4. Kredite '!$B$17,0)</f>
        <v>0</v>
      </c>
      <c r="E156" s="221">
        <f ca="1">IF(ISNUMBER(MATCH(E4,'4. Kredite '!$AA$17,0)),'4. Kredite '!$B$17,0)</f>
        <v>218.44000000000051</v>
      </c>
      <c r="F156" s="221">
        <f ca="1">IF(ISNUMBER(MATCH(F4,'4. Kredite '!$AA$17,0)),'4. Kredite '!$B$17,0)</f>
        <v>0</v>
      </c>
      <c r="G156" s="221">
        <f ca="1">IF(ISNUMBER(MATCH(G4,'4. Kredite '!$AA$17,0)),'4. Kredite '!$B$17,0)</f>
        <v>0</v>
      </c>
      <c r="H156" s="221">
        <f ca="1">IF(ISNUMBER(MATCH(H4,'4. Kredite '!$AA$17,0)),'4. Kredite '!$B$17,0)</f>
        <v>0</v>
      </c>
      <c r="I156" s="221">
        <f ca="1">IF(ISNUMBER(MATCH(I4,'4. Kredite '!$AA$17,0)),'4. Kredite '!$B$17,0)</f>
        <v>0</v>
      </c>
      <c r="J156" s="221">
        <f ca="1">IF(ISNUMBER(MATCH(J4,'4. Kredite '!$AA$17,0)),'4. Kredite '!$B$17,0)</f>
        <v>0</v>
      </c>
      <c r="K156" s="221">
        <f ca="1">IF(ISNUMBER(MATCH(K4,'4. Kredite '!$AA$17,0)),'4. Kredite '!$B$17,0)</f>
        <v>0</v>
      </c>
      <c r="L156" s="221">
        <f ca="1">IF(ISNUMBER(MATCH(L4,'4. Kredite '!$AA$17,0)),'4. Kredite '!$B$17,0)</f>
        <v>0</v>
      </c>
      <c r="M156" s="221">
        <f ca="1">IF(ISNUMBER(MATCH(M4,'4. Kredite '!$AA$17,0)),'4. Kredite '!$B$17,0)</f>
        <v>0</v>
      </c>
      <c r="N156" s="221"/>
    </row>
    <row r="157" spans="1:14" ht="18.75" x14ac:dyDescent="0.3">
      <c r="A157" s="222" t="s">
        <v>10</v>
      </c>
      <c r="B157" s="221">
        <f ca="1">IF(ISNUMBER(MATCH(B4,'4. Kredite '!$AA$17,1)), B52-B138,0)</f>
        <v>0</v>
      </c>
      <c r="C157" s="221">
        <f ca="1">IF(ISNUMBER(MATCH(C4,'4. Kredite '!$AA$17,1)), C52-C138,0)</f>
        <v>0</v>
      </c>
      <c r="D157" s="221">
        <f ca="1">IF(ISNUMBER(MATCH(D4,'4. Kredite '!$AA$17,1)), D52-D138,0)</f>
        <v>0</v>
      </c>
      <c r="E157" s="221">
        <f ca="1">IF(ISNUMBER(MATCH(E4,'4. Kredite '!$AA$17,1)), E52-E138,0)</f>
        <v>87.079999999999927</v>
      </c>
      <c r="F157" s="221">
        <f ca="1">IF(ISNUMBER(MATCH(F4,'4. Kredite '!$AA$17,1)), F52-F138,0)</f>
        <v>87.079999999999927</v>
      </c>
      <c r="G157" s="221">
        <f ca="1">IF(ISNUMBER(MATCH(G4,'4. Kredite '!$AA$17,1)), G52-G138,0)</f>
        <v>87.079999999999927</v>
      </c>
      <c r="H157" s="221">
        <f ca="1">IF(ISNUMBER(MATCH(H4,'4. Kredite '!$AA$17,1)), H52-H138,0)</f>
        <v>5087.08</v>
      </c>
      <c r="I157" s="221">
        <f ca="1">IF(ISNUMBER(MATCH(I4,'4. Kredite '!$AA$17,1)), I52-I138,0)</f>
        <v>87.079999999999927</v>
      </c>
      <c r="J157" s="221">
        <f ca="1">IF(ISNUMBER(MATCH(J4,'4. Kredite '!$AA$17,1)), J52-J138,0)</f>
        <v>87.079999999999927</v>
      </c>
      <c r="K157" s="221">
        <f ca="1">IF(ISNUMBER(MATCH(K4,'4. Kredite '!$AA$17,1)), K52-K138,0)</f>
        <v>87.079999999999927</v>
      </c>
      <c r="L157" s="221">
        <f ca="1">IF(ISNUMBER(MATCH(L4,'4. Kredite '!$AA$17,1)), L52-L138,0)</f>
        <v>87.079999999999927</v>
      </c>
      <c r="M157" s="221">
        <f ca="1">IF(ISNUMBER(MATCH(M4,'4. Kredite '!$AA$17,1)), M52-M138,0)</f>
        <v>87.079999999999927</v>
      </c>
      <c r="N157" s="221">
        <f ca="1">SUM(B157:M157)</f>
        <v>5783.7199999999993</v>
      </c>
    </row>
    <row r="158" spans="1:14" ht="18.75" x14ac:dyDescent="0.3">
      <c r="A158" s="222" t="s">
        <v>88</v>
      </c>
      <c r="B158" s="221">
        <f ca="1">B156+B157</f>
        <v>0</v>
      </c>
      <c r="C158" s="221">
        <f ca="1">B158+C156+C157</f>
        <v>0</v>
      </c>
      <c r="D158" s="221">
        <f ca="1">C158+D156+D157</f>
        <v>0</v>
      </c>
      <c r="E158" s="221">
        <f t="shared" ref="E158:M158" ca="1" si="16">D158+E156+E157</f>
        <v>305.52000000000044</v>
      </c>
      <c r="F158" s="221">
        <f t="shared" ca="1" si="16"/>
        <v>392.60000000000036</v>
      </c>
      <c r="G158" s="221">
        <f t="shared" ca="1" si="16"/>
        <v>479.68000000000029</v>
      </c>
      <c r="H158" s="221">
        <f t="shared" ca="1" si="16"/>
        <v>5566.76</v>
      </c>
      <c r="I158" s="221">
        <f t="shared" ca="1" si="16"/>
        <v>5653.84</v>
      </c>
      <c r="J158" s="221">
        <f t="shared" ca="1" si="16"/>
        <v>5740.92</v>
      </c>
      <c r="K158" s="221">
        <f t="shared" ca="1" si="16"/>
        <v>5828</v>
      </c>
      <c r="L158" s="221">
        <f t="shared" ca="1" si="16"/>
        <v>5915.08</v>
      </c>
      <c r="M158" s="221">
        <f t="shared" ca="1" si="16"/>
        <v>6002.16</v>
      </c>
      <c r="N158" s="221"/>
    </row>
    <row r="159" spans="1:14" ht="20.25" x14ac:dyDescent="0.3">
      <c r="A159" s="220" t="s">
        <v>86</v>
      </c>
      <c r="B159" s="221">
        <f ca="1">B158-B155</f>
        <v>0</v>
      </c>
      <c r="C159" s="221">
        <f t="shared" ref="C159:M159" ca="1" si="17">C158-C155</f>
        <v>0</v>
      </c>
      <c r="D159" s="221">
        <f t="shared" ca="1" si="17"/>
        <v>0</v>
      </c>
      <c r="E159" s="221">
        <f t="shared" ca="1" si="17"/>
        <v>12305.52</v>
      </c>
      <c r="F159" s="221">
        <f t="shared" ca="1" si="17"/>
        <v>12392.6</v>
      </c>
      <c r="G159" s="221">
        <f t="shared" ca="1" si="17"/>
        <v>12479.68</v>
      </c>
      <c r="H159" s="221">
        <f t="shared" ca="1" si="17"/>
        <v>17566.760000000002</v>
      </c>
      <c r="I159" s="221">
        <f t="shared" ca="1" si="17"/>
        <v>17653.84</v>
      </c>
      <c r="J159" s="221">
        <f t="shared" ca="1" si="17"/>
        <v>17740.919999999998</v>
      </c>
      <c r="K159" s="221">
        <f t="shared" ca="1" si="17"/>
        <v>17828</v>
      </c>
      <c r="L159" s="221">
        <f t="shared" ca="1" si="17"/>
        <v>17915.080000000002</v>
      </c>
      <c r="M159" s="221">
        <f t="shared" ca="1" si="17"/>
        <v>18002.16</v>
      </c>
      <c r="N159" s="221"/>
    </row>
    <row r="160" spans="1:14" ht="20.25" x14ac:dyDescent="0.3">
      <c r="A160" s="8"/>
      <c r="B160" s="219"/>
      <c r="C160" s="219"/>
      <c r="D160" s="219"/>
      <c r="E160" s="219"/>
      <c r="F160" s="219"/>
      <c r="G160" s="219"/>
      <c r="H160" s="219"/>
      <c r="I160" s="219"/>
      <c r="J160" s="219"/>
      <c r="K160" s="219"/>
      <c r="L160" s="219"/>
      <c r="M160" s="219"/>
      <c r="N160" s="219"/>
    </row>
    <row r="161" spans="1:14" ht="20.25" x14ac:dyDescent="0.3">
      <c r="A161" s="8"/>
      <c r="B161" s="219"/>
      <c r="C161" s="219"/>
      <c r="D161" s="219"/>
      <c r="E161" s="219"/>
      <c r="F161" s="219"/>
      <c r="G161" s="219"/>
      <c r="H161" s="219"/>
      <c r="I161" s="219"/>
      <c r="J161" s="219"/>
      <c r="K161" s="219"/>
      <c r="L161" s="219"/>
      <c r="M161" s="219"/>
      <c r="N161" s="219"/>
    </row>
    <row r="162" spans="1:14" ht="20.25" x14ac:dyDescent="0.3">
      <c r="A162" s="8"/>
      <c r="B162" s="219"/>
      <c r="C162" s="219"/>
      <c r="D162" s="219"/>
      <c r="E162" s="219"/>
      <c r="F162" s="219"/>
      <c r="G162" s="219"/>
      <c r="H162" s="219"/>
      <c r="I162" s="219"/>
      <c r="J162" s="219"/>
      <c r="K162" s="219"/>
      <c r="L162" s="219"/>
      <c r="M162" s="219"/>
      <c r="N162" s="219"/>
    </row>
    <row r="163" spans="1:14" ht="20.25" x14ac:dyDescent="0.3">
      <c r="A163" s="8"/>
      <c r="B163" s="219"/>
      <c r="C163" s="219"/>
      <c r="D163" s="219"/>
      <c r="E163" s="219"/>
      <c r="F163" s="219"/>
      <c r="G163" s="219"/>
      <c r="H163" s="219"/>
      <c r="I163" s="219"/>
      <c r="J163" s="219"/>
      <c r="K163" s="219"/>
      <c r="L163" s="219"/>
      <c r="M163" s="219"/>
      <c r="N163" s="219"/>
    </row>
    <row r="164" spans="1:14" ht="20.25" x14ac:dyDescent="0.3">
      <c r="A164" s="8"/>
      <c r="B164" s="219"/>
      <c r="C164" s="219"/>
      <c r="D164" s="219"/>
      <c r="E164" s="219"/>
      <c r="F164" s="219"/>
      <c r="G164" s="219"/>
      <c r="H164" s="219"/>
      <c r="I164" s="219"/>
      <c r="J164" s="219"/>
      <c r="K164" s="219"/>
      <c r="L164" s="219"/>
      <c r="M164" s="219"/>
      <c r="N164" s="219"/>
    </row>
    <row r="165" spans="1:14" ht="20.25" x14ac:dyDescent="0.3">
      <c r="A165" s="8"/>
      <c r="B165" s="219"/>
      <c r="C165" s="219"/>
      <c r="D165" s="219"/>
      <c r="E165" s="219"/>
      <c r="F165" s="219"/>
      <c r="G165" s="219"/>
      <c r="H165" s="219"/>
      <c r="I165" s="219"/>
      <c r="J165" s="219"/>
      <c r="K165" s="219"/>
      <c r="L165" s="219"/>
      <c r="M165" s="219"/>
      <c r="N165" s="219"/>
    </row>
    <row r="166" spans="1:14" ht="20.25" x14ac:dyDescent="0.3">
      <c r="A166" s="8"/>
      <c r="B166" s="219"/>
      <c r="C166" s="219"/>
      <c r="D166" s="219"/>
      <c r="E166" s="219"/>
      <c r="F166" s="219"/>
      <c r="G166" s="219"/>
      <c r="H166" s="219"/>
      <c r="I166" s="219"/>
      <c r="J166" s="219"/>
      <c r="K166" s="219"/>
      <c r="L166" s="219"/>
      <c r="M166" s="219"/>
      <c r="N166" s="219"/>
    </row>
  </sheetData>
  <sheetProtection algorithmName="SHA-512" hashValue="T18l0vGrPC5gamhPk3eIL3wyo8cT3Slepc3WCV3UhgUellUb7War5uA/fg8GWF9BRgtITgATwh2s1LVz0NVy6g==" saltValue="O0m1ulEhFhAgtBsD0wucTQ==" spinCount="100000" sheet="1" objects="1" scenarios="1" selectLockedCells="1"/>
  <mergeCells count="3">
    <mergeCell ref="A1:I2"/>
    <mergeCell ref="N139:N140"/>
    <mergeCell ref="K1:L3"/>
  </mergeCells>
  <hyperlinks>
    <hyperlink ref="A3" r:id="rId1" xr:uid="{A94F3F4A-3234-4B40-95B9-5D895AB711A5}"/>
  </hyperlinks>
  <pageMargins left="0.39370078740157483" right="0.39370078740157483" top="0.39370078740157483" bottom="0.39370078740157483" header="0.39370078740157483" footer="0.39370078740157483"/>
  <pageSetup paperSize="9" scale="54" orientation="landscape" horizontalDpi="4294967293" r:id="rId2"/>
  <headerFooter>
    <oddFooter>&amp;L&amp;"Times New Roman,Standard"&amp;12&amp;A/ &amp;D
www.aicofira.de&amp;C&amp;"Times New Roman,Standard"&amp;12&amp;P von &amp;N&amp;R&amp;"Times New Roman,Standard"&amp;12Für die Korrektheit der Vorlage / Formeln übernehmen wir keine Gewähr. 
Eine persönliche Kontrolle ist erforderlich.</oddFooter>
  </headerFooter>
  <rowBreaks count="3" manualBreakCount="3">
    <brk id="52" max="16383" man="1"/>
    <brk id="94" max="16383" man="1"/>
    <brk id="138" max="16383"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O166"/>
  <sheetViews>
    <sheetView showZeros="0" workbookViewId="0">
      <selection activeCell="A3" sqref="A3"/>
    </sheetView>
  </sheetViews>
  <sheetFormatPr baseColWidth="10" defaultColWidth="0" defaultRowHeight="15.75" outlineLevelRow="1" x14ac:dyDescent="0.25"/>
  <cols>
    <col min="1" max="1" width="43.5703125" style="1" customWidth="1"/>
    <col min="2" max="2" width="17" style="1" bestFit="1" customWidth="1"/>
    <col min="3" max="9" width="14.140625" style="1" bestFit="1" customWidth="1"/>
    <col min="10" max="10" width="17.140625" style="1" customWidth="1"/>
    <col min="11" max="13" width="14.140625" style="1" bestFit="1" customWidth="1"/>
    <col min="14" max="14" width="17.28515625" style="1" customWidth="1"/>
    <col min="15" max="15" width="13.7109375" style="1" hidden="1" customWidth="1"/>
    <col min="16" max="16384" width="11.42578125" style="1" hidden="1"/>
  </cols>
  <sheetData>
    <row r="1" spans="1:14" ht="15.75" customHeight="1" x14ac:dyDescent="0.25">
      <c r="A1" s="735" t="s">
        <v>146</v>
      </c>
      <c r="B1" s="724"/>
      <c r="C1" s="724"/>
      <c r="D1" s="724"/>
      <c r="E1" s="724"/>
      <c r="F1" s="724"/>
      <c r="G1" s="724"/>
      <c r="H1" s="724"/>
      <c r="I1" s="724"/>
      <c r="J1" s="724"/>
      <c r="K1" s="751" t="s">
        <v>93</v>
      </c>
      <c r="L1" s="792"/>
      <c r="N1" s="136"/>
    </row>
    <row r="2" spans="1:14" ht="37.5" customHeight="1" x14ac:dyDescent="0.25">
      <c r="A2" s="724"/>
      <c r="B2" s="724"/>
      <c r="C2" s="724"/>
      <c r="D2" s="724"/>
      <c r="E2" s="724"/>
      <c r="F2" s="724"/>
      <c r="G2" s="724"/>
      <c r="H2" s="724"/>
      <c r="I2" s="724"/>
      <c r="J2" s="724"/>
      <c r="K2" s="792"/>
      <c r="L2" s="792"/>
      <c r="N2" s="136"/>
    </row>
    <row r="3" spans="1:14" ht="35.1" customHeight="1" x14ac:dyDescent="0.4">
      <c r="A3" s="624" t="s">
        <v>78</v>
      </c>
      <c r="B3" s="449">
        <f ca="1">DATE(YEAR(Daten!D99),MONTH(Daten!C99),DAY(1))</f>
        <v>45748</v>
      </c>
      <c r="C3" s="449" t="str">
        <f ca="1">IF(ISNUMBER(D3),"bis","")</f>
        <v>bis</v>
      </c>
      <c r="D3" s="449">
        <f ca="1">IF(MONTH(Daten!C99)&gt;=2,DATE(YEAR(Daten!D99)+1,MONTH(Daten!C99),DAY(1)),"")</f>
        <v>46113</v>
      </c>
      <c r="E3" s="447"/>
      <c r="F3" s="450" t="s">
        <v>241</v>
      </c>
      <c r="G3" s="447"/>
      <c r="H3" s="447"/>
      <c r="K3" s="793"/>
      <c r="L3" s="793"/>
      <c r="N3" s="136"/>
    </row>
    <row r="4" spans="1:14" s="3" customFormat="1" ht="18.75" x14ac:dyDescent="0.3">
      <c r="A4" s="111" t="s">
        <v>156</v>
      </c>
      <c r="B4" s="131">
        <f ca="1">B3</f>
        <v>45748</v>
      </c>
      <c r="C4" s="131">
        <f ca="1">DATE(YEAR(B4),MONTH(B4)+1,DAY(1))</f>
        <v>45778</v>
      </c>
      <c r="D4" s="131">
        <f ca="1">DATE(YEAR(C4),MONTH(C4)+1,DAY(1))</f>
        <v>45809</v>
      </c>
      <c r="E4" s="131">
        <f ca="1">DATE(YEAR(D4),MONTH(D4)+1,DAY(1))</f>
        <v>45839</v>
      </c>
      <c r="F4" s="131">
        <f t="shared" ref="F4:M4" ca="1" si="0">DATE(YEAR(E4),MONTH(E4)+1,DAY(1))</f>
        <v>45870</v>
      </c>
      <c r="G4" s="131">
        <f t="shared" ca="1" si="0"/>
        <v>45901</v>
      </c>
      <c r="H4" s="131">
        <f t="shared" ca="1" si="0"/>
        <v>45931</v>
      </c>
      <c r="I4" s="131">
        <f t="shared" ca="1" si="0"/>
        <v>45962</v>
      </c>
      <c r="J4" s="131">
        <f t="shared" ca="1" si="0"/>
        <v>45992</v>
      </c>
      <c r="K4" s="131">
        <f t="shared" ca="1" si="0"/>
        <v>46023</v>
      </c>
      <c r="L4" s="131">
        <f t="shared" ca="1" si="0"/>
        <v>46054</v>
      </c>
      <c r="M4" s="131">
        <f t="shared" ca="1" si="0"/>
        <v>46082</v>
      </c>
      <c r="N4" s="133" t="s">
        <v>147</v>
      </c>
    </row>
    <row r="5" spans="1:14" outlineLevel="1" x14ac:dyDescent="0.25">
      <c r="A5" s="130" t="str">
        <f>'2. Erfassung Einzahlungen'!A2</f>
        <v>Miete DHH Am Sauerwinkel</v>
      </c>
      <c r="B5" s="199">
        <f ca="1">IF('2. Erfassung Einzahlungen'!$M$2&lt;&gt;"ja",IF(ISNUMBER(MATCH(B$4,'2. Erfassung Einzahlungen'!$V$2:$CE$2,0)),'2. Erfassung Einzahlungen'!$N$2,0),0)</f>
        <v>1212.25</v>
      </c>
      <c r="C5" s="199">
        <f ca="1">IF('2. Erfassung Einzahlungen'!$M$2&lt;&gt;"ja",IF(ISNUMBER(MATCH(C$4,'2. Erfassung Einzahlungen'!$V$2:$CE$2,0)),'2. Erfassung Einzahlungen'!$N$2,0),0)</f>
        <v>1212.25</v>
      </c>
      <c r="D5" s="199">
        <f ca="1">IF('2. Erfassung Einzahlungen'!$M$2&lt;&gt;"ja",IF(ISNUMBER(MATCH(D$4,'2. Erfassung Einzahlungen'!$V$2:$CE$2,0)),'2. Erfassung Einzahlungen'!$N$2,0),0)</f>
        <v>1212.25</v>
      </c>
      <c r="E5" s="199">
        <f ca="1">IF('2. Erfassung Einzahlungen'!$M$2&lt;&gt;"ja",IF(ISNUMBER(MATCH(E$4,'2. Erfassung Einzahlungen'!$V$2:$CE$2,0)),'2. Erfassung Einzahlungen'!$N$2,0),0)</f>
        <v>1212.25</v>
      </c>
      <c r="F5" s="199">
        <f ca="1">IF('2. Erfassung Einzahlungen'!$M$2&lt;&gt;"ja",IF(ISNUMBER(MATCH(F$4,'2. Erfassung Einzahlungen'!$V$2:$CE$2,0)),'2. Erfassung Einzahlungen'!$N$2,0),0)</f>
        <v>1212.25</v>
      </c>
      <c r="G5" s="199">
        <f ca="1">IF('2. Erfassung Einzahlungen'!$M$2&lt;&gt;"ja",IF(ISNUMBER(MATCH(G$4,'2. Erfassung Einzahlungen'!$V$2:$CE$2,0)),'2. Erfassung Einzahlungen'!$N$2,0),0)</f>
        <v>1212.25</v>
      </c>
      <c r="H5" s="199">
        <f ca="1">IF('2. Erfassung Einzahlungen'!$M$2&lt;&gt;"ja",IF(ISNUMBER(MATCH(H$4,'2. Erfassung Einzahlungen'!$V$2:$CE$2,0)),'2. Erfassung Einzahlungen'!$N$2,0),0)</f>
        <v>1212.25</v>
      </c>
      <c r="I5" s="199">
        <f ca="1">IF('2. Erfassung Einzahlungen'!$M$2&lt;&gt;"ja",IF(ISNUMBER(MATCH(I$4,'2. Erfassung Einzahlungen'!$V$2:$CE$2,0)),'2. Erfassung Einzahlungen'!$N$2,0),0)</f>
        <v>1212.25</v>
      </c>
      <c r="J5" s="199">
        <f ca="1">IF('2. Erfassung Einzahlungen'!$M$2&lt;&gt;"ja",IF(ISNUMBER(MATCH(J$4,'2. Erfassung Einzahlungen'!$V$2:$CE$2,0)),'2. Erfassung Einzahlungen'!$N$2,0),0)</f>
        <v>1212.25</v>
      </c>
      <c r="K5" s="199">
        <f ca="1">IF('2. Erfassung Einzahlungen'!$M$2&lt;&gt;"ja",IF(ISNUMBER(MATCH(K$4,'2. Erfassung Einzahlungen'!$V$2:$CE$2,0)),'2. Erfassung Einzahlungen'!$N$2,0),0)</f>
        <v>1212.25</v>
      </c>
      <c r="L5" s="199">
        <f ca="1">IF('2. Erfassung Einzahlungen'!$M$2&lt;&gt;"ja",IF(ISNUMBER(MATCH(L$4,'2. Erfassung Einzahlungen'!$V$2:$CE$2,0)),'2. Erfassung Einzahlungen'!$N$2,0),0)</f>
        <v>1212.25</v>
      </c>
      <c r="M5" s="199">
        <f ca="1">IF('2. Erfassung Einzahlungen'!$M$2&lt;&gt;"ja",IF(ISNUMBER(MATCH(M$4,'2. Erfassung Einzahlungen'!$V$2:$CE$2,0)),'2. Erfassung Einzahlungen'!$N$2,0),0)</f>
        <v>1212.25</v>
      </c>
      <c r="N5" s="134">
        <f t="shared" ref="N5:N24" ca="1" si="1">SUM(B5:M5)</f>
        <v>14547</v>
      </c>
    </row>
    <row r="6" spans="1:14" outlineLevel="1" x14ac:dyDescent="0.25">
      <c r="A6" s="130" t="str">
        <f>'2. Erfassung Einzahlungen'!A3</f>
        <v>Dividende</v>
      </c>
      <c r="B6" s="199">
        <f ca="1">IF('2. Erfassung Einzahlungen'!$M$3&lt;&gt;"ja",IF(ISNUMBER(MATCH(B$4,'2. Erfassung Einzahlungen'!$V$3:$CE$3,0)),'2. Erfassung Einzahlungen'!$N$3,0),0)</f>
        <v>0</v>
      </c>
      <c r="C6" s="199">
        <f ca="1">IF('2. Erfassung Einzahlungen'!$M$3&lt;&gt;"ja",IF(ISNUMBER(MATCH(C$4,'2. Erfassung Einzahlungen'!$V$3:$CE$3,0)),'2. Erfassung Einzahlungen'!$N$3,0),0)</f>
        <v>0</v>
      </c>
      <c r="D6" s="199">
        <f ca="1">IF('2. Erfassung Einzahlungen'!$M$3&lt;&gt;"ja",IF(ISNUMBER(MATCH(D$4,'2. Erfassung Einzahlungen'!$V$3:$CE$3,0)),'2. Erfassung Einzahlungen'!$N$3,0),0)</f>
        <v>0</v>
      </c>
      <c r="E6" s="199">
        <f ca="1">IF('2. Erfassung Einzahlungen'!$M$3&lt;&gt;"ja",IF(ISNUMBER(MATCH(E$4,'2. Erfassung Einzahlungen'!$V$3:$CE$3,0)),'2. Erfassung Einzahlungen'!$N$3,0),0)</f>
        <v>0</v>
      </c>
      <c r="F6" s="199">
        <f ca="1">IF('2. Erfassung Einzahlungen'!$M$3&lt;&gt;"ja",IF(ISNUMBER(MATCH(F$4,'2. Erfassung Einzahlungen'!$V$3:$CE$3,0)),'2. Erfassung Einzahlungen'!$N$3,0),0)</f>
        <v>0</v>
      </c>
      <c r="G6" s="199">
        <f ca="1">IF('2. Erfassung Einzahlungen'!$M$3&lt;&gt;"ja",IF(ISNUMBER(MATCH(G$4,'2. Erfassung Einzahlungen'!$V$3:$CE$3,0)),'2. Erfassung Einzahlungen'!$N$3,0),0)</f>
        <v>0</v>
      </c>
      <c r="H6" s="199">
        <f ca="1">IF('2. Erfassung Einzahlungen'!$M$3&lt;&gt;"ja",IF(ISNUMBER(MATCH(H$4,'2. Erfassung Einzahlungen'!$V$3:$CE$3,0)),'2. Erfassung Einzahlungen'!$N$3,0),0)</f>
        <v>0</v>
      </c>
      <c r="I6" s="199">
        <f ca="1">IF('2. Erfassung Einzahlungen'!$M$3&lt;&gt;"ja",IF(ISNUMBER(MATCH(I$4,'2. Erfassung Einzahlungen'!$V$3:$CE$3,0)),'2. Erfassung Einzahlungen'!$N$3,0),0)</f>
        <v>0</v>
      </c>
      <c r="J6" s="199">
        <f ca="1">IF('2. Erfassung Einzahlungen'!$M$3&lt;&gt;"ja",IF(ISNUMBER(MATCH(J$4,'2. Erfassung Einzahlungen'!$V$3:$CE$3,0)),'2. Erfassung Einzahlungen'!$N$3,0),0)</f>
        <v>0</v>
      </c>
      <c r="K6" s="199">
        <f ca="1">IF('2. Erfassung Einzahlungen'!$M$3&lt;&gt;"ja",IF(ISNUMBER(MATCH(K$4,'2. Erfassung Einzahlungen'!$V$3:$CE$3,0)),'2. Erfassung Einzahlungen'!$N$3,0),0)</f>
        <v>0</v>
      </c>
      <c r="L6" s="199">
        <f ca="1">IF('2. Erfassung Einzahlungen'!$M$3&lt;&gt;"ja",IF(ISNUMBER(MATCH(L$4,'2. Erfassung Einzahlungen'!$V$3:$CE$3,0)),'2. Erfassung Einzahlungen'!$N$3,0),0)</f>
        <v>0</v>
      </c>
      <c r="M6" s="199">
        <f ca="1">IF('2. Erfassung Einzahlungen'!$M$3&lt;&gt;"ja",IF(ISNUMBER(MATCH(M$4,'2. Erfassung Einzahlungen'!$V$3:$CE$3,0)),'2. Erfassung Einzahlungen'!$N$3,0),0)</f>
        <v>250</v>
      </c>
      <c r="N6" s="134">
        <f t="shared" ca="1" si="1"/>
        <v>250</v>
      </c>
    </row>
    <row r="7" spans="1:14" outlineLevel="1" x14ac:dyDescent="0.25">
      <c r="A7" s="130">
        <f>'2. Erfassung Einzahlungen'!A4</f>
        <v>0</v>
      </c>
      <c r="B7" s="199">
        <f ca="1">IF('2. Erfassung Einzahlungen'!$M$4&lt;&gt;"ja",IF(ISNUMBER(MATCH(B$4,'2. Erfassung Einzahlungen'!$V$4:$CE$4,0)),'2. Erfassung Einzahlungen'!$N$4,0),0)</f>
        <v>0</v>
      </c>
      <c r="C7" s="199">
        <f ca="1">IF('2. Erfassung Einzahlungen'!$M$4&lt;&gt;"ja",IF(ISNUMBER(MATCH(C$4,'2. Erfassung Einzahlungen'!$V$4:$CE$4,0)),'2. Erfassung Einzahlungen'!$N$4,0),0)</f>
        <v>0</v>
      </c>
      <c r="D7" s="199">
        <f ca="1">IF('2. Erfassung Einzahlungen'!$M$4&lt;&gt;"ja",IF(ISNUMBER(MATCH(D$4,'2. Erfassung Einzahlungen'!$V$4:$CE$4,0)),'2. Erfassung Einzahlungen'!$N$4,0),0)</f>
        <v>0</v>
      </c>
      <c r="E7" s="199">
        <f ca="1">IF('2. Erfassung Einzahlungen'!$M$4&lt;&gt;"ja",IF(ISNUMBER(MATCH(E$4,'2. Erfassung Einzahlungen'!$V$4:$CE$4,0)),'2. Erfassung Einzahlungen'!$N$4,0),0)</f>
        <v>0</v>
      </c>
      <c r="F7" s="199">
        <f ca="1">IF('2. Erfassung Einzahlungen'!$M$4&lt;&gt;"ja",IF(ISNUMBER(MATCH(F$4,'2. Erfassung Einzahlungen'!$V$4:$CE$4,0)),'2. Erfassung Einzahlungen'!$N$4,0),0)</f>
        <v>0</v>
      </c>
      <c r="G7" s="199">
        <f ca="1">IF('2. Erfassung Einzahlungen'!$M$4&lt;&gt;"ja",IF(ISNUMBER(MATCH(G$4,'2. Erfassung Einzahlungen'!$V$4:$CE$4,0)),'2. Erfassung Einzahlungen'!$N$4,0),0)</f>
        <v>0</v>
      </c>
      <c r="H7" s="199">
        <f ca="1">IF('2. Erfassung Einzahlungen'!$M$4&lt;&gt;"ja",IF(ISNUMBER(MATCH(H$4,'2. Erfassung Einzahlungen'!$V$4:$CE$4,0)),'2. Erfassung Einzahlungen'!$N$4,0),0)</f>
        <v>0</v>
      </c>
      <c r="I7" s="199">
        <f ca="1">IF('2. Erfassung Einzahlungen'!$M$4&lt;&gt;"ja",IF(ISNUMBER(MATCH(I$4,'2. Erfassung Einzahlungen'!$V$4:$CE$4,0)),'2. Erfassung Einzahlungen'!$N$4,0),0)</f>
        <v>0</v>
      </c>
      <c r="J7" s="199">
        <f ca="1">IF('2. Erfassung Einzahlungen'!$M$4&lt;&gt;"ja",IF(ISNUMBER(MATCH(J$4,'2. Erfassung Einzahlungen'!$V$4:$CE$4,0)),'2. Erfassung Einzahlungen'!$N$4,0),0)</f>
        <v>0</v>
      </c>
      <c r="K7" s="199">
        <f ca="1">IF('2. Erfassung Einzahlungen'!$M$4&lt;&gt;"ja",IF(ISNUMBER(MATCH(K$4,'2. Erfassung Einzahlungen'!$V$4:$CE$4,0)),'2. Erfassung Einzahlungen'!$N$4,0),0)</f>
        <v>0</v>
      </c>
      <c r="L7" s="199">
        <f ca="1">IF('2. Erfassung Einzahlungen'!$M$4&lt;&gt;"ja",IF(ISNUMBER(MATCH(L$4,'2. Erfassung Einzahlungen'!$V$4:$CE$4,0)),'2. Erfassung Einzahlungen'!$N$4,0),0)</f>
        <v>0</v>
      </c>
      <c r="M7" s="199">
        <f ca="1">IF('2. Erfassung Einzahlungen'!$M$4&lt;&gt;"ja",IF(ISNUMBER(MATCH(M$4,'2. Erfassung Einzahlungen'!$V$4:$CE$4,0)),'2. Erfassung Einzahlungen'!$N$4,0),0)</f>
        <v>0</v>
      </c>
      <c r="N7" s="134">
        <f t="shared" ca="1" si="1"/>
        <v>0</v>
      </c>
    </row>
    <row r="8" spans="1:14" outlineLevel="1" x14ac:dyDescent="0.25">
      <c r="A8" s="130">
        <f>'2. Erfassung Einzahlungen'!A5</f>
        <v>0</v>
      </c>
      <c r="B8" s="199">
        <f ca="1">IF('2. Erfassung Einzahlungen'!$M$5&lt;&gt;"ja",IF(ISNUMBER(MATCH(B$4,'2. Erfassung Einzahlungen'!$V$5:$CE$5,0)),'2. Erfassung Einzahlungen'!$N$5,0),0)</f>
        <v>0</v>
      </c>
      <c r="C8" s="199">
        <f ca="1">IF('2. Erfassung Einzahlungen'!$M$5&lt;&gt;"ja",IF(ISNUMBER(MATCH(C$4,'2. Erfassung Einzahlungen'!$V$5:$CE$5,0)),'2. Erfassung Einzahlungen'!$N$5,0),0)</f>
        <v>0</v>
      </c>
      <c r="D8" s="199">
        <f ca="1">IF('2. Erfassung Einzahlungen'!$M$5&lt;&gt;"ja",IF(ISNUMBER(MATCH(D$4,'2. Erfassung Einzahlungen'!$V$5:$CE$5,0)),'2. Erfassung Einzahlungen'!$N$5,0),0)</f>
        <v>0</v>
      </c>
      <c r="E8" s="199">
        <f ca="1">IF('2. Erfassung Einzahlungen'!$M$5&lt;&gt;"ja",IF(ISNUMBER(MATCH(E$4,'2. Erfassung Einzahlungen'!$V$5:$CE$5,0)),'2. Erfassung Einzahlungen'!$N$5,0),0)</f>
        <v>0</v>
      </c>
      <c r="F8" s="199">
        <f ca="1">IF('2. Erfassung Einzahlungen'!$M$5&lt;&gt;"ja",IF(ISNUMBER(MATCH(F$4,'2. Erfassung Einzahlungen'!$V$5:$CE$5,0)),'2. Erfassung Einzahlungen'!$N$5,0),0)</f>
        <v>0</v>
      </c>
      <c r="G8" s="199">
        <f ca="1">IF('2. Erfassung Einzahlungen'!$M$5&lt;&gt;"ja",IF(ISNUMBER(MATCH(G$4,'2. Erfassung Einzahlungen'!$V$5:$CE$5,0)),'2. Erfassung Einzahlungen'!$N$5,0),0)</f>
        <v>0</v>
      </c>
      <c r="H8" s="199">
        <f ca="1">IF('2. Erfassung Einzahlungen'!$M$5&lt;&gt;"ja",IF(ISNUMBER(MATCH(H$4,'2. Erfassung Einzahlungen'!$V$5:$CE$5,0)),'2. Erfassung Einzahlungen'!$N$5,0),0)</f>
        <v>0</v>
      </c>
      <c r="I8" s="199">
        <f ca="1">IF('2. Erfassung Einzahlungen'!$M$5&lt;&gt;"ja",IF(ISNUMBER(MATCH(I$4,'2. Erfassung Einzahlungen'!$V$5:$CE$5,0)),'2. Erfassung Einzahlungen'!$N$5,0),0)</f>
        <v>0</v>
      </c>
      <c r="J8" s="199">
        <f ca="1">IF('2. Erfassung Einzahlungen'!$M$5&lt;&gt;"ja",IF(ISNUMBER(MATCH(J$4,'2. Erfassung Einzahlungen'!$V$5:$CE$5,0)),'2. Erfassung Einzahlungen'!$N$5,0),0)</f>
        <v>0</v>
      </c>
      <c r="K8" s="199">
        <f ca="1">IF('2. Erfassung Einzahlungen'!$M$5&lt;&gt;"ja",IF(ISNUMBER(MATCH(K$4,'2. Erfassung Einzahlungen'!$V$5:$CE$5,0)),'2. Erfassung Einzahlungen'!$N$5,0),0)</f>
        <v>0</v>
      </c>
      <c r="L8" s="199">
        <f ca="1">IF('2. Erfassung Einzahlungen'!$M$5&lt;&gt;"ja",IF(ISNUMBER(MATCH(L$4,'2. Erfassung Einzahlungen'!$V$5:$CE$5,0)),'2. Erfassung Einzahlungen'!$N$5,0),0)</f>
        <v>0</v>
      </c>
      <c r="M8" s="199">
        <f ca="1">IF('2. Erfassung Einzahlungen'!$M$5&lt;&gt;"ja",IF(ISNUMBER(MATCH(M$4,'2. Erfassung Einzahlungen'!$V$5:$CE$5,0)),'2. Erfassung Einzahlungen'!$N$5,0),0)</f>
        <v>0</v>
      </c>
      <c r="N8" s="134">
        <f t="shared" ca="1" si="1"/>
        <v>0</v>
      </c>
    </row>
    <row r="9" spans="1:14" outlineLevel="1" x14ac:dyDescent="0.25">
      <c r="A9" s="130">
        <f>'2. Erfassung Einzahlungen'!A6</f>
        <v>0</v>
      </c>
      <c r="B9" s="199">
        <f ca="1">IF('2. Erfassung Einzahlungen'!$M$6&lt;&gt;"ja",IF(ISNUMBER(MATCH(B$4,'2. Erfassung Einzahlungen'!$V$6:$CE$6,0)),'2. Erfassung Einzahlungen'!$N$6,0),0)</f>
        <v>0</v>
      </c>
      <c r="C9" s="199">
        <f ca="1">IF('2. Erfassung Einzahlungen'!$M$6&lt;&gt;"ja",IF(ISNUMBER(MATCH(C$4,'2. Erfassung Einzahlungen'!$V$6:$CE$6,0)),'2. Erfassung Einzahlungen'!$N$6,0),0)</f>
        <v>0</v>
      </c>
      <c r="D9" s="199">
        <f ca="1">IF('2. Erfassung Einzahlungen'!$M$6&lt;&gt;"ja",IF(ISNUMBER(MATCH(D$4,'2. Erfassung Einzahlungen'!$V$6:$CE$6,0)),'2. Erfassung Einzahlungen'!$N$6,0),0)</f>
        <v>0</v>
      </c>
      <c r="E9" s="199">
        <f ca="1">IF('2. Erfassung Einzahlungen'!$M$6&lt;&gt;"ja",IF(ISNUMBER(MATCH(E$4,'2. Erfassung Einzahlungen'!$V$6:$CE$6,0)),'2. Erfassung Einzahlungen'!$N$6,0),0)</f>
        <v>0</v>
      </c>
      <c r="F9" s="199">
        <f ca="1">IF('2. Erfassung Einzahlungen'!$M$6&lt;&gt;"ja",IF(ISNUMBER(MATCH(F$4,'2. Erfassung Einzahlungen'!$V$6:$CE$6,0)),'2. Erfassung Einzahlungen'!$N$6,0),0)</f>
        <v>0</v>
      </c>
      <c r="G9" s="199">
        <f ca="1">IF('2. Erfassung Einzahlungen'!$M$6&lt;&gt;"ja",IF(ISNUMBER(MATCH(G$4,'2. Erfassung Einzahlungen'!$V$6:$CE$6,0)),'2. Erfassung Einzahlungen'!$N$6,0),0)</f>
        <v>0</v>
      </c>
      <c r="H9" s="199">
        <f ca="1">IF('2. Erfassung Einzahlungen'!$M$6&lt;&gt;"ja",IF(ISNUMBER(MATCH(H$4,'2. Erfassung Einzahlungen'!$V$6:$CE$6,0)),'2. Erfassung Einzahlungen'!$N$6,0),0)</f>
        <v>0</v>
      </c>
      <c r="I9" s="199">
        <f ca="1">IF('2. Erfassung Einzahlungen'!$M$6&lt;&gt;"ja",IF(ISNUMBER(MATCH(I$4,'2. Erfassung Einzahlungen'!$V$6:$CE$6,0)),'2. Erfassung Einzahlungen'!$N$6,0),0)</f>
        <v>0</v>
      </c>
      <c r="J9" s="199">
        <f ca="1">IF('2. Erfassung Einzahlungen'!$M$6&lt;&gt;"ja",IF(ISNUMBER(MATCH(J$4,'2. Erfassung Einzahlungen'!$V$6:$CE$6,0)),'2. Erfassung Einzahlungen'!$N$6,0),0)</f>
        <v>0</v>
      </c>
      <c r="K9" s="199">
        <f ca="1">IF('2. Erfassung Einzahlungen'!$M$6&lt;&gt;"ja",IF(ISNUMBER(MATCH(K$4,'2. Erfassung Einzahlungen'!$V$6:$CE$6,0)),'2. Erfassung Einzahlungen'!$N$6,0),0)</f>
        <v>0</v>
      </c>
      <c r="L9" s="199">
        <f ca="1">IF('2. Erfassung Einzahlungen'!$M$6&lt;&gt;"ja",IF(ISNUMBER(MATCH(L$4,'2. Erfassung Einzahlungen'!$V$6:$CE$6,0)),'2. Erfassung Einzahlungen'!$N$6,0),0)</f>
        <v>0</v>
      </c>
      <c r="M9" s="199">
        <f ca="1">IF('2. Erfassung Einzahlungen'!$M$6&lt;&gt;"ja",IF(ISNUMBER(MATCH(M$4,'2. Erfassung Einzahlungen'!$V$6:$CE$6,0)),'2. Erfassung Einzahlungen'!$N$6,0),0)</f>
        <v>0</v>
      </c>
      <c r="N9" s="134">
        <f t="shared" ca="1" si="1"/>
        <v>0</v>
      </c>
    </row>
    <row r="10" spans="1:14" outlineLevel="1" x14ac:dyDescent="0.25">
      <c r="A10" s="130">
        <f>'2. Erfassung Einzahlungen'!A7</f>
        <v>0</v>
      </c>
      <c r="B10" s="199">
        <f ca="1">IF('2. Erfassung Einzahlungen'!$M$7&lt;&gt;"ja",IF(ISNUMBER(MATCH(B$4,'2. Erfassung Einzahlungen'!$V$7:$CE$7,0)),'2. Erfassung Einzahlungen'!$N$7,0),0)</f>
        <v>0</v>
      </c>
      <c r="C10" s="199">
        <f ca="1">IF('2. Erfassung Einzahlungen'!$M$7&lt;&gt;"ja",IF(ISNUMBER(MATCH(C$4,'2. Erfassung Einzahlungen'!$V$7:$CE$7,0)),'2. Erfassung Einzahlungen'!$N$7,0),0)</f>
        <v>0</v>
      </c>
      <c r="D10" s="199">
        <f ca="1">IF('2. Erfassung Einzahlungen'!$M$7&lt;&gt;"ja",IF(ISNUMBER(MATCH(D$4,'2. Erfassung Einzahlungen'!$V$7:$CE$7,0)),'2. Erfassung Einzahlungen'!$N$7,0),0)</f>
        <v>0</v>
      </c>
      <c r="E10" s="199">
        <f ca="1">IF('2. Erfassung Einzahlungen'!$M$7&lt;&gt;"ja",IF(ISNUMBER(MATCH(E$4,'2. Erfassung Einzahlungen'!$V$7:$CE$7,0)),'2. Erfassung Einzahlungen'!$N$7,0),0)</f>
        <v>0</v>
      </c>
      <c r="F10" s="199">
        <f ca="1">IF('2. Erfassung Einzahlungen'!$M$7&lt;&gt;"ja",IF(ISNUMBER(MATCH(F$4,'2. Erfassung Einzahlungen'!$V$7:$CE$7,0)),'2. Erfassung Einzahlungen'!$N$7,0),0)</f>
        <v>0</v>
      </c>
      <c r="G10" s="199">
        <f ca="1">IF('2. Erfassung Einzahlungen'!$M$7&lt;&gt;"ja",IF(ISNUMBER(MATCH(G$4,'2. Erfassung Einzahlungen'!$V$7:$CE$7,0)),'2. Erfassung Einzahlungen'!$N$7,0),0)</f>
        <v>0</v>
      </c>
      <c r="H10" s="199">
        <f ca="1">IF('2. Erfassung Einzahlungen'!$M$7&lt;&gt;"ja",IF(ISNUMBER(MATCH(H$4,'2. Erfassung Einzahlungen'!$V$7:$CE$7,0)),'2. Erfassung Einzahlungen'!$N$7,0),0)</f>
        <v>0</v>
      </c>
      <c r="I10" s="199">
        <f ca="1">IF('2. Erfassung Einzahlungen'!$M$7&lt;&gt;"ja",IF(ISNUMBER(MATCH(I$4,'2. Erfassung Einzahlungen'!$V$7:$CE$7,0)),'2. Erfassung Einzahlungen'!$N$7,0),0)</f>
        <v>0</v>
      </c>
      <c r="J10" s="199">
        <f ca="1">IF('2. Erfassung Einzahlungen'!$M$7&lt;&gt;"ja",IF(ISNUMBER(MATCH(J$4,'2. Erfassung Einzahlungen'!$V$7:$CE$7,0)),'2. Erfassung Einzahlungen'!$N$7,0),0)</f>
        <v>0</v>
      </c>
      <c r="K10" s="199">
        <f ca="1">IF('2. Erfassung Einzahlungen'!$M$7&lt;&gt;"ja",IF(ISNUMBER(MATCH(K$4,'2. Erfassung Einzahlungen'!$V$7:$CE$7,0)),'2. Erfassung Einzahlungen'!$N$7,0),0)</f>
        <v>0</v>
      </c>
      <c r="L10" s="199">
        <f ca="1">IF('2. Erfassung Einzahlungen'!$M$7&lt;&gt;"ja",IF(ISNUMBER(MATCH(L$4,'2. Erfassung Einzahlungen'!$V$7:$CE$7,0)),'2. Erfassung Einzahlungen'!$N$7,0),0)</f>
        <v>0</v>
      </c>
      <c r="M10" s="199">
        <f ca="1">IF('2. Erfassung Einzahlungen'!$M$7&lt;&gt;"ja",IF(ISNUMBER(MATCH(M$4,'2. Erfassung Einzahlungen'!$V$7:$CE$7,0)),'2. Erfassung Einzahlungen'!$N$7,0),0)</f>
        <v>0</v>
      </c>
      <c r="N10" s="134">
        <f t="shared" ca="1" si="1"/>
        <v>0</v>
      </c>
    </row>
    <row r="11" spans="1:14" outlineLevel="1" x14ac:dyDescent="0.25">
      <c r="A11" s="130">
        <f>'2. Erfassung Einzahlungen'!A8</f>
        <v>0</v>
      </c>
      <c r="B11" s="199">
        <f ca="1">IF('2. Erfassung Einzahlungen'!$M$8&lt;&gt;"ja",IF(ISNUMBER(MATCH(B$4,'2. Erfassung Einzahlungen'!$V$8:$CE$8,0)),'2. Erfassung Einzahlungen'!$N$8,0),0)</f>
        <v>0</v>
      </c>
      <c r="C11" s="199">
        <f ca="1">IF('2. Erfassung Einzahlungen'!$M$8&lt;&gt;"ja",IF(ISNUMBER(MATCH(C$4,'2. Erfassung Einzahlungen'!$V$8:$CE$8,0)),'2. Erfassung Einzahlungen'!$N$8,0),0)</f>
        <v>0</v>
      </c>
      <c r="D11" s="199">
        <f ca="1">IF('2. Erfassung Einzahlungen'!$M$8&lt;&gt;"ja",IF(ISNUMBER(MATCH(D$4,'2. Erfassung Einzahlungen'!$V$8:$CE$8,0)),'2. Erfassung Einzahlungen'!$N$8,0),0)</f>
        <v>0</v>
      </c>
      <c r="E11" s="199">
        <f ca="1">IF('2. Erfassung Einzahlungen'!$M$8&lt;&gt;"ja",IF(ISNUMBER(MATCH(E$4,'2. Erfassung Einzahlungen'!$V$8:$CE$8,0)),'2. Erfassung Einzahlungen'!$N$8,0),0)</f>
        <v>0</v>
      </c>
      <c r="F11" s="199">
        <f ca="1">IF('2. Erfassung Einzahlungen'!$M$8&lt;&gt;"ja",IF(ISNUMBER(MATCH(F$4,'2. Erfassung Einzahlungen'!$V$8:$CE$8,0)),'2. Erfassung Einzahlungen'!$N$8,0),0)</f>
        <v>0</v>
      </c>
      <c r="G11" s="199">
        <f ca="1">IF('2. Erfassung Einzahlungen'!$M$8&lt;&gt;"ja",IF(ISNUMBER(MATCH(G$4,'2. Erfassung Einzahlungen'!$V$8:$CE$8,0)),'2. Erfassung Einzahlungen'!$N$8,0),0)</f>
        <v>0</v>
      </c>
      <c r="H11" s="199">
        <f ca="1">IF('2. Erfassung Einzahlungen'!$M$8&lt;&gt;"ja",IF(ISNUMBER(MATCH(H$4,'2. Erfassung Einzahlungen'!$V$8:$CE$8,0)),'2. Erfassung Einzahlungen'!$N$8,0),0)</f>
        <v>0</v>
      </c>
      <c r="I11" s="199">
        <f ca="1">IF('2. Erfassung Einzahlungen'!$M$8&lt;&gt;"ja",IF(ISNUMBER(MATCH(I$4,'2. Erfassung Einzahlungen'!$V$8:$CE$8,0)),'2. Erfassung Einzahlungen'!$N$8,0),0)</f>
        <v>0</v>
      </c>
      <c r="J11" s="199">
        <f ca="1">IF('2. Erfassung Einzahlungen'!$M$8&lt;&gt;"ja",IF(ISNUMBER(MATCH(J$4,'2. Erfassung Einzahlungen'!$V$8:$CE$8,0)),'2. Erfassung Einzahlungen'!$N$8,0),0)</f>
        <v>0</v>
      </c>
      <c r="K11" s="199">
        <f ca="1">IF('2. Erfassung Einzahlungen'!$M$8&lt;&gt;"ja",IF(ISNUMBER(MATCH(K$4,'2. Erfassung Einzahlungen'!$V$8:$CE$8,0)),'2. Erfassung Einzahlungen'!$N$8,0),0)</f>
        <v>0</v>
      </c>
      <c r="L11" s="199">
        <f ca="1">IF('2. Erfassung Einzahlungen'!$M$8&lt;&gt;"ja",IF(ISNUMBER(MATCH(L$4,'2. Erfassung Einzahlungen'!$V$8:$CE$8,0)),'2. Erfassung Einzahlungen'!$N$8,0),0)</f>
        <v>0</v>
      </c>
      <c r="M11" s="199">
        <f ca="1">IF('2. Erfassung Einzahlungen'!$M$8&lt;&gt;"ja",IF(ISNUMBER(MATCH(M$4,'2. Erfassung Einzahlungen'!$V$8:$CE$8,0)),'2. Erfassung Einzahlungen'!$N$8,0),0)</f>
        <v>0</v>
      </c>
      <c r="N11" s="134">
        <f t="shared" ca="1" si="1"/>
        <v>0</v>
      </c>
    </row>
    <row r="12" spans="1:14" outlineLevel="1" x14ac:dyDescent="0.25">
      <c r="A12" s="130">
        <f>'2. Erfassung Einzahlungen'!A9</f>
        <v>0</v>
      </c>
      <c r="B12" s="199">
        <f ca="1">IF('2. Erfassung Einzahlungen'!$M$9&lt;&gt;"ja",IF(ISNUMBER(MATCH(B$4,'2. Erfassung Einzahlungen'!$V$9:$CE$9,0)),'2. Erfassung Einzahlungen'!$N$9,0),0)</f>
        <v>0</v>
      </c>
      <c r="C12" s="199">
        <f ca="1">IF('2. Erfassung Einzahlungen'!$M$9&lt;&gt;"ja",IF(ISNUMBER(MATCH(C$4,'2. Erfassung Einzahlungen'!$V$9:$CE$9,0)),'2. Erfassung Einzahlungen'!$N$9,0),0)</f>
        <v>0</v>
      </c>
      <c r="D12" s="199">
        <f ca="1">IF('2. Erfassung Einzahlungen'!$M$9&lt;&gt;"ja",IF(ISNUMBER(MATCH(D$4,'2. Erfassung Einzahlungen'!$V$9:$CE$9,0)),'2. Erfassung Einzahlungen'!$N$9,0),0)</f>
        <v>0</v>
      </c>
      <c r="E12" s="199">
        <f ca="1">IF('2. Erfassung Einzahlungen'!$M$9&lt;&gt;"ja",IF(ISNUMBER(MATCH(E$4,'2. Erfassung Einzahlungen'!$V$9:$CE$9,0)),'2. Erfassung Einzahlungen'!$N$9,0),0)</f>
        <v>0</v>
      </c>
      <c r="F12" s="199">
        <f ca="1">IF('2. Erfassung Einzahlungen'!$M$9&lt;&gt;"ja",IF(ISNUMBER(MATCH(F$4,'2. Erfassung Einzahlungen'!$V$9:$CE$9,0)),'2. Erfassung Einzahlungen'!$N$9,0),0)</f>
        <v>0</v>
      </c>
      <c r="G12" s="199">
        <f ca="1">IF('2. Erfassung Einzahlungen'!$M$9&lt;&gt;"ja",IF(ISNUMBER(MATCH(G$4,'2. Erfassung Einzahlungen'!$V$9:$CE$9,0)),'2. Erfassung Einzahlungen'!$N$9,0),0)</f>
        <v>0</v>
      </c>
      <c r="H12" s="199">
        <f ca="1">IF('2. Erfassung Einzahlungen'!$M$9&lt;&gt;"ja",IF(ISNUMBER(MATCH(H$4,'2. Erfassung Einzahlungen'!$V$9:$CE$9,0)),'2. Erfassung Einzahlungen'!$N$9,0),0)</f>
        <v>0</v>
      </c>
      <c r="I12" s="199">
        <f ca="1">IF('2. Erfassung Einzahlungen'!$M$9&lt;&gt;"ja",IF(ISNUMBER(MATCH(I$4,'2. Erfassung Einzahlungen'!$V$9:$CE$9,0)),'2. Erfassung Einzahlungen'!$N$9,0),0)</f>
        <v>0</v>
      </c>
      <c r="J12" s="199">
        <f ca="1">IF('2. Erfassung Einzahlungen'!$M$9&lt;&gt;"ja",IF(ISNUMBER(MATCH(J$4,'2. Erfassung Einzahlungen'!$V$9:$CE$9,0)),'2. Erfassung Einzahlungen'!$N$9,0),0)</f>
        <v>0</v>
      </c>
      <c r="K12" s="199">
        <f ca="1">IF('2. Erfassung Einzahlungen'!$M$9&lt;&gt;"ja",IF(ISNUMBER(MATCH(K$4,'2. Erfassung Einzahlungen'!$V$9:$CE$9,0)),'2. Erfassung Einzahlungen'!$N$9,0),0)</f>
        <v>0</v>
      </c>
      <c r="L12" s="199">
        <f ca="1">IF('2. Erfassung Einzahlungen'!$M$9&lt;&gt;"ja",IF(ISNUMBER(MATCH(L$4,'2. Erfassung Einzahlungen'!$V$9:$CE$9,0)),'2. Erfassung Einzahlungen'!$N$9,0),0)</f>
        <v>0</v>
      </c>
      <c r="M12" s="199">
        <f ca="1">IF('2. Erfassung Einzahlungen'!$M$9&lt;&gt;"ja",IF(ISNUMBER(MATCH(M$4,'2. Erfassung Einzahlungen'!$V$9:$CE$9,0)),'2. Erfassung Einzahlungen'!$N$9,0),0)</f>
        <v>0</v>
      </c>
      <c r="N12" s="134">
        <f t="shared" ca="1" si="1"/>
        <v>0</v>
      </c>
    </row>
    <row r="13" spans="1:14" outlineLevel="1" x14ac:dyDescent="0.25">
      <c r="A13" s="130">
        <f>'2. Erfassung Einzahlungen'!A10</f>
        <v>0</v>
      </c>
      <c r="B13" s="199">
        <f ca="1">IF('2. Erfassung Einzahlungen'!$M$10&lt;&gt;"ja",IF(ISNUMBER(MATCH(B$4,'2. Erfassung Einzahlungen'!$V$10:$CE$10,0)),'2. Erfassung Einzahlungen'!$N$10,0),0)</f>
        <v>0</v>
      </c>
      <c r="C13" s="199">
        <f ca="1">IF('2. Erfassung Einzahlungen'!$M$10&lt;&gt;"ja",IF(ISNUMBER(MATCH(C$4,'2. Erfassung Einzahlungen'!$V$10:$CE$10,0)),'2. Erfassung Einzahlungen'!$N$10,0),0)</f>
        <v>0</v>
      </c>
      <c r="D13" s="199">
        <f ca="1">IF('2. Erfassung Einzahlungen'!$M$10&lt;&gt;"ja",IF(ISNUMBER(MATCH(D$4,'2. Erfassung Einzahlungen'!$V$10:$CE$10,0)),'2. Erfassung Einzahlungen'!$N$10,0),0)</f>
        <v>0</v>
      </c>
      <c r="E13" s="199">
        <f ca="1">IF('2. Erfassung Einzahlungen'!$M$10&lt;&gt;"ja",IF(ISNUMBER(MATCH(E$4,'2. Erfassung Einzahlungen'!$V$10:$CE$10,0)),'2. Erfassung Einzahlungen'!$N$10,0),0)</f>
        <v>0</v>
      </c>
      <c r="F13" s="199">
        <f ca="1">IF('2. Erfassung Einzahlungen'!$M$10&lt;&gt;"ja",IF(ISNUMBER(MATCH(F$4,'2. Erfassung Einzahlungen'!$V$10:$CE$10,0)),'2. Erfassung Einzahlungen'!$N$10,0),0)</f>
        <v>0</v>
      </c>
      <c r="G13" s="199">
        <f ca="1">IF('2. Erfassung Einzahlungen'!$M$10&lt;&gt;"ja",IF(ISNUMBER(MATCH(G$4,'2. Erfassung Einzahlungen'!$V$10:$CE$10,0)),'2. Erfassung Einzahlungen'!$N$10,0),0)</f>
        <v>0</v>
      </c>
      <c r="H13" s="199">
        <f ca="1">IF('2. Erfassung Einzahlungen'!$M$10&lt;&gt;"ja",IF(ISNUMBER(MATCH(H$4,'2. Erfassung Einzahlungen'!$V$10:$CE$10,0)),'2. Erfassung Einzahlungen'!$N$10,0),0)</f>
        <v>0</v>
      </c>
      <c r="I13" s="199">
        <f ca="1">IF('2. Erfassung Einzahlungen'!$M$10&lt;&gt;"ja",IF(ISNUMBER(MATCH(I$4,'2. Erfassung Einzahlungen'!$V$10:$CE$10,0)),'2. Erfassung Einzahlungen'!$N$10,0),0)</f>
        <v>0</v>
      </c>
      <c r="J13" s="199">
        <f ca="1">IF('2. Erfassung Einzahlungen'!$M$10&lt;&gt;"ja",IF(ISNUMBER(MATCH(J$4,'2. Erfassung Einzahlungen'!$V$10:$CE$10,0)),'2. Erfassung Einzahlungen'!$N$10,0),0)</f>
        <v>0</v>
      </c>
      <c r="K13" s="199">
        <f ca="1">IF('2. Erfassung Einzahlungen'!$M$10&lt;&gt;"ja",IF(ISNUMBER(MATCH(K$4,'2. Erfassung Einzahlungen'!$V$10:$CE$10,0)),'2. Erfassung Einzahlungen'!$N$10,0),0)</f>
        <v>0</v>
      </c>
      <c r="L13" s="199">
        <f ca="1">IF('2. Erfassung Einzahlungen'!$M$10&lt;&gt;"ja",IF(ISNUMBER(MATCH(L$4,'2. Erfassung Einzahlungen'!$V$10:$CE$10,0)),'2. Erfassung Einzahlungen'!$N$10,0),0)</f>
        <v>0</v>
      </c>
      <c r="M13" s="199">
        <f ca="1">IF('2. Erfassung Einzahlungen'!$M$10&lt;&gt;"ja",IF(ISNUMBER(MATCH(M$4,'2. Erfassung Einzahlungen'!$V$10:$CE$10,0)),'2. Erfassung Einzahlungen'!$N$10,0),0)</f>
        <v>0</v>
      </c>
      <c r="N13" s="134">
        <f t="shared" ca="1" si="1"/>
        <v>0</v>
      </c>
    </row>
    <row r="14" spans="1:14" outlineLevel="1" x14ac:dyDescent="0.25">
      <c r="A14" s="130">
        <f>'2. Erfassung Einzahlungen'!A11</f>
        <v>0</v>
      </c>
      <c r="B14" s="199">
        <f ca="1">IF('2. Erfassung Einzahlungen'!$M$11&lt;&gt;"ja",IF(ISNUMBER(MATCH(B$4,'2. Erfassung Einzahlungen'!$V$11:$CE$11,0)),'2. Erfassung Einzahlungen'!$N$11,0),0)</f>
        <v>0</v>
      </c>
      <c r="C14" s="199">
        <f ca="1">IF('2. Erfassung Einzahlungen'!$M$11&lt;&gt;"ja",IF(ISNUMBER(MATCH(C$4,'2. Erfassung Einzahlungen'!$V$11:$CE$11,0)),'2. Erfassung Einzahlungen'!$N$11,0),0)</f>
        <v>0</v>
      </c>
      <c r="D14" s="199">
        <f ca="1">IF('2. Erfassung Einzahlungen'!$M$11&lt;&gt;"ja",IF(ISNUMBER(MATCH(D$4,'2. Erfassung Einzahlungen'!$V$11:$CE$11,0)),'2. Erfassung Einzahlungen'!$N$11,0),0)</f>
        <v>0</v>
      </c>
      <c r="E14" s="199">
        <f ca="1">IF('2. Erfassung Einzahlungen'!$M$11&lt;&gt;"ja",IF(ISNUMBER(MATCH(E$4,'2. Erfassung Einzahlungen'!$V$11:$CE$11,0)),'2. Erfassung Einzahlungen'!$N$11,0),0)</f>
        <v>0</v>
      </c>
      <c r="F14" s="199">
        <f ca="1">IF('2. Erfassung Einzahlungen'!$M$11&lt;&gt;"ja",IF(ISNUMBER(MATCH(F$4,'2. Erfassung Einzahlungen'!$V$11:$CE$11,0)),'2. Erfassung Einzahlungen'!$N$11,0),0)</f>
        <v>0</v>
      </c>
      <c r="G14" s="199">
        <f ca="1">IF('2. Erfassung Einzahlungen'!$M$11&lt;&gt;"ja",IF(ISNUMBER(MATCH(G$4,'2. Erfassung Einzahlungen'!$V$11:$CE$11,0)),'2. Erfassung Einzahlungen'!$N$11,0),0)</f>
        <v>0</v>
      </c>
      <c r="H14" s="199">
        <f ca="1">IF('2. Erfassung Einzahlungen'!$M$11&lt;&gt;"ja",IF(ISNUMBER(MATCH(H$4,'2. Erfassung Einzahlungen'!$V$11:$CE$11,0)),'2. Erfassung Einzahlungen'!$N$11,0),0)</f>
        <v>0</v>
      </c>
      <c r="I14" s="199">
        <f ca="1">IF('2. Erfassung Einzahlungen'!$M$11&lt;&gt;"ja",IF(ISNUMBER(MATCH(I$4,'2. Erfassung Einzahlungen'!$V$11:$CE$11,0)),'2. Erfassung Einzahlungen'!$N$11,0),0)</f>
        <v>0</v>
      </c>
      <c r="J14" s="199">
        <f ca="1">IF('2. Erfassung Einzahlungen'!$M$11&lt;&gt;"ja",IF(ISNUMBER(MATCH(J$4,'2. Erfassung Einzahlungen'!$V$11:$CE$11,0)),'2. Erfassung Einzahlungen'!$N$11,0),0)</f>
        <v>0</v>
      </c>
      <c r="K14" s="199">
        <f ca="1">IF('2. Erfassung Einzahlungen'!$M$11&lt;&gt;"ja",IF(ISNUMBER(MATCH(K$4,'2. Erfassung Einzahlungen'!$V$11:$CE$11,0)),'2. Erfassung Einzahlungen'!$N$11,0),0)</f>
        <v>0</v>
      </c>
      <c r="L14" s="199">
        <f ca="1">IF('2. Erfassung Einzahlungen'!$M$11&lt;&gt;"ja",IF(ISNUMBER(MATCH(L$4,'2. Erfassung Einzahlungen'!$V$11:$CE$11,0)),'2. Erfassung Einzahlungen'!$N$11,0),0)</f>
        <v>0</v>
      </c>
      <c r="M14" s="199">
        <f ca="1">IF('2. Erfassung Einzahlungen'!$M$11&lt;&gt;"ja",IF(ISNUMBER(MATCH(M$4,'2. Erfassung Einzahlungen'!$V$11:$CE$11,0)),'2. Erfassung Einzahlungen'!$N$11,0),0)</f>
        <v>0</v>
      </c>
      <c r="N14" s="134">
        <f t="shared" ca="1" si="1"/>
        <v>0</v>
      </c>
    </row>
    <row r="15" spans="1:14" outlineLevel="1" x14ac:dyDescent="0.25">
      <c r="A15" s="130">
        <f>'2. Erfassung Einzahlungen'!A12</f>
        <v>0</v>
      </c>
      <c r="B15" s="199">
        <f ca="1">IF('2. Erfassung Einzahlungen'!$M$12&lt;&gt;"ja",IF(ISNUMBER(MATCH(B$4,'2. Erfassung Einzahlungen'!$V$12:$CE$12,0)),'2. Erfassung Einzahlungen'!$N$12,0),0)</f>
        <v>0</v>
      </c>
      <c r="C15" s="199">
        <f ca="1">IF('2. Erfassung Einzahlungen'!$M$12&lt;&gt;"ja",IF(ISNUMBER(MATCH(C$4,'2. Erfassung Einzahlungen'!$V$12:$CE$12,0)),'2. Erfassung Einzahlungen'!$N$12,0),0)</f>
        <v>0</v>
      </c>
      <c r="D15" s="199">
        <f ca="1">IF('2. Erfassung Einzahlungen'!$M$12&lt;&gt;"ja",IF(ISNUMBER(MATCH(D$4,'2. Erfassung Einzahlungen'!$V$12:$CE$12,0)),'2. Erfassung Einzahlungen'!$N$12,0),0)</f>
        <v>0</v>
      </c>
      <c r="E15" s="199">
        <f ca="1">IF('2. Erfassung Einzahlungen'!$M$12&lt;&gt;"ja",IF(ISNUMBER(MATCH(E$4,'2. Erfassung Einzahlungen'!$V$12:$CE$12,0)),'2. Erfassung Einzahlungen'!$N$12,0),0)</f>
        <v>0</v>
      </c>
      <c r="F15" s="199">
        <f ca="1">IF('2. Erfassung Einzahlungen'!$M$12&lt;&gt;"ja",IF(ISNUMBER(MATCH(F$4,'2. Erfassung Einzahlungen'!$V$12:$CE$12,0)),'2. Erfassung Einzahlungen'!$N$12,0),0)</f>
        <v>0</v>
      </c>
      <c r="G15" s="199">
        <f ca="1">IF('2. Erfassung Einzahlungen'!$M$12&lt;&gt;"ja",IF(ISNUMBER(MATCH(G$4,'2. Erfassung Einzahlungen'!$V$12:$CE$12,0)),'2. Erfassung Einzahlungen'!$N$12,0),0)</f>
        <v>0</v>
      </c>
      <c r="H15" s="199">
        <f ca="1">IF('2. Erfassung Einzahlungen'!$M$12&lt;&gt;"ja",IF(ISNUMBER(MATCH(H$4,'2. Erfassung Einzahlungen'!$V$12:$CE$12,0)),'2. Erfassung Einzahlungen'!$N$12,0),0)</f>
        <v>0</v>
      </c>
      <c r="I15" s="199">
        <f ca="1">IF('2. Erfassung Einzahlungen'!$M$12&lt;&gt;"ja",IF(ISNUMBER(MATCH(I$4,'2. Erfassung Einzahlungen'!$V$12:$CE$12,0)),'2. Erfassung Einzahlungen'!$N$12,0),0)</f>
        <v>0</v>
      </c>
      <c r="J15" s="199">
        <f ca="1">IF('2. Erfassung Einzahlungen'!$M$12&lt;&gt;"ja",IF(ISNUMBER(MATCH(J$4,'2. Erfassung Einzahlungen'!$V$12:$CE$12,0)),'2. Erfassung Einzahlungen'!$N$12,0),0)</f>
        <v>0</v>
      </c>
      <c r="K15" s="199">
        <f ca="1">IF('2. Erfassung Einzahlungen'!$M$12&lt;&gt;"ja",IF(ISNUMBER(MATCH(K$4,'2. Erfassung Einzahlungen'!$V$12:$CE$12,0)),'2. Erfassung Einzahlungen'!$N$12,0),0)</f>
        <v>0</v>
      </c>
      <c r="L15" s="199">
        <f ca="1">IF('2. Erfassung Einzahlungen'!$M$12&lt;&gt;"ja",IF(ISNUMBER(MATCH(L$4,'2. Erfassung Einzahlungen'!$V$12:$CE$12,0)),'2. Erfassung Einzahlungen'!$N$12,0),0)</f>
        <v>0</v>
      </c>
      <c r="M15" s="199">
        <f ca="1">IF('2. Erfassung Einzahlungen'!$M$12&lt;&gt;"ja",IF(ISNUMBER(MATCH(M$4,'2. Erfassung Einzahlungen'!$V$12:$CE$12,0)),'2. Erfassung Einzahlungen'!$N$12,0),0)</f>
        <v>0</v>
      </c>
      <c r="N15" s="134">
        <f t="shared" ca="1" si="1"/>
        <v>0</v>
      </c>
    </row>
    <row r="16" spans="1:14" outlineLevel="1" x14ac:dyDescent="0.25">
      <c r="A16" s="130">
        <f>'2. Erfassung Einzahlungen'!A13</f>
        <v>0</v>
      </c>
      <c r="B16" s="199">
        <f ca="1">IF('2. Erfassung Einzahlungen'!$M$13&lt;&gt;"ja",IF(ISNUMBER(MATCH(B$4,'2. Erfassung Einzahlungen'!$V$13:$CE$13,0)),'2. Erfassung Einzahlungen'!$N$13,0),0)</f>
        <v>0</v>
      </c>
      <c r="C16" s="199">
        <f ca="1">IF('2. Erfassung Einzahlungen'!$M$13&lt;&gt;"ja",IF(ISNUMBER(MATCH(C$4,'2. Erfassung Einzahlungen'!$V$13:$CE$13,0)),'2. Erfassung Einzahlungen'!$N$13,0),0)</f>
        <v>0</v>
      </c>
      <c r="D16" s="199">
        <f ca="1">IF('2. Erfassung Einzahlungen'!$M$13&lt;&gt;"ja",IF(ISNUMBER(MATCH(D$4,'2. Erfassung Einzahlungen'!$V$13:$CE$13,0)),'2. Erfassung Einzahlungen'!$N$13,0),0)</f>
        <v>0</v>
      </c>
      <c r="E16" s="199">
        <f ca="1">IF('2. Erfassung Einzahlungen'!$M$13&lt;&gt;"ja",IF(ISNUMBER(MATCH(E$4,'2. Erfassung Einzahlungen'!$V$13:$CE$13,0)),'2. Erfassung Einzahlungen'!$N$13,0),0)</f>
        <v>0</v>
      </c>
      <c r="F16" s="199">
        <f ca="1">IF('2. Erfassung Einzahlungen'!$M$13&lt;&gt;"ja",IF(ISNUMBER(MATCH(F$4,'2. Erfassung Einzahlungen'!$V$13:$CE$13,0)),'2. Erfassung Einzahlungen'!$N$13,0),0)</f>
        <v>0</v>
      </c>
      <c r="G16" s="199">
        <f ca="1">IF('2. Erfassung Einzahlungen'!$M$13&lt;&gt;"ja",IF(ISNUMBER(MATCH(G$4,'2. Erfassung Einzahlungen'!$V$13:$CE$13,0)),'2. Erfassung Einzahlungen'!$N$13,0),0)</f>
        <v>0</v>
      </c>
      <c r="H16" s="199">
        <f ca="1">IF('2. Erfassung Einzahlungen'!$M$13&lt;&gt;"ja",IF(ISNUMBER(MATCH(H$4,'2. Erfassung Einzahlungen'!$V$13:$CE$13,0)),'2. Erfassung Einzahlungen'!$N$13,0),0)</f>
        <v>0</v>
      </c>
      <c r="I16" s="199">
        <f ca="1">IF('2. Erfassung Einzahlungen'!$M$13&lt;&gt;"ja",IF(ISNUMBER(MATCH(I$4,'2. Erfassung Einzahlungen'!$V$13:$CE$13,0)),'2. Erfassung Einzahlungen'!$N$13,0),0)</f>
        <v>0</v>
      </c>
      <c r="J16" s="199">
        <f ca="1">IF('2. Erfassung Einzahlungen'!$M$13&lt;&gt;"ja",IF(ISNUMBER(MATCH(J$4,'2. Erfassung Einzahlungen'!$V$13:$CE$13,0)),'2. Erfassung Einzahlungen'!$N$13,0),0)</f>
        <v>0</v>
      </c>
      <c r="K16" s="199">
        <f ca="1">IF('2. Erfassung Einzahlungen'!$M$13&lt;&gt;"ja",IF(ISNUMBER(MATCH(K$4,'2. Erfassung Einzahlungen'!$V$13:$CE$13,0)),'2. Erfassung Einzahlungen'!$N$13,0),0)</f>
        <v>0</v>
      </c>
      <c r="L16" s="199">
        <f ca="1">IF('2. Erfassung Einzahlungen'!$M$13&lt;&gt;"ja",IF(ISNUMBER(MATCH(L$4,'2. Erfassung Einzahlungen'!$V$13:$CE$13,0)),'2. Erfassung Einzahlungen'!$N$13,0),0)</f>
        <v>0</v>
      </c>
      <c r="M16" s="199">
        <f ca="1">IF('2. Erfassung Einzahlungen'!$M$13&lt;&gt;"ja",IF(ISNUMBER(MATCH(M$4,'2. Erfassung Einzahlungen'!$V$13:$CE$13,0)),'2. Erfassung Einzahlungen'!$N$13,0),0)</f>
        <v>0</v>
      </c>
      <c r="N16" s="134">
        <f t="shared" ca="1" si="1"/>
        <v>0</v>
      </c>
    </row>
    <row r="17" spans="1:14" outlineLevel="1" x14ac:dyDescent="0.25">
      <c r="A17" s="130">
        <f>'2. Erfassung Einzahlungen'!A14</f>
        <v>0</v>
      </c>
      <c r="B17" s="199">
        <f ca="1">IF('2. Erfassung Einzahlungen'!$M$14&lt;&gt;"ja",IF(ISNUMBER(MATCH(B$4,'2. Erfassung Einzahlungen'!$V$14:$CE$14,0)),'2. Erfassung Einzahlungen'!$N$14,0),0)</f>
        <v>0</v>
      </c>
      <c r="C17" s="199">
        <f ca="1">IF('2. Erfassung Einzahlungen'!$M$14&lt;&gt;"ja",IF(ISNUMBER(MATCH(C$4,'2. Erfassung Einzahlungen'!$V$14:$CE$14,0)),'2. Erfassung Einzahlungen'!$N$14,0),0)</f>
        <v>0</v>
      </c>
      <c r="D17" s="199">
        <f ca="1">IF('2. Erfassung Einzahlungen'!$M$14&lt;&gt;"ja",IF(ISNUMBER(MATCH(D$4,'2. Erfassung Einzahlungen'!$V$14:$CE$14,0)),'2. Erfassung Einzahlungen'!$N$14,0),0)</f>
        <v>0</v>
      </c>
      <c r="E17" s="199">
        <f ca="1">IF('2. Erfassung Einzahlungen'!$M$14&lt;&gt;"ja",IF(ISNUMBER(MATCH(E$4,'2. Erfassung Einzahlungen'!$V$14:$CE$14,0)),'2. Erfassung Einzahlungen'!$N$14,0),0)</f>
        <v>0</v>
      </c>
      <c r="F17" s="199">
        <f ca="1">IF('2. Erfassung Einzahlungen'!$M$14&lt;&gt;"ja",IF(ISNUMBER(MATCH(F$4,'2. Erfassung Einzahlungen'!$V$14:$CE$14,0)),'2. Erfassung Einzahlungen'!$N$14,0),0)</f>
        <v>0</v>
      </c>
      <c r="G17" s="199">
        <f ca="1">IF('2. Erfassung Einzahlungen'!$M$14&lt;&gt;"ja",IF(ISNUMBER(MATCH(G$4,'2. Erfassung Einzahlungen'!$V$14:$CE$14,0)),'2. Erfassung Einzahlungen'!$N$14,0),0)</f>
        <v>0</v>
      </c>
      <c r="H17" s="199">
        <f ca="1">IF('2. Erfassung Einzahlungen'!$M$14&lt;&gt;"ja",IF(ISNUMBER(MATCH(H$4,'2. Erfassung Einzahlungen'!$V$14:$CE$14,0)),'2. Erfassung Einzahlungen'!$N$14,0),0)</f>
        <v>0</v>
      </c>
      <c r="I17" s="199">
        <f ca="1">IF('2. Erfassung Einzahlungen'!$M$14&lt;&gt;"ja",IF(ISNUMBER(MATCH(I$4,'2. Erfassung Einzahlungen'!$V$14:$CE$14,0)),'2. Erfassung Einzahlungen'!$N$14,0),0)</f>
        <v>0</v>
      </c>
      <c r="J17" s="199">
        <f ca="1">IF('2. Erfassung Einzahlungen'!$M$14&lt;&gt;"ja",IF(ISNUMBER(MATCH(J$4,'2. Erfassung Einzahlungen'!$V$14:$CE$14,0)),'2. Erfassung Einzahlungen'!$N$14,0),0)</f>
        <v>0</v>
      </c>
      <c r="K17" s="199">
        <f ca="1">IF('2. Erfassung Einzahlungen'!$M$14&lt;&gt;"ja",IF(ISNUMBER(MATCH(K$4,'2. Erfassung Einzahlungen'!$V$14:$CE$14,0)),'2. Erfassung Einzahlungen'!$N$14,0),0)</f>
        <v>0</v>
      </c>
      <c r="L17" s="199">
        <f ca="1">IF('2. Erfassung Einzahlungen'!$M$14&lt;&gt;"ja",IF(ISNUMBER(MATCH(L$4,'2. Erfassung Einzahlungen'!$V$14:$CE$14,0)),'2. Erfassung Einzahlungen'!$N$14,0),0)</f>
        <v>0</v>
      </c>
      <c r="M17" s="199">
        <f ca="1">IF('2. Erfassung Einzahlungen'!$M$14&lt;&gt;"ja",IF(ISNUMBER(MATCH(M$4,'2. Erfassung Einzahlungen'!$V$14:$CE$14,0)),'2. Erfassung Einzahlungen'!$N$14,0),0)</f>
        <v>0</v>
      </c>
      <c r="N17" s="134">
        <f t="shared" ca="1" si="1"/>
        <v>0</v>
      </c>
    </row>
    <row r="18" spans="1:14" outlineLevel="1" x14ac:dyDescent="0.25">
      <c r="A18" s="130">
        <f>'2. Erfassung Einzahlungen'!A15</f>
        <v>0</v>
      </c>
      <c r="B18" s="199">
        <f ca="1">IF('2. Erfassung Einzahlungen'!$M$15&lt;&gt;"ja",IF(ISNUMBER(MATCH(B$4,'2. Erfassung Einzahlungen'!$V$15:$CE$15,0)),'2. Erfassung Einzahlungen'!$N$15,0),0)</f>
        <v>0</v>
      </c>
      <c r="C18" s="199">
        <f ca="1">IF('2. Erfassung Einzahlungen'!$M$15&lt;&gt;"ja",IF(ISNUMBER(MATCH(C$4,'2. Erfassung Einzahlungen'!$V$15:$CE$15,0)),'2. Erfassung Einzahlungen'!$N$15,0),0)</f>
        <v>0</v>
      </c>
      <c r="D18" s="199">
        <f ca="1">IF('2. Erfassung Einzahlungen'!$M$15&lt;&gt;"ja",IF(ISNUMBER(MATCH(D$4,'2. Erfassung Einzahlungen'!$V$15:$CE$15,0)),'2. Erfassung Einzahlungen'!$N$15,0),0)</f>
        <v>0</v>
      </c>
      <c r="E18" s="199">
        <f ca="1">IF('2. Erfassung Einzahlungen'!$M$15&lt;&gt;"ja",IF(ISNUMBER(MATCH(E$4,'2. Erfassung Einzahlungen'!$V$15:$CE$15,0)),'2. Erfassung Einzahlungen'!$N$15,0),0)</f>
        <v>0</v>
      </c>
      <c r="F18" s="199">
        <f ca="1">IF('2. Erfassung Einzahlungen'!$M$15&lt;&gt;"ja",IF(ISNUMBER(MATCH(F$4,'2. Erfassung Einzahlungen'!$V$15:$CE$15,0)),'2. Erfassung Einzahlungen'!$N$15,0),0)</f>
        <v>0</v>
      </c>
      <c r="G18" s="199">
        <f ca="1">IF('2. Erfassung Einzahlungen'!$M$15&lt;&gt;"ja",IF(ISNUMBER(MATCH(G$4,'2. Erfassung Einzahlungen'!$V$15:$CE$15,0)),'2. Erfassung Einzahlungen'!$N$15,0),0)</f>
        <v>0</v>
      </c>
      <c r="H18" s="199">
        <f ca="1">IF('2. Erfassung Einzahlungen'!$M$15&lt;&gt;"ja",IF(ISNUMBER(MATCH(H$4,'2. Erfassung Einzahlungen'!$V$15:$CE$15,0)),'2. Erfassung Einzahlungen'!$N$15,0),0)</f>
        <v>0</v>
      </c>
      <c r="I18" s="199">
        <f ca="1">IF('2. Erfassung Einzahlungen'!$M$15&lt;&gt;"ja",IF(ISNUMBER(MATCH(I$4,'2. Erfassung Einzahlungen'!$V$15:$CE$15,0)),'2. Erfassung Einzahlungen'!$N$15,0),0)</f>
        <v>0</v>
      </c>
      <c r="J18" s="199">
        <f ca="1">IF('2. Erfassung Einzahlungen'!$M$15&lt;&gt;"ja",IF(ISNUMBER(MATCH(J$4,'2. Erfassung Einzahlungen'!$V$15:$CE$15,0)),'2. Erfassung Einzahlungen'!$N$15,0),0)</f>
        <v>0</v>
      </c>
      <c r="K18" s="199">
        <f ca="1">IF('2. Erfassung Einzahlungen'!$M$15&lt;&gt;"ja",IF(ISNUMBER(MATCH(K$4,'2. Erfassung Einzahlungen'!$V$15:$CE$15,0)),'2. Erfassung Einzahlungen'!$N$15,0),0)</f>
        <v>0</v>
      </c>
      <c r="L18" s="199">
        <f ca="1">IF('2. Erfassung Einzahlungen'!$M$15&lt;&gt;"ja",IF(ISNUMBER(MATCH(L$4,'2. Erfassung Einzahlungen'!$V$15:$CE$15,0)),'2. Erfassung Einzahlungen'!$N$15,0),0)</f>
        <v>0</v>
      </c>
      <c r="M18" s="199">
        <f ca="1">IF('2. Erfassung Einzahlungen'!$M$15&lt;&gt;"ja",IF(ISNUMBER(MATCH(M$4,'2. Erfassung Einzahlungen'!$V$15:$CE$15,0)),'2. Erfassung Einzahlungen'!$N$15,0),0)</f>
        <v>0</v>
      </c>
      <c r="N18" s="134">
        <f t="shared" ca="1" si="1"/>
        <v>0</v>
      </c>
    </row>
    <row r="19" spans="1:14" outlineLevel="1" x14ac:dyDescent="0.25">
      <c r="A19" s="130">
        <f>'2. Erfassung Einzahlungen'!A16</f>
        <v>0</v>
      </c>
      <c r="B19" s="199">
        <f ca="1">IF('2. Erfassung Einzahlungen'!$M$16&lt;&gt;"ja",IF(ISNUMBER(MATCH(B$4,'2. Erfassung Einzahlungen'!$V$16:$CE$16,0)),'2. Erfassung Einzahlungen'!$N$16,0),0)</f>
        <v>0</v>
      </c>
      <c r="C19" s="199">
        <f ca="1">IF('2. Erfassung Einzahlungen'!$M$16&lt;&gt;"ja",IF(ISNUMBER(MATCH(C$4,'2. Erfassung Einzahlungen'!$V$16:$CE$16,0)),'2. Erfassung Einzahlungen'!$N$16,0),0)</f>
        <v>0</v>
      </c>
      <c r="D19" s="199">
        <f ca="1">IF('2. Erfassung Einzahlungen'!$M$16&lt;&gt;"ja",IF(ISNUMBER(MATCH(D$4,'2. Erfassung Einzahlungen'!$V$16:$CE$16,0)),'2. Erfassung Einzahlungen'!$N$16,0),0)</f>
        <v>0</v>
      </c>
      <c r="E19" s="199">
        <f ca="1">IF('2. Erfassung Einzahlungen'!$M$16&lt;&gt;"ja",IF(ISNUMBER(MATCH(E$4,'2. Erfassung Einzahlungen'!$V$16:$CE$16,0)),'2. Erfassung Einzahlungen'!$N$16,0),0)</f>
        <v>0</v>
      </c>
      <c r="F19" s="199">
        <f ca="1">IF('2. Erfassung Einzahlungen'!$M$16&lt;&gt;"ja",IF(ISNUMBER(MATCH(F$4,'2. Erfassung Einzahlungen'!$V$16:$CE$16,0)),'2. Erfassung Einzahlungen'!$N$16,0),0)</f>
        <v>0</v>
      </c>
      <c r="G19" s="199">
        <f ca="1">IF('2. Erfassung Einzahlungen'!$M$16&lt;&gt;"ja",IF(ISNUMBER(MATCH(G$4,'2. Erfassung Einzahlungen'!$V$16:$CE$16,0)),'2. Erfassung Einzahlungen'!$N$16,0),0)</f>
        <v>0</v>
      </c>
      <c r="H19" s="199">
        <f ca="1">IF('2. Erfassung Einzahlungen'!$M$16&lt;&gt;"ja",IF(ISNUMBER(MATCH(H$4,'2. Erfassung Einzahlungen'!$V$16:$CE$16,0)),'2. Erfassung Einzahlungen'!$N$16,0),0)</f>
        <v>0</v>
      </c>
      <c r="I19" s="199">
        <f ca="1">IF('2. Erfassung Einzahlungen'!$M$16&lt;&gt;"ja",IF(ISNUMBER(MATCH(I$4,'2. Erfassung Einzahlungen'!$V$16:$CE$16,0)),'2. Erfassung Einzahlungen'!$N$16,0),0)</f>
        <v>0</v>
      </c>
      <c r="J19" s="199">
        <f ca="1">IF('2. Erfassung Einzahlungen'!$M$16&lt;&gt;"ja",IF(ISNUMBER(MATCH(J$4,'2. Erfassung Einzahlungen'!$V$16:$CE$16,0)),'2. Erfassung Einzahlungen'!$N$16,0),0)</f>
        <v>0</v>
      </c>
      <c r="K19" s="199">
        <f ca="1">IF('2. Erfassung Einzahlungen'!$M$16&lt;&gt;"ja",IF(ISNUMBER(MATCH(K$4,'2. Erfassung Einzahlungen'!$V$16:$CE$16,0)),'2. Erfassung Einzahlungen'!$N$16,0),0)</f>
        <v>0</v>
      </c>
      <c r="L19" s="199">
        <f ca="1">IF('2. Erfassung Einzahlungen'!$M$16&lt;&gt;"ja",IF(ISNUMBER(MATCH(L$4,'2. Erfassung Einzahlungen'!$V$16:$CE$16,0)),'2. Erfassung Einzahlungen'!$N$16,0),0)</f>
        <v>0</v>
      </c>
      <c r="M19" s="199">
        <f ca="1">IF('2. Erfassung Einzahlungen'!$M$16&lt;&gt;"ja",IF(ISNUMBER(MATCH(M$4,'2. Erfassung Einzahlungen'!$V$16:$CE$16,0)),'2. Erfassung Einzahlungen'!$N$16,0),0)</f>
        <v>0</v>
      </c>
      <c r="N19" s="134">
        <f t="shared" ca="1" si="1"/>
        <v>0</v>
      </c>
    </row>
    <row r="20" spans="1:14" outlineLevel="1" x14ac:dyDescent="0.25">
      <c r="A20" s="130">
        <f>'2. Erfassung Einzahlungen'!A17</f>
        <v>0</v>
      </c>
      <c r="B20" s="199">
        <f ca="1">IF('2. Erfassung Einzahlungen'!$M$17&lt;&gt;"ja",IF(ISNUMBER(MATCH(B$4,'2. Erfassung Einzahlungen'!$V$17:$CE$17,0)),'2. Erfassung Einzahlungen'!$N$17,0),0)</f>
        <v>0</v>
      </c>
      <c r="C20" s="199">
        <f ca="1">IF('2. Erfassung Einzahlungen'!$M$17&lt;&gt;"ja",IF(ISNUMBER(MATCH(C$4,'2. Erfassung Einzahlungen'!$V$17:$CE$17,0)),'2. Erfassung Einzahlungen'!$N$17,0),0)</f>
        <v>0</v>
      </c>
      <c r="D20" s="199">
        <f ca="1">IF('2. Erfassung Einzahlungen'!$M$17&lt;&gt;"ja",IF(ISNUMBER(MATCH(D$4,'2. Erfassung Einzahlungen'!$V$17:$CE$17,0)),'2. Erfassung Einzahlungen'!$N$17,0),0)</f>
        <v>0</v>
      </c>
      <c r="E20" s="199">
        <f ca="1">IF('2. Erfassung Einzahlungen'!$M$17&lt;&gt;"ja",IF(ISNUMBER(MATCH(E$4,'2. Erfassung Einzahlungen'!$V$17:$CE$17,0)),'2. Erfassung Einzahlungen'!$N$17,0),0)</f>
        <v>0</v>
      </c>
      <c r="F20" s="199">
        <f ca="1">IF('2. Erfassung Einzahlungen'!$M$17&lt;&gt;"ja",IF(ISNUMBER(MATCH(F$4,'2. Erfassung Einzahlungen'!$V$17:$CE$17,0)),'2. Erfassung Einzahlungen'!$N$17,0),0)</f>
        <v>0</v>
      </c>
      <c r="G20" s="199">
        <f ca="1">IF('2. Erfassung Einzahlungen'!$M$17&lt;&gt;"ja",IF(ISNUMBER(MATCH(G$4,'2. Erfassung Einzahlungen'!$V$17:$CE$17,0)),'2. Erfassung Einzahlungen'!$N$17,0),0)</f>
        <v>0</v>
      </c>
      <c r="H20" s="199">
        <f ca="1">IF('2. Erfassung Einzahlungen'!$M$17&lt;&gt;"ja",IF(ISNUMBER(MATCH(H$4,'2. Erfassung Einzahlungen'!$V$17:$CE$17,0)),'2. Erfassung Einzahlungen'!$N$17,0),0)</f>
        <v>0</v>
      </c>
      <c r="I20" s="199">
        <f ca="1">IF('2. Erfassung Einzahlungen'!$M$17&lt;&gt;"ja",IF(ISNUMBER(MATCH(I$4,'2. Erfassung Einzahlungen'!$V$17:$CE$17,0)),'2. Erfassung Einzahlungen'!$N$17,0),0)</f>
        <v>0</v>
      </c>
      <c r="J20" s="199">
        <f ca="1">IF('2. Erfassung Einzahlungen'!$M$17&lt;&gt;"ja",IF(ISNUMBER(MATCH(J$4,'2. Erfassung Einzahlungen'!$V$17:$CE$17,0)),'2. Erfassung Einzahlungen'!$N$17,0),0)</f>
        <v>0</v>
      </c>
      <c r="K20" s="199">
        <f ca="1">IF('2. Erfassung Einzahlungen'!$M$17&lt;&gt;"ja",IF(ISNUMBER(MATCH(K$4,'2. Erfassung Einzahlungen'!$V$17:$CE$17,0)),'2. Erfassung Einzahlungen'!$N$17,0),0)</f>
        <v>0</v>
      </c>
      <c r="L20" s="199">
        <f ca="1">IF('2. Erfassung Einzahlungen'!$M$17&lt;&gt;"ja",IF(ISNUMBER(MATCH(L$4,'2. Erfassung Einzahlungen'!$V$17:$CE$17,0)),'2. Erfassung Einzahlungen'!$N$17,0),0)</f>
        <v>0</v>
      </c>
      <c r="M20" s="199">
        <f ca="1">IF('2. Erfassung Einzahlungen'!$M$17&lt;&gt;"ja",IF(ISNUMBER(MATCH(M$4,'2. Erfassung Einzahlungen'!$V$17:$CE$17,0)),'2. Erfassung Einzahlungen'!$N$17,0),0)</f>
        <v>0</v>
      </c>
      <c r="N20" s="134">
        <f t="shared" ca="1" si="1"/>
        <v>0</v>
      </c>
    </row>
    <row r="21" spans="1:14" outlineLevel="1" x14ac:dyDescent="0.25">
      <c r="A21" s="130">
        <f>'2. Erfassung Einzahlungen'!A18</f>
        <v>0</v>
      </c>
      <c r="B21" s="199">
        <f ca="1">IF('2. Erfassung Einzahlungen'!$M$18&lt;&gt;"ja",IF(ISNUMBER(MATCH(B$4,'2. Erfassung Einzahlungen'!$V$18:$CE$18,0)),'2. Erfassung Einzahlungen'!$N$18,0),0)</f>
        <v>0</v>
      </c>
      <c r="C21" s="199">
        <f ca="1">IF('2. Erfassung Einzahlungen'!$M$18&lt;&gt;"ja",IF(ISNUMBER(MATCH(C$4,'2. Erfassung Einzahlungen'!$V$18:$CE$18,0)),'2. Erfassung Einzahlungen'!$N$18,0),0)</f>
        <v>0</v>
      </c>
      <c r="D21" s="199">
        <f ca="1">IF('2. Erfassung Einzahlungen'!$M$18&lt;&gt;"ja",IF(ISNUMBER(MATCH(D$4,'2. Erfassung Einzahlungen'!$V$18:$CE$18,0)),'2. Erfassung Einzahlungen'!$N$18,0),0)</f>
        <v>0</v>
      </c>
      <c r="E21" s="199">
        <f ca="1">IF('2. Erfassung Einzahlungen'!$M$18&lt;&gt;"ja",IF(ISNUMBER(MATCH(E$4,'2. Erfassung Einzahlungen'!$V$18:$CE$18,0)),'2. Erfassung Einzahlungen'!$N$18,0),0)</f>
        <v>0</v>
      </c>
      <c r="F21" s="199">
        <f ca="1">IF('2. Erfassung Einzahlungen'!$M$18&lt;&gt;"ja",IF(ISNUMBER(MATCH(F$4,'2. Erfassung Einzahlungen'!$V$18:$CE$18,0)),'2. Erfassung Einzahlungen'!$N$18,0),0)</f>
        <v>0</v>
      </c>
      <c r="G21" s="199">
        <f ca="1">IF('2. Erfassung Einzahlungen'!$M$18&lt;&gt;"ja",IF(ISNUMBER(MATCH(G$4,'2. Erfassung Einzahlungen'!$V$18:$CE$18,0)),'2. Erfassung Einzahlungen'!$N$18,0),0)</f>
        <v>0</v>
      </c>
      <c r="H21" s="199">
        <f ca="1">IF('2. Erfassung Einzahlungen'!$M$18&lt;&gt;"ja",IF(ISNUMBER(MATCH(H$4,'2. Erfassung Einzahlungen'!$V$18:$CE$18,0)),'2. Erfassung Einzahlungen'!$N$18,0),0)</f>
        <v>0</v>
      </c>
      <c r="I21" s="199">
        <f ca="1">IF('2. Erfassung Einzahlungen'!$M$18&lt;&gt;"ja",IF(ISNUMBER(MATCH(I$4,'2. Erfassung Einzahlungen'!$V$18:$CE$18,0)),'2. Erfassung Einzahlungen'!$N$18,0),0)</f>
        <v>0</v>
      </c>
      <c r="J21" s="199">
        <f ca="1">IF('2. Erfassung Einzahlungen'!$M$18&lt;&gt;"ja",IF(ISNUMBER(MATCH(J$4,'2. Erfassung Einzahlungen'!$V$18:$CE$18,0)),'2. Erfassung Einzahlungen'!$N$18,0),0)</f>
        <v>0</v>
      </c>
      <c r="K21" s="199">
        <f ca="1">IF('2. Erfassung Einzahlungen'!$M$18&lt;&gt;"ja",IF(ISNUMBER(MATCH(K$4,'2. Erfassung Einzahlungen'!$V$18:$CE$18,0)),'2. Erfassung Einzahlungen'!$N$18,0),0)</f>
        <v>0</v>
      </c>
      <c r="L21" s="199">
        <f ca="1">IF('2. Erfassung Einzahlungen'!$M$18&lt;&gt;"ja",IF(ISNUMBER(MATCH(L$4,'2. Erfassung Einzahlungen'!$V$18:$CE$18,0)),'2. Erfassung Einzahlungen'!$N$18,0),0)</f>
        <v>0</v>
      </c>
      <c r="M21" s="199">
        <f ca="1">IF('2. Erfassung Einzahlungen'!$M$18&lt;&gt;"ja",IF(ISNUMBER(MATCH(M$4,'2. Erfassung Einzahlungen'!$V$18:$CE$18,0)),'2. Erfassung Einzahlungen'!$N$18,0),0)</f>
        <v>0</v>
      </c>
      <c r="N21" s="134">
        <f t="shared" ca="1" si="1"/>
        <v>0</v>
      </c>
    </row>
    <row r="22" spans="1:14" outlineLevel="1" x14ac:dyDescent="0.25">
      <c r="A22" s="130">
        <f>'2. Erfassung Einzahlungen'!A19</f>
        <v>0</v>
      </c>
      <c r="B22" s="199">
        <f ca="1">IF('2. Erfassung Einzahlungen'!$M$19&lt;&gt;"ja",IF(ISNUMBER(MATCH(B$4,'2. Erfassung Einzahlungen'!$V$19:$CE$19,0)),'2. Erfassung Einzahlungen'!$N$19,0),0)</f>
        <v>0</v>
      </c>
      <c r="C22" s="199">
        <f ca="1">IF('2. Erfassung Einzahlungen'!$M$19&lt;&gt;"ja",IF(ISNUMBER(MATCH(C$4,'2. Erfassung Einzahlungen'!$V$19:$CE$19,0)),'2. Erfassung Einzahlungen'!$N$19,0),0)</f>
        <v>0</v>
      </c>
      <c r="D22" s="199">
        <f ca="1">IF('2. Erfassung Einzahlungen'!$M$19&lt;&gt;"ja",IF(ISNUMBER(MATCH(D$4,'2. Erfassung Einzahlungen'!$V$19:$CE$19,0)),'2. Erfassung Einzahlungen'!$N$19,0),0)</f>
        <v>0</v>
      </c>
      <c r="E22" s="199">
        <f ca="1">IF('2. Erfassung Einzahlungen'!$M$19&lt;&gt;"ja",IF(ISNUMBER(MATCH(E$4,'2. Erfassung Einzahlungen'!$V$19:$CE$19,0)),'2. Erfassung Einzahlungen'!$N$19,0),0)</f>
        <v>0</v>
      </c>
      <c r="F22" s="199">
        <f ca="1">IF('2. Erfassung Einzahlungen'!$M$19&lt;&gt;"ja",IF(ISNUMBER(MATCH(F$4,'2. Erfassung Einzahlungen'!$V$19:$CE$19,0)),'2. Erfassung Einzahlungen'!$N$19,0),0)</f>
        <v>0</v>
      </c>
      <c r="G22" s="199">
        <f ca="1">IF('2. Erfassung Einzahlungen'!$M$19&lt;&gt;"ja",IF(ISNUMBER(MATCH(G$4,'2. Erfassung Einzahlungen'!$V$19:$CE$19,0)),'2. Erfassung Einzahlungen'!$N$19,0),0)</f>
        <v>0</v>
      </c>
      <c r="H22" s="199">
        <f ca="1">IF('2. Erfassung Einzahlungen'!$M$19&lt;&gt;"ja",IF(ISNUMBER(MATCH(H$4,'2. Erfassung Einzahlungen'!$V$19:$CE$19,0)),'2. Erfassung Einzahlungen'!$N$19,0),0)</f>
        <v>0</v>
      </c>
      <c r="I22" s="199">
        <f ca="1">IF('2. Erfassung Einzahlungen'!$M$19&lt;&gt;"ja",IF(ISNUMBER(MATCH(I$4,'2. Erfassung Einzahlungen'!$V$19:$CE$19,0)),'2. Erfassung Einzahlungen'!$N$19,0),0)</f>
        <v>0</v>
      </c>
      <c r="J22" s="199">
        <f ca="1">IF('2. Erfassung Einzahlungen'!$M$19&lt;&gt;"ja",IF(ISNUMBER(MATCH(J$4,'2. Erfassung Einzahlungen'!$V$19:$CE$19,0)),'2. Erfassung Einzahlungen'!$N$19,0),0)</f>
        <v>0</v>
      </c>
      <c r="K22" s="199">
        <f ca="1">IF('2. Erfassung Einzahlungen'!$M$19&lt;&gt;"ja",IF(ISNUMBER(MATCH(K$4,'2. Erfassung Einzahlungen'!$V$19:$CE$19,0)),'2. Erfassung Einzahlungen'!$N$19,0),0)</f>
        <v>0</v>
      </c>
      <c r="L22" s="199">
        <f ca="1">IF('2. Erfassung Einzahlungen'!$M$19&lt;&gt;"ja",IF(ISNUMBER(MATCH(L$4,'2. Erfassung Einzahlungen'!$V$19:$CE$19,0)),'2. Erfassung Einzahlungen'!$N$19,0),0)</f>
        <v>0</v>
      </c>
      <c r="M22" s="199">
        <f ca="1">IF('2. Erfassung Einzahlungen'!$M$19&lt;&gt;"ja",IF(ISNUMBER(MATCH(M$4,'2. Erfassung Einzahlungen'!$V$19:$CE$19,0)),'2. Erfassung Einzahlungen'!$N$19,0),0)</f>
        <v>0</v>
      </c>
      <c r="N22" s="134">
        <f t="shared" ca="1" si="1"/>
        <v>0</v>
      </c>
    </row>
    <row r="23" spans="1:14" outlineLevel="1" x14ac:dyDescent="0.25">
      <c r="A23" s="130">
        <f>'2. Erfassung Einzahlungen'!A20</f>
        <v>0</v>
      </c>
      <c r="B23" s="199">
        <f ca="1">IF('2. Erfassung Einzahlungen'!$M$20&lt;&gt;"ja",IF(ISNUMBER(MATCH(B$4,'2. Erfassung Einzahlungen'!$V$20:$CE$20,0)),'2. Erfassung Einzahlungen'!$N$20,0),0)</f>
        <v>0</v>
      </c>
      <c r="C23" s="199">
        <f ca="1">IF('2. Erfassung Einzahlungen'!$M$20&lt;&gt;"ja",IF(ISNUMBER(MATCH(C$4,'2. Erfassung Einzahlungen'!$V$20:$CE$20,0)),'2. Erfassung Einzahlungen'!$N$20,0),0)</f>
        <v>0</v>
      </c>
      <c r="D23" s="199">
        <f ca="1">IF('2. Erfassung Einzahlungen'!$M$20&lt;&gt;"ja",IF(ISNUMBER(MATCH(D$4,'2. Erfassung Einzahlungen'!$V$20:$CE$20,0)),'2. Erfassung Einzahlungen'!$N$20,0),0)</f>
        <v>0</v>
      </c>
      <c r="E23" s="199">
        <f ca="1">IF('2. Erfassung Einzahlungen'!$M$20&lt;&gt;"ja",IF(ISNUMBER(MATCH(E$4,'2. Erfassung Einzahlungen'!$V$20:$CE$20,0)),'2. Erfassung Einzahlungen'!$N$20,0),0)</f>
        <v>0</v>
      </c>
      <c r="F23" s="199">
        <f ca="1">IF('2. Erfassung Einzahlungen'!$M$20&lt;&gt;"ja",IF(ISNUMBER(MATCH(F$4,'2. Erfassung Einzahlungen'!$V$20:$CE$20,0)),'2. Erfassung Einzahlungen'!$N$20,0),0)</f>
        <v>0</v>
      </c>
      <c r="G23" s="199">
        <f ca="1">IF('2. Erfassung Einzahlungen'!$M$20&lt;&gt;"ja",IF(ISNUMBER(MATCH(G$4,'2. Erfassung Einzahlungen'!$V$20:$CE$20,0)),'2. Erfassung Einzahlungen'!$N$20,0),0)</f>
        <v>0</v>
      </c>
      <c r="H23" s="199">
        <f ca="1">IF('2. Erfassung Einzahlungen'!$M$20&lt;&gt;"ja",IF(ISNUMBER(MATCH(H$4,'2. Erfassung Einzahlungen'!$V$20:$CE$20,0)),'2. Erfassung Einzahlungen'!$N$20,0),0)</f>
        <v>0</v>
      </c>
      <c r="I23" s="199">
        <f ca="1">IF('2. Erfassung Einzahlungen'!$M$20&lt;&gt;"ja",IF(ISNUMBER(MATCH(I$4,'2. Erfassung Einzahlungen'!$V$20:$CE$20,0)),'2. Erfassung Einzahlungen'!$N$20,0),0)</f>
        <v>0</v>
      </c>
      <c r="J23" s="199">
        <f ca="1">IF('2. Erfassung Einzahlungen'!$M$20&lt;&gt;"ja",IF(ISNUMBER(MATCH(J$4,'2. Erfassung Einzahlungen'!$V$20:$CE$20,0)),'2. Erfassung Einzahlungen'!$N$20,0),0)</f>
        <v>0</v>
      </c>
      <c r="K23" s="199">
        <f ca="1">IF('2. Erfassung Einzahlungen'!$M$20&lt;&gt;"ja",IF(ISNUMBER(MATCH(K$4,'2. Erfassung Einzahlungen'!$V$20:$CE$20,0)),'2. Erfassung Einzahlungen'!$N$20,0),0)</f>
        <v>0</v>
      </c>
      <c r="L23" s="199">
        <f ca="1">IF('2. Erfassung Einzahlungen'!$M$20&lt;&gt;"ja",IF(ISNUMBER(MATCH(L$4,'2. Erfassung Einzahlungen'!$V$20:$CE$20,0)),'2. Erfassung Einzahlungen'!$N$20,0),0)</f>
        <v>0</v>
      </c>
      <c r="M23" s="199">
        <f ca="1">IF('2. Erfassung Einzahlungen'!$M$20&lt;&gt;"ja",IF(ISNUMBER(MATCH(M$4,'2. Erfassung Einzahlungen'!$V$20:$CE$20,0)),'2. Erfassung Einzahlungen'!$N$20,0),0)</f>
        <v>0</v>
      </c>
      <c r="N23" s="134">
        <f t="shared" ca="1" si="1"/>
        <v>0</v>
      </c>
    </row>
    <row r="24" spans="1:14" outlineLevel="1" x14ac:dyDescent="0.25">
      <c r="A24" s="130">
        <f>'2. Erfassung Einzahlungen'!A21</f>
        <v>0</v>
      </c>
      <c r="B24" s="199">
        <f ca="1">IF('2. Erfassung Einzahlungen'!$M$21&lt;&gt;"ja",IF(ISNUMBER(MATCH(B$4,'2. Erfassung Einzahlungen'!$V$21:$CE$21,0)),'2. Erfassung Einzahlungen'!$N$21,0),0)</f>
        <v>0</v>
      </c>
      <c r="C24" s="199">
        <f ca="1">IF('2. Erfassung Einzahlungen'!$M$21&lt;&gt;"ja",IF(ISNUMBER(MATCH(C$4,'2. Erfassung Einzahlungen'!$V$21:$CE$21,0)),'2. Erfassung Einzahlungen'!$N$21,0),0)</f>
        <v>0</v>
      </c>
      <c r="D24" s="199">
        <f ca="1">IF('2. Erfassung Einzahlungen'!$M$21&lt;&gt;"ja",IF(ISNUMBER(MATCH(D$4,'2. Erfassung Einzahlungen'!$V$21:$CE$21,0)),'2. Erfassung Einzahlungen'!$N$21,0),0)</f>
        <v>0</v>
      </c>
      <c r="E24" s="199">
        <f ca="1">IF('2. Erfassung Einzahlungen'!$M$21&lt;&gt;"ja",IF(ISNUMBER(MATCH(E$4,'2. Erfassung Einzahlungen'!$V$21:$CE$21,0)),'2. Erfassung Einzahlungen'!$N$21,0),0)</f>
        <v>0</v>
      </c>
      <c r="F24" s="199">
        <f ca="1">IF('2. Erfassung Einzahlungen'!$M$21&lt;&gt;"ja",IF(ISNUMBER(MATCH(F$4,'2. Erfassung Einzahlungen'!$V$21:$CE$21,0)),'2. Erfassung Einzahlungen'!$N$21,0),0)</f>
        <v>0</v>
      </c>
      <c r="G24" s="199">
        <f ca="1">IF('2. Erfassung Einzahlungen'!$M$21&lt;&gt;"ja",IF(ISNUMBER(MATCH(G$4,'2. Erfassung Einzahlungen'!$V$21:$CE$21,0)),'2. Erfassung Einzahlungen'!$N$21,0),0)</f>
        <v>0</v>
      </c>
      <c r="H24" s="199">
        <f ca="1">IF('2. Erfassung Einzahlungen'!$M$21&lt;&gt;"ja",IF(ISNUMBER(MATCH(H$4,'2. Erfassung Einzahlungen'!$V$21:$CE$21,0)),'2. Erfassung Einzahlungen'!$N$21,0),0)</f>
        <v>0</v>
      </c>
      <c r="I24" s="199">
        <f ca="1">IF('2. Erfassung Einzahlungen'!$M$21&lt;&gt;"ja",IF(ISNUMBER(MATCH(I$4,'2. Erfassung Einzahlungen'!$V$21:$CE$21,0)),'2. Erfassung Einzahlungen'!$N$21,0),0)</f>
        <v>0</v>
      </c>
      <c r="J24" s="199">
        <f ca="1">IF('2. Erfassung Einzahlungen'!$M$21&lt;&gt;"ja",IF(ISNUMBER(MATCH(J$4,'2. Erfassung Einzahlungen'!$V$21:$CE$21,0)),'2. Erfassung Einzahlungen'!$N$21,0),0)</f>
        <v>0</v>
      </c>
      <c r="K24" s="199">
        <f ca="1">IF('2. Erfassung Einzahlungen'!$M$21&lt;&gt;"ja",IF(ISNUMBER(MATCH(K$4,'2. Erfassung Einzahlungen'!$V$21:$CE$21,0)),'2. Erfassung Einzahlungen'!$N$21,0),0)</f>
        <v>0</v>
      </c>
      <c r="L24" s="199">
        <f ca="1">IF('2. Erfassung Einzahlungen'!$M$21&lt;&gt;"ja",IF(ISNUMBER(MATCH(L$4,'2. Erfassung Einzahlungen'!$V$21:$CE$21,0)),'2. Erfassung Einzahlungen'!$N$21,0),0)</f>
        <v>0</v>
      </c>
      <c r="M24" s="199">
        <f ca="1">IF('2. Erfassung Einzahlungen'!$M$21&lt;&gt;"ja",IF(ISNUMBER(MATCH(M$4,'2. Erfassung Einzahlungen'!$V$21:$CE$21,0)),'2. Erfassung Einzahlungen'!$N$21,0),0)</f>
        <v>0</v>
      </c>
      <c r="N24" s="134">
        <f t="shared" ca="1" si="1"/>
        <v>0</v>
      </c>
    </row>
    <row r="25" spans="1:14" ht="18.75" outlineLevel="1" x14ac:dyDescent="0.3">
      <c r="A25" s="110" t="s">
        <v>150</v>
      </c>
      <c r="B25" s="134">
        <f ca="1">SUM(B5:B24)</f>
        <v>1212.25</v>
      </c>
      <c r="C25" s="134">
        <f t="shared" ref="C25:L25" ca="1" si="2">SUM(C5:C24)</f>
        <v>1212.25</v>
      </c>
      <c r="D25" s="134">
        <f t="shared" ca="1" si="2"/>
        <v>1212.25</v>
      </c>
      <c r="E25" s="134">
        <f t="shared" ca="1" si="2"/>
        <v>1212.25</v>
      </c>
      <c r="F25" s="134">
        <f t="shared" ca="1" si="2"/>
        <v>1212.25</v>
      </c>
      <c r="G25" s="134">
        <f t="shared" ca="1" si="2"/>
        <v>1212.25</v>
      </c>
      <c r="H25" s="134">
        <f t="shared" ca="1" si="2"/>
        <v>1212.25</v>
      </c>
      <c r="I25" s="134">
        <f t="shared" ca="1" si="2"/>
        <v>1212.25</v>
      </c>
      <c r="J25" s="134">
        <f t="shared" ca="1" si="2"/>
        <v>1212.25</v>
      </c>
      <c r="K25" s="134">
        <f t="shared" ca="1" si="2"/>
        <v>1212.25</v>
      </c>
      <c r="L25" s="134">
        <f t="shared" ca="1" si="2"/>
        <v>1212.25</v>
      </c>
      <c r="M25" s="134">
        <f ca="1">SUM(M5:M24)</f>
        <v>1462.25</v>
      </c>
      <c r="N25" s="134">
        <f ca="1">SUM(N5:N24)</f>
        <v>14797</v>
      </c>
    </row>
    <row r="26" spans="1:14" ht="18.75" outlineLevel="1" x14ac:dyDescent="0.3">
      <c r="A26" s="110" t="s">
        <v>157</v>
      </c>
      <c r="B26" s="131">
        <f ca="1">B4</f>
        <v>45748</v>
      </c>
      <c r="C26" s="131">
        <f t="shared" ref="C26:M26" ca="1" si="3">C4</f>
        <v>45778</v>
      </c>
      <c r="D26" s="131">
        <f t="shared" ca="1" si="3"/>
        <v>45809</v>
      </c>
      <c r="E26" s="131">
        <f t="shared" ca="1" si="3"/>
        <v>45839</v>
      </c>
      <c r="F26" s="131">
        <f t="shared" ca="1" si="3"/>
        <v>45870</v>
      </c>
      <c r="G26" s="131">
        <f t="shared" ca="1" si="3"/>
        <v>45901</v>
      </c>
      <c r="H26" s="131">
        <f t="shared" ca="1" si="3"/>
        <v>45931</v>
      </c>
      <c r="I26" s="131">
        <f t="shared" ca="1" si="3"/>
        <v>45962</v>
      </c>
      <c r="J26" s="131">
        <f t="shared" ca="1" si="3"/>
        <v>45992</v>
      </c>
      <c r="K26" s="131">
        <f t="shared" ca="1" si="3"/>
        <v>46023</v>
      </c>
      <c r="L26" s="131">
        <f t="shared" ca="1" si="3"/>
        <v>46054</v>
      </c>
      <c r="M26" s="131">
        <f t="shared" ca="1" si="3"/>
        <v>46082</v>
      </c>
      <c r="N26" s="128" t="s">
        <v>147</v>
      </c>
    </row>
    <row r="27" spans="1:14" outlineLevel="1" x14ac:dyDescent="0.25">
      <c r="A27" s="130" t="str">
        <f>'2. Erfassung Einzahlungen'!A25</f>
        <v>Verkauf Münzsammlung von Opa</v>
      </c>
      <c r="B27" s="441">
        <f ca="1">IF(ISNUMBER(MATCH(B4,'2. Erfassung Einzahlungen'!$V$25:$CE$25,0)),'2. Erfassung Einzahlungen'!$N$25,0)</f>
        <v>0</v>
      </c>
      <c r="C27" s="441">
        <f ca="1">IF(ISNUMBER(MATCH(C4,'2. Erfassung Einzahlungen'!$V$25:$CE$25,0)),'2. Erfassung Einzahlungen'!$N$25,0)</f>
        <v>0</v>
      </c>
      <c r="D27" s="441">
        <f ca="1">IF(ISNUMBER(MATCH(D4,'2. Erfassung Einzahlungen'!$V$25:$CE$25,0)),'2. Erfassung Einzahlungen'!$N$25,0)</f>
        <v>0</v>
      </c>
      <c r="E27" s="441">
        <f ca="1">IF(ISNUMBER(MATCH(E4,'2. Erfassung Einzahlungen'!$V$25:$CE$25,0)),'2. Erfassung Einzahlungen'!$N$25,0)</f>
        <v>5000</v>
      </c>
      <c r="F27" s="441">
        <f ca="1">IF(ISNUMBER(MATCH(F4,'2. Erfassung Einzahlungen'!$V$25:$CE$25,0)),'2. Erfassung Einzahlungen'!$N$25,0)</f>
        <v>0</v>
      </c>
      <c r="G27" s="441">
        <f ca="1">IF(ISNUMBER(MATCH(G4,'2. Erfassung Einzahlungen'!$V$25:$CE$25,0)),'2. Erfassung Einzahlungen'!$N$25,0)</f>
        <v>0</v>
      </c>
      <c r="H27" s="441">
        <f ca="1">IF(ISNUMBER(MATCH(H4,'2. Erfassung Einzahlungen'!$V$25:$CE$25,0)),'2. Erfassung Einzahlungen'!$N$25,0)</f>
        <v>0</v>
      </c>
      <c r="I27" s="441">
        <f ca="1">IF(ISNUMBER(MATCH(I4,'2. Erfassung Einzahlungen'!$V$25:$CE$25,0)),'2. Erfassung Einzahlungen'!$N$25,0)</f>
        <v>0</v>
      </c>
      <c r="J27" s="441">
        <f ca="1">IF(ISNUMBER(MATCH(J4,'2. Erfassung Einzahlungen'!$V$25:$CE$25,0)),'2. Erfassung Einzahlungen'!$N$25,0)</f>
        <v>0</v>
      </c>
      <c r="K27" s="441">
        <f ca="1">IF(ISNUMBER(MATCH(K4,'2. Erfassung Einzahlungen'!$V$25:$CE$25,0)),'2. Erfassung Einzahlungen'!$N$25,0)</f>
        <v>0</v>
      </c>
      <c r="L27" s="441">
        <f ca="1">IF(ISNUMBER(MATCH(L4,'2. Erfassung Einzahlungen'!$V$25:$CE$25,0)),'2. Erfassung Einzahlungen'!$N$25,0)</f>
        <v>0</v>
      </c>
      <c r="M27" s="441">
        <f ca="1">IF(ISNUMBER(MATCH(M4,'2. Erfassung Einzahlungen'!$V$25:$CE$25,0)),'2. Erfassung Einzahlungen'!$N$25,0)</f>
        <v>0</v>
      </c>
      <c r="N27" s="134">
        <f t="shared" ref="N27:N50" ca="1" si="4">SUM(B27:M27)</f>
        <v>5000</v>
      </c>
    </row>
    <row r="28" spans="1:14" outlineLevel="1" x14ac:dyDescent="0.25">
      <c r="A28" s="130" t="str">
        <f>'2. Erfassung Einzahlungen'!A26</f>
        <v>Verkauf Investmentfold VL</v>
      </c>
      <c r="B28" s="441">
        <f ca="1">IF(ISNUMBER(MATCH(B4,'2. Erfassung Einzahlungen'!$V$26:$CE$26,0)),'2. Erfassung Einzahlungen'!$N$26,0)</f>
        <v>0</v>
      </c>
      <c r="C28" s="441">
        <f ca="1">IF(ISNUMBER(MATCH(C4,'2. Erfassung Einzahlungen'!$V$26:$CE$26,0)),'2. Erfassung Einzahlungen'!$N$26,0)</f>
        <v>0</v>
      </c>
      <c r="D28" s="441">
        <f ca="1">IF(ISNUMBER(MATCH(D4,'2. Erfassung Einzahlungen'!$V$26:$CE$26,0)),'2. Erfassung Einzahlungen'!$N$26,0)</f>
        <v>0</v>
      </c>
      <c r="E28" s="441">
        <f ca="1">IF(ISNUMBER(MATCH(E4,'2. Erfassung Einzahlungen'!$V$26:$CE$26,0)),'2. Erfassung Einzahlungen'!$N$26,0)</f>
        <v>0</v>
      </c>
      <c r="F28" s="441">
        <f ca="1">IF(ISNUMBER(MATCH(F4,'2. Erfassung Einzahlungen'!$V$26:$CE$26,0)),'2. Erfassung Einzahlungen'!$N$26,0)</f>
        <v>0</v>
      </c>
      <c r="G28" s="441">
        <f ca="1">IF(ISNUMBER(MATCH(G4,'2. Erfassung Einzahlungen'!$V$26:$CE$26,0)),'2. Erfassung Einzahlungen'!$N$26,0)</f>
        <v>0</v>
      </c>
      <c r="H28" s="441">
        <f ca="1">IF(ISNUMBER(MATCH(H4,'2. Erfassung Einzahlungen'!$V$26:$CE$26,0)),'2. Erfassung Einzahlungen'!$N$26,0)</f>
        <v>0</v>
      </c>
      <c r="I28" s="441">
        <f ca="1">IF(ISNUMBER(MATCH(I4,'2. Erfassung Einzahlungen'!$V$26:$CE$26,0)),'2. Erfassung Einzahlungen'!$N$26,0)</f>
        <v>0</v>
      </c>
      <c r="J28" s="441">
        <f ca="1">IF(ISNUMBER(MATCH(J4,'2. Erfassung Einzahlungen'!$V$26:$CE$26,0)),'2. Erfassung Einzahlungen'!$N$26,0)</f>
        <v>0</v>
      </c>
      <c r="K28" s="441">
        <f ca="1">IF(ISNUMBER(MATCH(K4,'2. Erfassung Einzahlungen'!$V$26:$CE$26,0)),'2. Erfassung Einzahlungen'!$N$26,0)</f>
        <v>0</v>
      </c>
      <c r="L28" s="441">
        <f ca="1">IF(ISNUMBER(MATCH(L4,'2. Erfassung Einzahlungen'!$V$26:$CE$26,0)),'2. Erfassung Einzahlungen'!$N$26,0)</f>
        <v>0</v>
      </c>
      <c r="M28" s="441">
        <f ca="1">IF(ISNUMBER(MATCH(M4,'2. Erfassung Einzahlungen'!$V$26:$CE$26,0)),'2. Erfassung Einzahlungen'!$N$26,0)</f>
        <v>0</v>
      </c>
      <c r="N28" s="134">
        <f t="shared" ca="1" si="4"/>
        <v>0</v>
      </c>
    </row>
    <row r="29" spans="1:14" outlineLevel="1" x14ac:dyDescent="0.25">
      <c r="A29" s="130">
        <f>'2. Erfassung Einzahlungen'!A27</f>
        <v>0</v>
      </c>
      <c r="B29" s="441">
        <f ca="1">IF(ISNUMBER(MATCH(B4,'2. Erfassung Einzahlungen'!$V$27:$CE$27,0)),'2. Erfassung Einzahlungen'!$N$27,0)</f>
        <v>0</v>
      </c>
      <c r="C29" s="441">
        <f ca="1">IF(ISNUMBER(MATCH(C4,'2. Erfassung Einzahlungen'!$V$27:$CE$27,0)),'2. Erfassung Einzahlungen'!$N$27,0)</f>
        <v>0</v>
      </c>
      <c r="D29" s="441">
        <f ca="1">IF(ISNUMBER(MATCH(D4,'2. Erfassung Einzahlungen'!$V$27:$CE$27,0)),'2. Erfassung Einzahlungen'!$N$27,0)</f>
        <v>0</v>
      </c>
      <c r="E29" s="441">
        <f ca="1">IF(ISNUMBER(MATCH(E4,'2. Erfassung Einzahlungen'!$V$27:$CE$27,0)),'2. Erfassung Einzahlungen'!$N$27,0)</f>
        <v>0</v>
      </c>
      <c r="F29" s="441">
        <f ca="1">IF(ISNUMBER(MATCH(F4,'2. Erfassung Einzahlungen'!$V$27:$CE$27,0)),'2. Erfassung Einzahlungen'!$N$27,0)</f>
        <v>0</v>
      </c>
      <c r="G29" s="441">
        <f ca="1">IF(ISNUMBER(MATCH(G4,'2. Erfassung Einzahlungen'!$V$27:$CE$27,0)),'2. Erfassung Einzahlungen'!$N$27,0)</f>
        <v>0</v>
      </c>
      <c r="H29" s="441">
        <f ca="1">IF(ISNUMBER(MATCH(H4,'2. Erfassung Einzahlungen'!$V$27:$CE$27,0)),'2. Erfassung Einzahlungen'!$N$27,0)</f>
        <v>0</v>
      </c>
      <c r="I29" s="441">
        <f ca="1">IF(ISNUMBER(MATCH(I4,'2. Erfassung Einzahlungen'!$V$27:$CE$27,0)),'2. Erfassung Einzahlungen'!$N$27,0)</f>
        <v>0</v>
      </c>
      <c r="J29" s="441">
        <f ca="1">IF(ISNUMBER(MATCH(J4,'2. Erfassung Einzahlungen'!$V$27:$CE$27,0)),'2. Erfassung Einzahlungen'!$N$27,0)</f>
        <v>0</v>
      </c>
      <c r="K29" s="441">
        <f ca="1">IF(ISNUMBER(MATCH(K4,'2. Erfassung Einzahlungen'!$V$27:$CE$27,0)),'2. Erfassung Einzahlungen'!$N$27,0)</f>
        <v>0</v>
      </c>
      <c r="L29" s="441">
        <f ca="1">IF(ISNUMBER(MATCH(L4,'2. Erfassung Einzahlungen'!$V$27:$CE$27,0)),'2. Erfassung Einzahlungen'!$N$27,0)</f>
        <v>0</v>
      </c>
      <c r="M29" s="441">
        <f ca="1">IF(ISNUMBER(MATCH(M4,'2. Erfassung Einzahlungen'!$V$27:$CE$27,0)),'2. Erfassung Einzahlungen'!$N$27,0)</f>
        <v>0</v>
      </c>
      <c r="N29" s="134">
        <f t="shared" ca="1" si="4"/>
        <v>0</v>
      </c>
    </row>
    <row r="30" spans="1:14" outlineLevel="1" x14ac:dyDescent="0.25">
      <c r="A30" s="130">
        <f>'2. Erfassung Einzahlungen'!A28</f>
        <v>0</v>
      </c>
      <c r="B30" s="441">
        <f ca="1">IF(ISNUMBER(MATCH(B4,'2. Erfassung Einzahlungen'!$V$28:$CE$28,0)),'2. Erfassung Einzahlungen'!$N$28,0)</f>
        <v>0</v>
      </c>
      <c r="C30" s="441">
        <f ca="1">IF(ISNUMBER(MATCH(C4,'2. Erfassung Einzahlungen'!$V$28:$CE$28,0)),'2. Erfassung Einzahlungen'!$N$28,0)</f>
        <v>0</v>
      </c>
      <c r="D30" s="441">
        <f ca="1">IF(ISNUMBER(MATCH(D4,'2. Erfassung Einzahlungen'!$V$28:$CE$28,0)),'2. Erfassung Einzahlungen'!$N$28,0)</f>
        <v>0</v>
      </c>
      <c r="E30" s="441">
        <f ca="1">IF(ISNUMBER(MATCH(E4,'2. Erfassung Einzahlungen'!$V$28:$CE$28,0)),'2. Erfassung Einzahlungen'!$N$28,0)</f>
        <v>0</v>
      </c>
      <c r="F30" s="441">
        <f ca="1">IF(ISNUMBER(MATCH(F4,'2. Erfassung Einzahlungen'!$V$28:$CE$28,0)),'2. Erfassung Einzahlungen'!$N$28,0)</f>
        <v>0</v>
      </c>
      <c r="G30" s="441">
        <f ca="1">IF(ISNUMBER(MATCH(G4,'2. Erfassung Einzahlungen'!$V$28:$CE$28,0)),'2. Erfassung Einzahlungen'!$N$28,0)</f>
        <v>0</v>
      </c>
      <c r="H30" s="441">
        <f ca="1">IF(ISNUMBER(MATCH(H4,'2. Erfassung Einzahlungen'!$V$28:$CE$28,0)),'2. Erfassung Einzahlungen'!$N$28,0)</f>
        <v>0</v>
      </c>
      <c r="I30" s="441">
        <f ca="1">IF(ISNUMBER(MATCH(I4,'2. Erfassung Einzahlungen'!$V$28:$CE$28,0)),'2. Erfassung Einzahlungen'!$N$28,0)</f>
        <v>0</v>
      </c>
      <c r="J30" s="441">
        <f ca="1">IF(ISNUMBER(MATCH(J4,'2. Erfassung Einzahlungen'!$V$28:$CE$28,0)),'2. Erfassung Einzahlungen'!$N$28,0)</f>
        <v>0</v>
      </c>
      <c r="K30" s="441">
        <f ca="1">IF(ISNUMBER(MATCH(K4,'2. Erfassung Einzahlungen'!$V$28:$CE$28,0)),'2. Erfassung Einzahlungen'!$N$28,0)</f>
        <v>0</v>
      </c>
      <c r="L30" s="441">
        <f ca="1">IF(ISNUMBER(MATCH(L4,'2. Erfassung Einzahlungen'!$V$28:$CE$28,0)),'2. Erfassung Einzahlungen'!$N$28,0)</f>
        <v>0</v>
      </c>
      <c r="M30" s="441">
        <f ca="1">IF(ISNUMBER(MATCH(M4,'2. Erfassung Einzahlungen'!$V$28:$CE$28,0)),'2. Erfassung Einzahlungen'!$N$28,0)</f>
        <v>0</v>
      </c>
      <c r="N30" s="134">
        <f t="shared" ca="1" si="4"/>
        <v>0</v>
      </c>
    </row>
    <row r="31" spans="1:14" outlineLevel="1" x14ac:dyDescent="0.25">
      <c r="A31" s="130">
        <f>'2. Erfassung Einzahlungen'!A29</f>
        <v>0</v>
      </c>
      <c r="B31" s="441">
        <f ca="1">IF(ISNUMBER(MATCH(B4,'2. Erfassung Einzahlungen'!$V$29:$CE$29,0)),'2. Erfassung Einzahlungen'!$N$29,0)</f>
        <v>0</v>
      </c>
      <c r="C31" s="441">
        <f ca="1">IF(ISNUMBER(MATCH(C4,'2. Erfassung Einzahlungen'!$V$29:$CE$29,0)),'2. Erfassung Einzahlungen'!$N$29,0)</f>
        <v>0</v>
      </c>
      <c r="D31" s="441">
        <f ca="1">IF(ISNUMBER(MATCH(D4,'2. Erfassung Einzahlungen'!$V$29:$CE$29,0)),'2. Erfassung Einzahlungen'!$N$29,0)</f>
        <v>0</v>
      </c>
      <c r="E31" s="441">
        <f ca="1">IF(ISNUMBER(MATCH(E4,'2. Erfassung Einzahlungen'!$V$29:$CE$29,0)),'2. Erfassung Einzahlungen'!$N$29,0)</f>
        <v>0</v>
      </c>
      <c r="F31" s="441">
        <f ca="1">IF(ISNUMBER(MATCH(F4,'2. Erfassung Einzahlungen'!$V$29:$CE$29,0)),'2. Erfassung Einzahlungen'!$N$29,0)</f>
        <v>0</v>
      </c>
      <c r="G31" s="441">
        <f ca="1">IF(ISNUMBER(MATCH(G4,'2. Erfassung Einzahlungen'!$V$29:$CE$29,0)),'2. Erfassung Einzahlungen'!$N$29,0)</f>
        <v>0</v>
      </c>
      <c r="H31" s="441">
        <f ca="1">IF(ISNUMBER(MATCH(H4,'2. Erfassung Einzahlungen'!$V$29:$CE$29,0)),'2. Erfassung Einzahlungen'!$N$29,0)</f>
        <v>0</v>
      </c>
      <c r="I31" s="441">
        <f ca="1">IF(ISNUMBER(MATCH(I4,'2. Erfassung Einzahlungen'!$V$29:$CE$29,0)),'2. Erfassung Einzahlungen'!$N$29,0)</f>
        <v>0</v>
      </c>
      <c r="J31" s="441">
        <f ca="1">IF(ISNUMBER(MATCH(J4,'2. Erfassung Einzahlungen'!$V$29:$CE$29,0)),'2. Erfassung Einzahlungen'!$N$29,0)</f>
        <v>0</v>
      </c>
      <c r="K31" s="441">
        <f ca="1">IF(ISNUMBER(MATCH(K4,'2. Erfassung Einzahlungen'!$V$29:$CE$29,0)),'2. Erfassung Einzahlungen'!$N$29,0)</f>
        <v>0</v>
      </c>
      <c r="L31" s="441">
        <f ca="1">IF(ISNUMBER(MATCH(L4,'2. Erfassung Einzahlungen'!$V$29:$CE$29,0)),'2. Erfassung Einzahlungen'!$N$29,0)</f>
        <v>0</v>
      </c>
      <c r="M31" s="441">
        <f ca="1">IF(ISNUMBER(MATCH(M4,'2. Erfassung Einzahlungen'!$V$29:$CE$29,0)),'2. Erfassung Einzahlungen'!$N$29,0)</f>
        <v>0</v>
      </c>
      <c r="N31" s="134">
        <f t="shared" ca="1" si="4"/>
        <v>0</v>
      </c>
    </row>
    <row r="32" spans="1:14" outlineLevel="1" x14ac:dyDescent="0.25">
      <c r="A32" s="130">
        <f>'2. Erfassung Einzahlungen'!A30</f>
        <v>0</v>
      </c>
      <c r="B32" s="441">
        <f ca="1">IF(ISNUMBER(MATCH(B4,'2. Erfassung Einzahlungen'!$V$30:$CE$30,0)),'2. Erfassung Einzahlungen'!$N$30,0)</f>
        <v>0</v>
      </c>
      <c r="C32" s="441">
        <f ca="1">IF(ISNUMBER(MATCH(C4,'2. Erfassung Einzahlungen'!$V$30:$CE$30,0)),'2. Erfassung Einzahlungen'!$N$30,0)</f>
        <v>0</v>
      </c>
      <c r="D32" s="441">
        <f ca="1">IF(ISNUMBER(MATCH(D4,'2. Erfassung Einzahlungen'!$V$30:$CE$30,0)),'2. Erfassung Einzahlungen'!$N$30,0)</f>
        <v>0</v>
      </c>
      <c r="E32" s="441">
        <f ca="1">IF(ISNUMBER(MATCH(E4,'2. Erfassung Einzahlungen'!$V$30:$CE$30,0)),'2. Erfassung Einzahlungen'!$N$30,0)</f>
        <v>0</v>
      </c>
      <c r="F32" s="441">
        <f ca="1">IF(ISNUMBER(MATCH(F4,'2. Erfassung Einzahlungen'!$V$30:$CE$30,0)),'2. Erfassung Einzahlungen'!$N$30,0)</f>
        <v>0</v>
      </c>
      <c r="G32" s="441">
        <f ca="1">IF(ISNUMBER(MATCH(G4,'2. Erfassung Einzahlungen'!$V$30:$CE$30,0)),'2. Erfassung Einzahlungen'!$N$30,0)</f>
        <v>0</v>
      </c>
      <c r="H32" s="441">
        <f ca="1">IF(ISNUMBER(MATCH(H4,'2. Erfassung Einzahlungen'!$V$30:$CE$30,0)),'2. Erfassung Einzahlungen'!$N$30,0)</f>
        <v>0</v>
      </c>
      <c r="I32" s="441">
        <f ca="1">IF(ISNUMBER(MATCH(I4,'2. Erfassung Einzahlungen'!$V$30:$CE$30,0)),'2. Erfassung Einzahlungen'!$N$30,0)</f>
        <v>0</v>
      </c>
      <c r="J32" s="441">
        <f ca="1">IF(ISNUMBER(MATCH(J4,'2. Erfassung Einzahlungen'!$V$30:$CE$30,0)),'2. Erfassung Einzahlungen'!$N$30,0)</f>
        <v>0</v>
      </c>
      <c r="K32" s="441">
        <f ca="1">IF(ISNUMBER(MATCH(K4,'2. Erfassung Einzahlungen'!$V$30:$CE$30,0)),'2. Erfassung Einzahlungen'!$N$30,0)</f>
        <v>0</v>
      </c>
      <c r="L32" s="441">
        <f ca="1">IF(ISNUMBER(MATCH(L4,'2. Erfassung Einzahlungen'!$V$30:$CE$30,0)),'2. Erfassung Einzahlungen'!$N$30,0)</f>
        <v>0</v>
      </c>
      <c r="M32" s="441">
        <f ca="1">IF(ISNUMBER(MATCH(M4,'2. Erfassung Einzahlungen'!$V$30:$CE$30,0)),'2. Erfassung Einzahlungen'!$N$30,0)</f>
        <v>0</v>
      </c>
      <c r="N32" s="134">
        <f t="shared" ca="1" si="4"/>
        <v>0</v>
      </c>
    </row>
    <row r="33" spans="1:14" outlineLevel="1" x14ac:dyDescent="0.25">
      <c r="A33" s="130">
        <f>'2. Erfassung Einzahlungen'!A31</f>
        <v>0</v>
      </c>
      <c r="B33" s="441">
        <f ca="1">IF(ISNUMBER(MATCH(B4,'2. Erfassung Einzahlungen'!$V$31:$CE$31,0)),'2. Erfassung Einzahlungen'!$N$31,0)</f>
        <v>0</v>
      </c>
      <c r="C33" s="441">
        <f ca="1">IF(ISNUMBER(MATCH(C4,'2. Erfassung Einzahlungen'!$V$31:$CE$31,0)),'2. Erfassung Einzahlungen'!$N$31,0)</f>
        <v>0</v>
      </c>
      <c r="D33" s="441">
        <f ca="1">IF(ISNUMBER(MATCH(D4,'2. Erfassung Einzahlungen'!$V$31:$CE$31,0)),'2. Erfassung Einzahlungen'!$N$31,0)</f>
        <v>0</v>
      </c>
      <c r="E33" s="441">
        <f ca="1">IF(ISNUMBER(MATCH(E4,'2. Erfassung Einzahlungen'!$V$31:$CE$31,0)),'2. Erfassung Einzahlungen'!$N$31,0)</f>
        <v>0</v>
      </c>
      <c r="F33" s="441">
        <f ca="1">IF(ISNUMBER(MATCH(F4,'2. Erfassung Einzahlungen'!$V$31:$CE$31,0)),'2. Erfassung Einzahlungen'!$N$31,0)</f>
        <v>0</v>
      </c>
      <c r="G33" s="441">
        <f ca="1">IF(ISNUMBER(MATCH(G4,'2. Erfassung Einzahlungen'!$V$31:$CE$31,0)),'2. Erfassung Einzahlungen'!$N$31,0)</f>
        <v>0</v>
      </c>
      <c r="H33" s="441">
        <f ca="1">IF(ISNUMBER(MATCH(H4,'2. Erfassung Einzahlungen'!$V$31:$CE$31,0)),'2. Erfassung Einzahlungen'!$N$31,0)</f>
        <v>0</v>
      </c>
      <c r="I33" s="441">
        <f ca="1">IF(ISNUMBER(MATCH(I4,'2. Erfassung Einzahlungen'!$V$31:$CE$31,0)),'2. Erfassung Einzahlungen'!$N$31,0)</f>
        <v>0</v>
      </c>
      <c r="J33" s="441">
        <f ca="1">IF(ISNUMBER(MATCH(J4,'2. Erfassung Einzahlungen'!$V$31:$CE$31,0)),'2. Erfassung Einzahlungen'!$N$31,0)</f>
        <v>0</v>
      </c>
      <c r="K33" s="441">
        <f ca="1">IF(ISNUMBER(MATCH(K4,'2. Erfassung Einzahlungen'!$V$31:$CE$31,0)),'2. Erfassung Einzahlungen'!$N$31,0)</f>
        <v>0</v>
      </c>
      <c r="L33" s="441">
        <f ca="1">IF(ISNUMBER(MATCH(L4,'2. Erfassung Einzahlungen'!$V$31:$CE$31,0)),'2. Erfassung Einzahlungen'!$N$31,0)</f>
        <v>0</v>
      </c>
      <c r="M33" s="441">
        <f ca="1">IF(ISNUMBER(MATCH(M4,'2. Erfassung Einzahlungen'!$V$31:$CE$31,0)),'2. Erfassung Einzahlungen'!$N$31,0)</f>
        <v>0</v>
      </c>
      <c r="N33" s="134">
        <f t="shared" ca="1" si="4"/>
        <v>0</v>
      </c>
    </row>
    <row r="34" spans="1:14" outlineLevel="1" x14ac:dyDescent="0.25">
      <c r="A34" s="130">
        <f>'2. Erfassung Einzahlungen'!A32</f>
        <v>0</v>
      </c>
      <c r="B34" s="441">
        <f ca="1">IF(ISNUMBER(MATCH(B4,'2. Erfassung Einzahlungen'!$V$32:$CE$32,0)),'2. Erfassung Einzahlungen'!$N$32,0)</f>
        <v>0</v>
      </c>
      <c r="C34" s="441">
        <f ca="1">IF(ISNUMBER(MATCH(C4,'2. Erfassung Einzahlungen'!$V$32:$CE$32,0)),'2. Erfassung Einzahlungen'!$N$32,0)</f>
        <v>0</v>
      </c>
      <c r="D34" s="441">
        <f ca="1">IF(ISNUMBER(MATCH(D4,'2. Erfassung Einzahlungen'!$V$32:$CE$32,0)),'2. Erfassung Einzahlungen'!$N$32,0)</f>
        <v>0</v>
      </c>
      <c r="E34" s="441">
        <f ca="1">IF(ISNUMBER(MATCH(E4,'2. Erfassung Einzahlungen'!$V$32:$CE$32,0)),'2. Erfassung Einzahlungen'!$N$32,0)</f>
        <v>0</v>
      </c>
      <c r="F34" s="441">
        <f ca="1">IF(ISNUMBER(MATCH(F4,'2. Erfassung Einzahlungen'!$V$32:$CE$32,0)),'2. Erfassung Einzahlungen'!$N$32,0)</f>
        <v>0</v>
      </c>
      <c r="G34" s="441">
        <f ca="1">IF(ISNUMBER(MATCH(G4,'2. Erfassung Einzahlungen'!$V$32:$CE$32,0)),'2. Erfassung Einzahlungen'!$N$32,0)</f>
        <v>0</v>
      </c>
      <c r="H34" s="441">
        <f ca="1">IF(ISNUMBER(MATCH(H4,'2. Erfassung Einzahlungen'!$V$32:$CE$32,0)),'2. Erfassung Einzahlungen'!$N$32,0)</f>
        <v>0</v>
      </c>
      <c r="I34" s="441">
        <f ca="1">IF(ISNUMBER(MATCH(I4,'2. Erfassung Einzahlungen'!$V$32:$CE$32,0)),'2. Erfassung Einzahlungen'!$N$32,0)</f>
        <v>0</v>
      </c>
      <c r="J34" s="441">
        <f ca="1">IF(ISNUMBER(MATCH(J4,'2. Erfassung Einzahlungen'!$V$32:$CE$32,0)),'2. Erfassung Einzahlungen'!$N$32,0)</f>
        <v>0</v>
      </c>
      <c r="K34" s="441">
        <f ca="1">IF(ISNUMBER(MATCH(K4,'2. Erfassung Einzahlungen'!$V$32:$CE$32,0)),'2. Erfassung Einzahlungen'!$N$32,0)</f>
        <v>0</v>
      </c>
      <c r="L34" s="441">
        <f ca="1">IF(ISNUMBER(MATCH(L4,'2. Erfassung Einzahlungen'!$V$32:$CE$32,0)),'2. Erfassung Einzahlungen'!$N$32,0)</f>
        <v>0</v>
      </c>
      <c r="M34" s="441">
        <f ca="1">IF(ISNUMBER(MATCH(M4,'2. Erfassung Einzahlungen'!$V$32:$CE$32,0)),'2. Erfassung Einzahlungen'!$N$32,0)</f>
        <v>0</v>
      </c>
      <c r="N34" s="134">
        <f t="shared" ca="1" si="4"/>
        <v>0</v>
      </c>
    </row>
    <row r="35" spans="1:14" outlineLevel="1" x14ac:dyDescent="0.25">
      <c r="A35" s="130">
        <f>'2. Erfassung Einzahlungen'!A33</f>
        <v>0</v>
      </c>
      <c r="B35" s="441">
        <f ca="1">IF(ISNUMBER(MATCH(B4,'2. Erfassung Einzahlungen'!$V$33:$CE$33,0)),'2. Erfassung Einzahlungen'!$N$33,0)</f>
        <v>0</v>
      </c>
      <c r="C35" s="441">
        <f ca="1">IF(ISNUMBER(MATCH(C4,'2. Erfassung Einzahlungen'!$V$33:$CE$33,0)),'2. Erfassung Einzahlungen'!$N$33,0)</f>
        <v>0</v>
      </c>
      <c r="D35" s="441">
        <f ca="1">IF(ISNUMBER(MATCH(D4,'2. Erfassung Einzahlungen'!$V$33:$CE$33,0)),'2. Erfassung Einzahlungen'!$N$33,0)</f>
        <v>0</v>
      </c>
      <c r="E35" s="441">
        <f ca="1">IF(ISNUMBER(MATCH(E4,'2. Erfassung Einzahlungen'!$V$33:$CE$33,0)),'2. Erfassung Einzahlungen'!$N$33,0)</f>
        <v>0</v>
      </c>
      <c r="F35" s="441">
        <f ca="1">IF(ISNUMBER(MATCH(F4,'2. Erfassung Einzahlungen'!$V$33:$CE$33,0)),'2. Erfassung Einzahlungen'!$N$33,0)</f>
        <v>0</v>
      </c>
      <c r="G35" s="441">
        <f ca="1">IF(ISNUMBER(MATCH(G4,'2. Erfassung Einzahlungen'!$V$33:$CE$33,0)),'2. Erfassung Einzahlungen'!$N$33,0)</f>
        <v>0</v>
      </c>
      <c r="H35" s="441">
        <f ca="1">IF(ISNUMBER(MATCH(H4,'2. Erfassung Einzahlungen'!$V$33:$CE$33,0)),'2. Erfassung Einzahlungen'!$N$33,0)</f>
        <v>0</v>
      </c>
      <c r="I35" s="441">
        <f ca="1">IF(ISNUMBER(MATCH(I4,'2. Erfassung Einzahlungen'!$V$33:$CE$33,0)),'2. Erfassung Einzahlungen'!$N$33,0)</f>
        <v>0</v>
      </c>
      <c r="J35" s="441">
        <f ca="1">IF(ISNUMBER(MATCH(J4,'2. Erfassung Einzahlungen'!$V$33:$CE$33,0)),'2. Erfassung Einzahlungen'!$N$33,0)</f>
        <v>0</v>
      </c>
      <c r="K35" s="441">
        <f ca="1">IF(ISNUMBER(MATCH(K4,'2. Erfassung Einzahlungen'!$V$33:$CE$33,0)),'2. Erfassung Einzahlungen'!$N$33,0)</f>
        <v>0</v>
      </c>
      <c r="L35" s="441">
        <f ca="1">IF(ISNUMBER(MATCH(L4,'2. Erfassung Einzahlungen'!$V$33:$CE$33,0)),'2. Erfassung Einzahlungen'!$N$33,0)</f>
        <v>0</v>
      </c>
      <c r="M35" s="441">
        <f ca="1">IF(ISNUMBER(MATCH(M4,'2. Erfassung Einzahlungen'!$V$33:$CE$33,0)),'2. Erfassung Einzahlungen'!$N$33,0)</f>
        <v>0</v>
      </c>
      <c r="N35" s="134">
        <f t="shared" ca="1" si="4"/>
        <v>0</v>
      </c>
    </row>
    <row r="36" spans="1:14" outlineLevel="1" x14ac:dyDescent="0.25">
      <c r="A36" s="130">
        <f>'2. Erfassung Einzahlungen'!A34</f>
        <v>0</v>
      </c>
      <c r="B36" s="441">
        <f ca="1">IF(ISNUMBER(MATCH(B4,'2. Erfassung Einzahlungen'!$V$34:$CE$34,0)),'2. Erfassung Einzahlungen'!$N$34,0)</f>
        <v>0</v>
      </c>
      <c r="C36" s="441">
        <f ca="1">IF(ISNUMBER(MATCH(C4,'2. Erfassung Einzahlungen'!$V$34:$CE$34,0)),'2. Erfassung Einzahlungen'!$N$34,0)</f>
        <v>0</v>
      </c>
      <c r="D36" s="441">
        <f ca="1">IF(ISNUMBER(MATCH(D4,'2. Erfassung Einzahlungen'!$V$34:$CE$34,0)),'2. Erfassung Einzahlungen'!$N$34,0)</f>
        <v>0</v>
      </c>
      <c r="E36" s="441">
        <f ca="1">IF(ISNUMBER(MATCH(E4,'2. Erfassung Einzahlungen'!$V$34:$CE$34,0)),'2. Erfassung Einzahlungen'!$N$34,0)</f>
        <v>0</v>
      </c>
      <c r="F36" s="441">
        <f ca="1">IF(ISNUMBER(MATCH(F4,'2. Erfassung Einzahlungen'!$V$34:$CE$34,0)),'2. Erfassung Einzahlungen'!$N$34,0)</f>
        <v>0</v>
      </c>
      <c r="G36" s="441">
        <f ca="1">IF(ISNUMBER(MATCH(G4,'2. Erfassung Einzahlungen'!$V$34:$CE$34,0)),'2. Erfassung Einzahlungen'!$N$34,0)</f>
        <v>0</v>
      </c>
      <c r="H36" s="441">
        <f ca="1">IF(ISNUMBER(MATCH(H4,'2. Erfassung Einzahlungen'!$V$34:$CE$34,0)),'2. Erfassung Einzahlungen'!$N$34,0)</f>
        <v>0</v>
      </c>
      <c r="I36" s="441">
        <f ca="1">IF(ISNUMBER(MATCH(I4,'2. Erfassung Einzahlungen'!$V$34:$CE$34,0)),'2. Erfassung Einzahlungen'!$N$34,0)</f>
        <v>0</v>
      </c>
      <c r="J36" s="441">
        <f ca="1">IF(ISNUMBER(MATCH(J4,'2. Erfassung Einzahlungen'!$V$34:$CE$34,0)),'2. Erfassung Einzahlungen'!$N$34,0)</f>
        <v>0</v>
      </c>
      <c r="K36" s="441">
        <f ca="1">IF(ISNUMBER(MATCH(K4,'2. Erfassung Einzahlungen'!$V$34:$CE$34,0)),'2. Erfassung Einzahlungen'!$N$34,0)</f>
        <v>0</v>
      </c>
      <c r="L36" s="441">
        <f ca="1">IF(ISNUMBER(MATCH(L4,'2. Erfassung Einzahlungen'!$V$34:$CE$34,0)),'2. Erfassung Einzahlungen'!$N$34,0)</f>
        <v>0</v>
      </c>
      <c r="M36" s="441">
        <f ca="1">IF(ISNUMBER(MATCH(M4,'2. Erfassung Einzahlungen'!$V$34:$CE$34,0)),'2. Erfassung Einzahlungen'!$N$34,0)</f>
        <v>0</v>
      </c>
      <c r="N36" s="134">
        <f t="shared" ca="1" si="4"/>
        <v>0</v>
      </c>
    </row>
    <row r="37" spans="1:14" outlineLevel="1" x14ac:dyDescent="0.25">
      <c r="A37" s="130">
        <f>'2. Erfassung Einzahlungen'!A35</f>
        <v>0</v>
      </c>
      <c r="B37" s="441">
        <f ca="1">IF(ISNUMBER(MATCH(B4,'2. Erfassung Einzahlungen'!$V$35:$CE$35,0)),'2. Erfassung Einzahlungen'!$N$35,0)</f>
        <v>0</v>
      </c>
      <c r="C37" s="441">
        <f ca="1">IF(ISNUMBER(MATCH(C4,'2. Erfassung Einzahlungen'!$V$35:$CE$35,0)),'2. Erfassung Einzahlungen'!$N$35,0)</f>
        <v>0</v>
      </c>
      <c r="D37" s="441">
        <f ca="1">IF(ISNUMBER(MATCH(D4,'2. Erfassung Einzahlungen'!$V$35:$CE$35,0)),'2. Erfassung Einzahlungen'!$N$35,0)</f>
        <v>0</v>
      </c>
      <c r="E37" s="441">
        <f ca="1">IF(ISNUMBER(MATCH(E4,'2. Erfassung Einzahlungen'!$V$35:$CE$35,0)),'2. Erfassung Einzahlungen'!$N$35,0)</f>
        <v>0</v>
      </c>
      <c r="F37" s="441">
        <f ca="1">IF(ISNUMBER(MATCH(F4,'2. Erfassung Einzahlungen'!$V$35:$CE$35,0)),'2. Erfassung Einzahlungen'!$N$35,0)</f>
        <v>0</v>
      </c>
      <c r="G37" s="441">
        <f ca="1">IF(ISNUMBER(MATCH(G4,'2. Erfassung Einzahlungen'!$V$35:$CE$35,0)),'2. Erfassung Einzahlungen'!$N$35,0)</f>
        <v>0</v>
      </c>
      <c r="H37" s="441">
        <f ca="1">IF(ISNUMBER(MATCH(H4,'2. Erfassung Einzahlungen'!$V$35:$CE$35,0)),'2. Erfassung Einzahlungen'!$N$35,0)</f>
        <v>0</v>
      </c>
      <c r="I37" s="441">
        <f ca="1">IF(ISNUMBER(MATCH(I4,'2. Erfassung Einzahlungen'!$V$35:$CE$35,0)),'2. Erfassung Einzahlungen'!$N$35,0)</f>
        <v>0</v>
      </c>
      <c r="J37" s="441">
        <f ca="1">IF(ISNUMBER(MATCH(J4,'2. Erfassung Einzahlungen'!$V$35:$CE$35,0)),'2. Erfassung Einzahlungen'!$N$35,0)</f>
        <v>0</v>
      </c>
      <c r="K37" s="441">
        <f ca="1">IF(ISNUMBER(MATCH(K4,'2. Erfassung Einzahlungen'!$V$35:$CE$35,0)),'2. Erfassung Einzahlungen'!$N$35,0)</f>
        <v>0</v>
      </c>
      <c r="L37" s="441">
        <f ca="1">IF(ISNUMBER(MATCH(L4,'2. Erfassung Einzahlungen'!$V$35:$CE$35,0)),'2. Erfassung Einzahlungen'!$N$35,0)</f>
        <v>0</v>
      </c>
      <c r="M37" s="441">
        <f ca="1">IF(ISNUMBER(MATCH(M4,'2. Erfassung Einzahlungen'!$V$35:$CE$35,0)),'2. Erfassung Einzahlungen'!$N$35,0)</f>
        <v>0</v>
      </c>
      <c r="N37" s="134">
        <f t="shared" ca="1" si="4"/>
        <v>0</v>
      </c>
    </row>
    <row r="38" spans="1:14" outlineLevel="1" x14ac:dyDescent="0.25">
      <c r="A38" s="130">
        <f>'2. Erfassung Einzahlungen'!A36</f>
        <v>0</v>
      </c>
      <c r="B38" s="441">
        <f ca="1">IF(ISNUMBER(MATCH(B4,'2. Erfassung Einzahlungen'!$V$36:$CE$36,0)),'2. Erfassung Einzahlungen'!$N$36,0)</f>
        <v>0</v>
      </c>
      <c r="C38" s="441">
        <f ca="1">IF(ISNUMBER(MATCH(C4,'2. Erfassung Einzahlungen'!$V$36:$CE$36,0)),'2. Erfassung Einzahlungen'!$N$36,0)</f>
        <v>0</v>
      </c>
      <c r="D38" s="441">
        <f ca="1">IF(ISNUMBER(MATCH(D4,'2. Erfassung Einzahlungen'!$V$36:$CE$36,0)),'2. Erfassung Einzahlungen'!$N$36,0)</f>
        <v>0</v>
      </c>
      <c r="E38" s="441">
        <f ca="1">IF(ISNUMBER(MATCH(E4,'2. Erfassung Einzahlungen'!$V$36:$CE$36,0)),'2. Erfassung Einzahlungen'!$N$36,0)</f>
        <v>0</v>
      </c>
      <c r="F38" s="441">
        <f ca="1">IF(ISNUMBER(MATCH(F4,'2. Erfassung Einzahlungen'!$V$36:$CE$36,0)),'2. Erfassung Einzahlungen'!$N$36,0)</f>
        <v>0</v>
      </c>
      <c r="G38" s="441">
        <f ca="1">IF(ISNUMBER(MATCH(G4,'2. Erfassung Einzahlungen'!$V$36:$CE$36,0)),'2. Erfassung Einzahlungen'!$N$36,0)</f>
        <v>0</v>
      </c>
      <c r="H38" s="441">
        <f ca="1">IF(ISNUMBER(MATCH(H4,'2. Erfassung Einzahlungen'!$V$36:$CE$36,0)),'2. Erfassung Einzahlungen'!$N$36,0)</f>
        <v>0</v>
      </c>
      <c r="I38" s="441">
        <f ca="1">IF(ISNUMBER(MATCH(I4,'2. Erfassung Einzahlungen'!$V$36:$CE$36,0)),'2. Erfassung Einzahlungen'!$N$36,0)</f>
        <v>0</v>
      </c>
      <c r="J38" s="441">
        <f ca="1">IF(ISNUMBER(MATCH(J4,'2. Erfassung Einzahlungen'!$V$36:$CE$36,0)),'2. Erfassung Einzahlungen'!$N$36,0)</f>
        <v>0</v>
      </c>
      <c r="K38" s="441">
        <f ca="1">IF(ISNUMBER(MATCH(K4,'2. Erfassung Einzahlungen'!$V$36:$CE$36,0)),'2. Erfassung Einzahlungen'!$N$36,0)</f>
        <v>0</v>
      </c>
      <c r="L38" s="441">
        <f ca="1">IF(ISNUMBER(MATCH(L4,'2. Erfassung Einzahlungen'!$V$36:$CE$36,0)),'2. Erfassung Einzahlungen'!$N$36,0)</f>
        <v>0</v>
      </c>
      <c r="M38" s="441">
        <f ca="1">IF(ISNUMBER(MATCH(M4,'2. Erfassung Einzahlungen'!$V$36:$CE$36,0)),'2. Erfassung Einzahlungen'!$N$36,0)</f>
        <v>0</v>
      </c>
      <c r="N38" s="134">
        <f t="shared" ca="1" si="4"/>
        <v>0</v>
      </c>
    </row>
    <row r="39" spans="1:14" outlineLevel="1" x14ac:dyDescent="0.25">
      <c r="A39" s="130">
        <f>'2. Erfassung Einzahlungen'!A37</f>
        <v>0</v>
      </c>
      <c r="B39" s="441">
        <f ca="1">IF(ISNUMBER(MATCH(B4,'2. Erfassung Einzahlungen'!$V$37:$CE$37,0)),'2. Erfassung Einzahlungen'!$N$37,0)</f>
        <v>0</v>
      </c>
      <c r="C39" s="441">
        <f ca="1">IF(ISNUMBER(MATCH(C4,'2. Erfassung Einzahlungen'!$V$37:$CE$37,0)),'2. Erfassung Einzahlungen'!$N$37,0)</f>
        <v>0</v>
      </c>
      <c r="D39" s="441">
        <f ca="1">IF(ISNUMBER(MATCH(D4,'2. Erfassung Einzahlungen'!$V$37:$CE$37,0)),'2. Erfassung Einzahlungen'!$N$37,0)</f>
        <v>0</v>
      </c>
      <c r="E39" s="441">
        <f ca="1">IF(ISNUMBER(MATCH(E4,'2. Erfassung Einzahlungen'!$V$37:$CE$37,0)),'2. Erfassung Einzahlungen'!$N$37,0)</f>
        <v>0</v>
      </c>
      <c r="F39" s="441">
        <f ca="1">IF(ISNUMBER(MATCH(F4,'2. Erfassung Einzahlungen'!$V$37:$CE$37,0)),'2. Erfassung Einzahlungen'!$N$37,0)</f>
        <v>0</v>
      </c>
      <c r="G39" s="441">
        <f ca="1">IF(ISNUMBER(MATCH(G4,'2. Erfassung Einzahlungen'!$V$37:$CE$37,0)),'2. Erfassung Einzahlungen'!$N$37,0)</f>
        <v>0</v>
      </c>
      <c r="H39" s="441">
        <f ca="1">IF(ISNUMBER(MATCH(H4,'2. Erfassung Einzahlungen'!$V$37:$CE$37,0)),'2. Erfassung Einzahlungen'!$N$37,0)</f>
        <v>0</v>
      </c>
      <c r="I39" s="441">
        <f ca="1">IF(ISNUMBER(MATCH(I4,'2. Erfassung Einzahlungen'!$V$37:$CE$37,0)),'2. Erfassung Einzahlungen'!$N$37,0)</f>
        <v>0</v>
      </c>
      <c r="J39" s="441">
        <f ca="1">IF(ISNUMBER(MATCH(J4,'2. Erfassung Einzahlungen'!$V$37:$CE$37,0)),'2. Erfassung Einzahlungen'!$N$37,0)</f>
        <v>0</v>
      </c>
      <c r="K39" s="441">
        <f ca="1">IF(ISNUMBER(MATCH(K4,'2. Erfassung Einzahlungen'!$V$37:$CE$37,0)),'2. Erfassung Einzahlungen'!$N$37,0)</f>
        <v>0</v>
      </c>
      <c r="L39" s="441">
        <f ca="1">IF(ISNUMBER(MATCH(L4,'2. Erfassung Einzahlungen'!$V$37:$CE$37,0)),'2. Erfassung Einzahlungen'!$N$37,0)</f>
        <v>0</v>
      </c>
      <c r="M39" s="441">
        <f ca="1">IF(ISNUMBER(MATCH(M4,'2. Erfassung Einzahlungen'!$V$37:$CE$37,0)),'2. Erfassung Einzahlungen'!$N$37,0)</f>
        <v>0</v>
      </c>
      <c r="N39" s="134">
        <f t="shared" ca="1" si="4"/>
        <v>0</v>
      </c>
    </row>
    <row r="40" spans="1:14" outlineLevel="1" x14ac:dyDescent="0.25">
      <c r="A40" s="130">
        <f>'2. Erfassung Einzahlungen'!A38</f>
        <v>0</v>
      </c>
      <c r="B40" s="441">
        <f ca="1">IF(ISNUMBER(MATCH(B4,'2. Erfassung Einzahlungen'!$V$38:$CE$38,0)),'2. Erfassung Einzahlungen'!$N$38,0)</f>
        <v>0</v>
      </c>
      <c r="C40" s="441">
        <f ca="1">IF(ISNUMBER(MATCH(C4,'2. Erfassung Einzahlungen'!$V$38:$CE$38,0)),'2. Erfassung Einzahlungen'!$N$38,0)</f>
        <v>0</v>
      </c>
      <c r="D40" s="441">
        <f ca="1">IF(ISNUMBER(MATCH(D4,'2. Erfassung Einzahlungen'!$V$38:$CE$38,0)),'2. Erfassung Einzahlungen'!$N$38,0)</f>
        <v>0</v>
      </c>
      <c r="E40" s="441">
        <f ca="1">IF(ISNUMBER(MATCH(E4,'2. Erfassung Einzahlungen'!$V$38:$CE$38,0)),'2. Erfassung Einzahlungen'!$N$38,0)</f>
        <v>0</v>
      </c>
      <c r="F40" s="441">
        <f ca="1">IF(ISNUMBER(MATCH(F4,'2. Erfassung Einzahlungen'!$V$38:$CE$38,0)),'2. Erfassung Einzahlungen'!$N$38,0)</f>
        <v>0</v>
      </c>
      <c r="G40" s="441">
        <f ca="1">IF(ISNUMBER(MATCH(G4,'2. Erfassung Einzahlungen'!$V$38:$CE$38,0)),'2. Erfassung Einzahlungen'!$N$38,0)</f>
        <v>0</v>
      </c>
      <c r="H40" s="441">
        <f ca="1">IF(ISNUMBER(MATCH(H4,'2. Erfassung Einzahlungen'!$V$38:$CE$38,0)),'2. Erfassung Einzahlungen'!$N$38,0)</f>
        <v>0</v>
      </c>
      <c r="I40" s="441">
        <f ca="1">IF(ISNUMBER(MATCH(I4,'2. Erfassung Einzahlungen'!$V$38:$CE$38,0)),'2. Erfassung Einzahlungen'!$N$38,0)</f>
        <v>0</v>
      </c>
      <c r="J40" s="441">
        <f ca="1">IF(ISNUMBER(MATCH(J4,'2. Erfassung Einzahlungen'!$V$38:$CE$38,0)),'2. Erfassung Einzahlungen'!$N$38,0)</f>
        <v>0</v>
      </c>
      <c r="K40" s="441">
        <f ca="1">IF(ISNUMBER(MATCH(K4,'2. Erfassung Einzahlungen'!$V$38:$CE$38,0)),'2. Erfassung Einzahlungen'!$N$38,0)</f>
        <v>0</v>
      </c>
      <c r="L40" s="441">
        <f ca="1">IF(ISNUMBER(MATCH(L4,'2. Erfassung Einzahlungen'!$V$38:$CE$38,0)),'2. Erfassung Einzahlungen'!$N$38,0)</f>
        <v>0</v>
      </c>
      <c r="M40" s="441">
        <f ca="1">IF(ISNUMBER(MATCH(M4,'2. Erfassung Einzahlungen'!$V$38:$CE$38,0)),'2. Erfassung Einzahlungen'!$N$38,0)</f>
        <v>0</v>
      </c>
      <c r="N40" s="134">
        <f t="shared" ca="1" si="4"/>
        <v>0</v>
      </c>
    </row>
    <row r="41" spans="1:14" outlineLevel="1" x14ac:dyDescent="0.25">
      <c r="A41" s="130">
        <f>'2. Erfassung Einzahlungen'!A39</f>
        <v>0</v>
      </c>
      <c r="B41" s="441">
        <f ca="1">IF(ISNUMBER(MATCH(B4,'2. Erfassung Einzahlungen'!$V$39:$CE$39,0)),'2. Erfassung Einzahlungen'!$N$39,0)</f>
        <v>0</v>
      </c>
      <c r="C41" s="441">
        <f ca="1">IF(ISNUMBER(MATCH(C4,'2. Erfassung Einzahlungen'!$V$39:$CE$39,0)),'2. Erfassung Einzahlungen'!$N$39,0)</f>
        <v>0</v>
      </c>
      <c r="D41" s="441">
        <f ca="1">IF(ISNUMBER(MATCH(D4,'2. Erfassung Einzahlungen'!$V$39:$CE$39,0)),'2. Erfassung Einzahlungen'!$N$39,0)</f>
        <v>0</v>
      </c>
      <c r="E41" s="441">
        <f ca="1">IF(ISNUMBER(MATCH(E4,'2. Erfassung Einzahlungen'!$V$39:$CE$39,0)),'2. Erfassung Einzahlungen'!$N$39,0)</f>
        <v>0</v>
      </c>
      <c r="F41" s="441">
        <f ca="1">IF(ISNUMBER(MATCH(F4,'2. Erfassung Einzahlungen'!$V$39:$CE$39,0)),'2. Erfassung Einzahlungen'!$N$39,0)</f>
        <v>0</v>
      </c>
      <c r="G41" s="441">
        <f ca="1">IF(ISNUMBER(MATCH(G4,'2. Erfassung Einzahlungen'!$V$39:$CE$39,0)),'2. Erfassung Einzahlungen'!$N$39,0)</f>
        <v>0</v>
      </c>
      <c r="H41" s="441">
        <f ca="1">IF(ISNUMBER(MATCH(H4,'2. Erfassung Einzahlungen'!$V$39:$CE$39,0)),'2. Erfassung Einzahlungen'!$N$39,0)</f>
        <v>0</v>
      </c>
      <c r="I41" s="441">
        <f ca="1">IF(ISNUMBER(MATCH(I4,'2. Erfassung Einzahlungen'!$V$39:$CE$39,0)),'2. Erfassung Einzahlungen'!$N$39,0)</f>
        <v>0</v>
      </c>
      <c r="J41" s="441">
        <f ca="1">IF(ISNUMBER(MATCH(J4,'2. Erfassung Einzahlungen'!$V$39:$CE$39,0)),'2. Erfassung Einzahlungen'!$N$39,0)</f>
        <v>0</v>
      </c>
      <c r="K41" s="441">
        <f ca="1">IF(ISNUMBER(MATCH(K4,'2. Erfassung Einzahlungen'!$V$39:$CE$39,0)),'2. Erfassung Einzahlungen'!$N$39,0)</f>
        <v>0</v>
      </c>
      <c r="L41" s="441">
        <f ca="1">IF(ISNUMBER(MATCH(L4,'2. Erfassung Einzahlungen'!$V$39:$CE$39,0)),'2. Erfassung Einzahlungen'!$N$39,0)</f>
        <v>0</v>
      </c>
      <c r="M41" s="441">
        <f ca="1">IF(ISNUMBER(MATCH(M4,'2. Erfassung Einzahlungen'!$V$39:$CE$39,0)),'2. Erfassung Einzahlungen'!$N$39,0)</f>
        <v>0</v>
      </c>
      <c r="N41" s="134">
        <f t="shared" ca="1" si="4"/>
        <v>0</v>
      </c>
    </row>
    <row r="42" spans="1:14" outlineLevel="1" x14ac:dyDescent="0.25">
      <c r="A42" s="130">
        <f>'2. Erfassung Einzahlungen'!A40</f>
        <v>0</v>
      </c>
      <c r="B42" s="441">
        <f ca="1">IF(ISNUMBER(MATCH(B4,'2. Erfassung Einzahlungen'!$V$40:$CE$40,0)),'2. Erfassung Einzahlungen'!$N$40,0)</f>
        <v>0</v>
      </c>
      <c r="C42" s="441">
        <f ca="1">IF(ISNUMBER(MATCH(C4,'2. Erfassung Einzahlungen'!$V$40:$CE$40,0)),'2. Erfassung Einzahlungen'!$N$40,0)</f>
        <v>0</v>
      </c>
      <c r="D42" s="441">
        <f ca="1">IF(ISNUMBER(MATCH(D4,'2. Erfassung Einzahlungen'!$V$40:$CE$40,0)),'2. Erfassung Einzahlungen'!$N$40,0)</f>
        <v>0</v>
      </c>
      <c r="E42" s="441">
        <f ca="1">IF(ISNUMBER(MATCH(E4,'2. Erfassung Einzahlungen'!$V$40:$CE$40,0)),'2. Erfassung Einzahlungen'!$N$40,0)</f>
        <v>0</v>
      </c>
      <c r="F42" s="441">
        <f ca="1">IF(ISNUMBER(MATCH(F4,'2. Erfassung Einzahlungen'!$V$40:$CE$40,0)),'2. Erfassung Einzahlungen'!$N$40,0)</f>
        <v>0</v>
      </c>
      <c r="G42" s="441">
        <f ca="1">IF(ISNUMBER(MATCH(G4,'2. Erfassung Einzahlungen'!$V$40:$CE$40,0)),'2. Erfassung Einzahlungen'!$N$40,0)</f>
        <v>0</v>
      </c>
      <c r="H42" s="441">
        <f ca="1">IF(ISNUMBER(MATCH(H4,'2. Erfassung Einzahlungen'!$V$40:$CE$40,0)),'2. Erfassung Einzahlungen'!$N$40,0)</f>
        <v>0</v>
      </c>
      <c r="I42" s="441">
        <f ca="1">IF(ISNUMBER(MATCH(I4,'2. Erfassung Einzahlungen'!$V$40:$CE$40,0)),'2. Erfassung Einzahlungen'!$N$40,0)</f>
        <v>0</v>
      </c>
      <c r="J42" s="441">
        <f ca="1">IF(ISNUMBER(MATCH(J4,'2. Erfassung Einzahlungen'!$V$40:$CE$40,0)),'2. Erfassung Einzahlungen'!$N$40,0)</f>
        <v>0</v>
      </c>
      <c r="K42" s="441">
        <f ca="1">IF(ISNUMBER(MATCH(K4,'2. Erfassung Einzahlungen'!$V$40:$CE$40,0)),'2. Erfassung Einzahlungen'!$N$40,0)</f>
        <v>0</v>
      </c>
      <c r="L42" s="441">
        <f ca="1">IF(ISNUMBER(MATCH(L4,'2. Erfassung Einzahlungen'!$V$40:$CE$40,0)),'2. Erfassung Einzahlungen'!$N$40,0)</f>
        <v>0</v>
      </c>
      <c r="M42" s="441">
        <f ca="1">IF(ISNUMBER(MATCH(M4,'2. Erfassung Einzahlungen'!$V$40:$CE$40,0)),'2. Erfassung Einzahlungen'!$N$40,0)</f>
        <v>0</v>
      </c>
      <c r="N42" s="134">
        <f t="shared" ca="1" si="4"/>
        <v>0</v>
      </c>
    </row>
    <row r="43" spans="1:14" outlineLevel="1" x14ac:dyDescent="0.25">
      <c r="A43" s="130">
        <f>'2. Erfassung Einzahlungen'!A41</f>
        <v>0</v>
      </c>
      <c r="B43" s="441">
        <f ca="1">IF(ISNUMBER(MATCH(B4,'2. Erfassung Einzahlungen'!$V$41:$CE$41,0)),'2. Erfassung Einzahlungen'!$N$41,0)</f>
        <v>0</v>
      </c>
      <c r="C43" s="441">
        <f ca="1">IF(ISNUMBER(MATCH(C4,'2. Erfassung Einzahlungen'!$V$41:$CE$41,0)),'2. Erfassung Einzahlungen'!$N$41,0)</f>
        <v>0</v>
      </c>
      <c r="D43" s="441">
        <f ca="1">IF(ISNUMBER(MATCH(D4,'2. Erfassung Einzahlungen'!$V$41:$CE$41,0)),'2. Erfassung Einzahlungen'!$N$41,0)</f>
        <v>0</v>
      </c>
      <c r="E43" s="441">
        <f ca="1">IF(ISNUMBER(MATCH(E4,'2. Erfassung Einzahlungen'!$V$41:$CE$41,0)),'2. Erfassung Einzahlungen'!$N$41,0)</f>
        <v>0</v>
      </c>
      <c r="F43" s="441">
        <f ca="1">IF(ISNUMBER(MATCH(F4,'2. Erfassung Einzahlungen'!$V$41:$CE$41,0)),'2. Erfassung Einzahlungen'!$N$41,0)</f>
        <v>0</v>
      </c>
      <c r="G43" s="441">
        <f ca="1">IF(ISNUMBER(MATCH(G4,'2. Erfassung Einzahlungen'!$V$41:$CE$41,0)),'2. Erfassung Einzahlungen'!$N$41,0)</f>
        <v>0</v>
      </c>
      <c r="H43" s="441">
        <f ca="1">IF(ISNUMBER(MATCH(H4,'2. Erfassung Einzahlungen'!$V$41:$CE$41,0)),'2. Erfassung Einzahlungen'!$N$41,0)</f>
        <v>0</v>
      </c>
      <c r="I43" s="441">
        <f ca="1">IF(ISNUMBER(MATCH(I4,'2. Erfassung Einzahlungen'!$V$41:$CE$41,0)),'2. Erfassung Einzahlungen'!$N$41,0)</f>
        <v>0</v>
      </c>
      <c r="J43" s="441">
        <f ca="1">IF(ISNUMBER(MATCH(J4,'2. Erfassung Einzahlungen'!$V$41:$CE$41,0)),'2. Erfassung Einzahlungen'!$N$41,0)</f>
        <v>0</v>
      </c>
      <c r="K43" s="441">
        <f ca="1">IF(ISNUMBER(MATCH(K4,'2. Erfassung Einzahlungen'!$V$41:$CE$41,0)),'2. Erfassung Einzahlungen'!$N$41,0)</f>
        <v>0</v>
      </c>
      <c r="L43" s="441">
        <f ca="1">IF(ISNUMBER(MATCH(L4,'2. Erfassung Einzahlungen'!$V$41:$CE$41,0)),'2. Erfassung Einzahlungen'!$N$41,0)</f>
        <v>0</v>
      </c>
      <c r="M43" s="441">
        <f ca="1">IF(ISNUMBER(MATCH(M4,'2. Erfassung Einzahlungen'!$V$41:$CE$41,0)),'2. Erfassung Einzahlungen'!$N$41,0)</f>
        <v>0</v>
      </c>
      <c r="N43" s="134">
        <f t="shared" ca="1" si="4"/>
        <v>0</v>
      </c>
    </row>
    <row r="44" spans="1:14" outlineLevel="1" x14ac:dyDescent="0.25">
      <c r="A44" s="130">
        <f>'2. Erfassung Einzahlungen'!A42</f>
        <v>0</v>
      </c>
      <c r="B44" s="441">
        <f ca="1">IF(ISNUMBER(MATCH(B4,'2. Erfassung Einzahlungen'!$V$42:$CE$42,0)),'2. Erfassung Einzahlungen'!$N$42,0)</f>
        <v>0</v>
      </c>
      <c r="C44" s="441">
        <f ca="1">IF(ISNUMBER(MATCH(C4,'2. Erfassung Einzahlungen'!$V$42:$CE$42,0)),'2. Erfassung Einzahlungen'!$N$42,0)</f>
        <v>0</v>
      </c>
      <c r="D44" s="441">
        <f ca="1">IF(ISNUMBER(MATCH(D4,'2. Erfassung Einzahlungen'!$V$42:$CE$42,0)),'2. Erfassung Einzahlungen'!$N$42,0)</f>
        <v>0</v>
      </c>
      <c r="E44" s="441">
        <f ca="1">IF(ISNUMBER(MATCH(E4,'2. Erfassung Einzahlungen'!$V$42:$CE$42,0)),'2. Erfassung Einzahlungen'!$N$42,0)</f>
        <v>0</v>
      </c>
      <c r="F44" s="441">
        <f ca="1">IF(ISNUMBER(MATCH(F4,'2. Erfassung Einzahlungen'!$V$42:$CE$42,0)),'2. Erfassung Einzahlungen'!$N$42,0)</f>
        <v>0</v>
      </c>
      <c r="G44" s="441">
        <f ca="1">IF(ISNUMBER(MATCH(G4,'2. Erfassung Einzahlungen'!$V$42:$CE$42,0)),'2. Erfassung Einzahlungen'!$N$42,0)</f>
        <v>0</v>
      </c>
      <c r="H44" s="441">
        <f ca="1">IF(ISNUMBER(MATCH(H4,'2. Erfassung Einzahlungen'!$V$42:$CE$42,0)),'2. Erfassung Einzahlungen'!$N$42,0)</f>
        <v>0</v>
      </c>
      <c r="I44" s="441">
        <f ca="1">IF(ISNUMBER(MATCH(I4,'2. Erfassung Einzahlungen'!$V$42:$CE$42,0)),'2. Erfassung Einzahlungen'!$N$42,0)</f>
        <v>0</v>
      </c>
      <c r="J44" s="441">
        <f ca="1">IF(ISNUMBER(MATCH(J4,'2. Erfassung Einzahlungen'!$V$42:$CE$42,0)),'2. Erfassung Einzahlungen'!$N$42,0)</f>
        <v>0</v>
      </c>
      <c r="K44" s="441">
        <f ca="1">IF(ISNUMBER(MATCH(K4,'2. Erfassung Einzahlungen'!$V$42:$CE$42,0)),'2. Erfassung Einzahlungen'!$N$42,0)</f>
        <v>0</v>
      </c>
      <c r="L44" s="441">
        <f ca="1">IF(ISNUMBER(MATCH(L4,'2. Erfassung Einzahlungen'!$V$42:$CE$42,0)),'2. Erfassung Einzahlungen'!$N$42,0)</f>
        <v>0</v>
      </c>
      <c r="M44" s="441">
        <f ca="1">IF(ISNUMBER(MATCH(M4,'2. Erfassung Einzahlungen'!$V$42:$CE$42,0)),'2. Erfassung Einzahlungen'!$N$42,0)</f>
        <v>0</v>
      </c>
      <c r="N44" s="134">
        <f t="shared" ca="1" si="4"/>
        <v>0</v>
      </c>
    </row>
    <row r="45" spans="1:14" outlineLevel="1" x14ac:dyDescent="0.25">
      <c r="A45" s="130">
        <f>'2. Erfassung Einzahlungen'!A43</f>
        <v>0</v>
      </c>
      <c r="B45" s="441">
        <f ca="1">IF(ISNUMBER(MATCH(B4,'2. Erfassung Einzahlungen'!$V$43:$CE$43,0)),'2. Erfassung Einzahlungen'!$N$43,0)</f>
        <v>0</v>
      </c>
      <c r="C45" s="441">
        <f ca="1">IF(ISNUMBER(MATCH(C4,'2. Erfassung Einzahlungen'!$V$43:$CE$43,0)),'2. Erfassung Einzahlungen'!$N$43,0)</f>
        <v>0</v>
      </c>
      <c r="D45" s="441">
        <f ca="1">IF(ISNUMBER(MATCH(D4,'2. Erfassung Einzahlungen'!$V$43:$CE$43,0)),'2. Erfassung Einzahlungen'!$N$43,0)</f>
        <v>0</v>
      </c>
      <c r="E45" s="441">
        <f ca="1">IF(ISNUMBER(MATCH(E4,'2. Erfassung Einzahlungen'!$V$43:$CE$43,0)),'2. Erfassung Einzahlungen'!$N$43,0)</f>
        <v>0</v>
      </c>
      <c r="F45" s="441">
        <f ca="1">IF(ISNUMBER(MATCH(F4,'2. Erfassung Einzahlungen'!$V$43:$CE$43,0)),'2. Erfassung Einzahlungen'!$N$43,0)</f>
        <v>0</v>
      </c>
      <c r="G45" s="441">
        <f ca="1">IF(ISNUMBER(MATCH(G4,'2. Erfassung Einzahlungen'!$V$43:$CE$43,0)),'2. Erfassung Einzahlungen'!$N$43,0)</f>
        <v>0</v>
      </c>
      <c r="H45" s="441">
        <f ca="1">IF(ISNUMBER(MATCH(H4,'2. Erfassung Einzahlungen'!$V$43:$CE$43,0)),'2. Erfassung Einzahlungen'!$N$43,0)</f>
        <v>0</v>
      </c>
      <c r="I45" s="441">
        <f ca="1">IF(ISNUMBER(MATCH(I4,'2. Erfassung Einzahlungen'!$V$43:$CE$43,0)),'2. Erfassung Einzahlungen'!$N$43,0)</f>
        <v>0</v>
      </c>
      <c r="J45" s="441">
        <f ca="1">IF(ISNUMBER(MATCH(J4,'2. Erfassung Einzahlungen'!$V$43:$CE$43,0)),'2. Erfassung Einzahlungen'!$N$43,0)</f>
        <v>0</v>
      </c>
      <c r="K45" s="441">
        <f ca="1">IF(ISNUMBER(MATCH(K4,'2. Erfassung Einzahlungen'!$V$43:$CE$43,0)),'2. Erfassung Einzahlungen'!$N$43,0)</f>
        <v>0</v>
      </c>
      <c r="L45" s="441">
        <f ca="1">IF(ISNUMBER(MATCH(L4,'2. Erfassung Einzahlungen'!$V$43:$CE$43,0)),'2. Erfassung Einzahlungen'!$N$43,0)</f>
        <v>0</v>
      </c>
      <c r="M45" s="441">
        <f ca="1">IF(ISNUMBER(MATCH(M4,'2. Erfassung Einzahlungen'!$V$43:$CE$43,0)),'2. Erfassung Einzahlungen'!$N$43,0)</f>
        <v>0</v>
      </c>
      <c r="N45" s="134">
        <f t="shared" ca="1" si="4"/>
        <v>0</v>
      </c>
    </row>
    <row r="46" spans="1:14" outlineLevel="1" x14ac:dyDescent="0.25">
      <c r="A46" s="130">
        <f>'2. Erfassung Einzahlungen'!A44</f>
        <v>0</v>
      </c>
      <c r="B46" s="441">
        <f ca="1">IF(ISNUMBER(MATCH(B4,'2. Erfassung Einzahlungen'!$V$44:$CE$44,0)),'2. Erfassung Einzahlungen'!$N$44,0)</f>
        <v>0</v>
      </c>
      <c r="C46" s="441">
        <f ca="1">IF(ISNUMBER(MATCH(C4,'2. Erfassung Einzahlungen'!$V$44:$CE$44,0)),'2. Erfassung Einzahlungen'!$N$44,0)</f>
        <v>0</v>
      </c>
      <c r="D46" s="441">
        <f ca="1">IF(ISNUMBER(MATCH(D4,'2. Erfassung Einzahlungen'!$V$44:$CE$44,0)),'2. Erfassung Einzahlungen'!$N$44,0)</f>
        <v>0</v>
      </c>
      <c r="E46" s="441">
        <f ca="1">IF(ISNUMBER(MATCH(E4,'2. Erfassung Einzahlungen'!$V$44:$CE$44,0)),'2. Erfassung Einzahlungen'!$N$44,0)</f>
        <v>0</v>
      </c>
      <c r="F46" s="441">
        <f ca="1">IF(ISNUMBER(MATCH(F4,'2. Erfassung Einzahlungen'!$V$44:$CE$44,0)),'2. Erfassung Einzahlungen'!$N$44,0)</f>
        <v>0</v>
      </c>
      <c r="G46" s="441">
        <f ca="1">IF(ISNUMBER(MATCH(G4,'2. Erfassung Einzahlungen'!$V$44:$CE$44,0)),'2. Erfassung Einzahlungen'!$N$44,0)</f>
        <v>0</v>
      </c>
      <c r="H46" s="441">
        <f ca="1">IF(ISNUMBER(MATCH(H4,'2. Erfassung Einzahlungen'!$V$44:$CE$44,0)),'2. Erfassung Einzahlungen'!$N$44,0)</f>
        <v>0</v>
      </c>
      <c r="I46" s="441">
        <f ca="1">IF(ISNUMBER(MATCH(I4,'2. Erfassung Einzahlungen'!$V$44:$CE$44,0)),'2. Erfassung Einzahlungen'!$N$44,0)</f>
        <v>0</v>
      </c>
      <c r="J46" s="441">
        <f ca="1">IF(ISNUMBER(MATCH(J4,'2. Erfassung Einzahlungen'!$V$44:$CE$44,0)),'2. Erfassung Einzahlungen'!$N$44,0)</f>
        <v>0</v>
      </c>
      <c r="K46" s="441">
        <f ca="1">IF(ISNUMBER(MATCH(K4,'2. Erfassung Einzahlungen'!$V$44:$CE$44,0)),'2. Erfassung Einzahlungen'!$N$44,0)</f>
        <v>0</v>
      </c>
      <c r="L46" s="441">
        <f ca="1">IF(ISNUMBER(MATCH(L4,'2. Erfassung Einzahlungen'!$V$44:$CE$44,0)),'2. Erfassung Einzahlungen'!$N$44,0)</f>
        <v>0</v>
      </c>
      <c r="M46" s="441">
        <f ca="1">IF(ISNUMBER(MATCH(M4,'2. Erfassung Einzahlungen'!$V$44:$CE$44,0)),'2. Erfassung Einzahlungen'!$N$44,0)</f>
        <v>0</v>
      </c>
      <c r="N46" s="134">
        <f t="shared" ca="1" si="4"/>
        <v>0</v>
      </c>
    </row>
    <row r="47" spans="1:14" outlineLevel="1" x14ac:dyDescent="0.25">
      <c r="A47" s="130">
        <f>'2. Erfassung Einzahlungen'!A45</f>
        <v>0</v>
      </c>
      <c r="B47" s="441">
        <f ca="1">IF(ISNUMBER(MATCH(B4,'2. Erfassung Einzahlungen'!$V$45:$CE$45,0)),'2. Erfassung Einzahlungen'!$N$45,0)</f>
        <v>0</v>
      </c>
      <c r="C47" s="441">
        <f ca="1">IF(ISNUMBER(MATCH(C4,'2. Erfassung Einzahlungen'!$V$45:$CE$45,0)),'2. Erfassung Einzahlungen'!$N$45,0)</f>
        <v>0</v>
      </c>
      <c r="D47" s="441">
        <f ca="1">IF(ISNUMBER(MATCH(D4,'2. Erfassung Einzahlungen'!$V$45:$CE$45,0)),'2. Erfassung Einzahlungen'!$N$45,0)</f>
        <v>0</v>
      </c>
      <c r="E47" s="441">
        <f ca="1">IF(ISNUMBER(MATCH(E4,'2. Erfassung Einzahlungen'!$V$45:$CE$45,0)),'2. Erfassung Einzahlungen'!$N$45,0)</f>
        <v>0</v>
      </c>
      <c r="F47" s="441">
        <f ca="1">IF(ISNUMBER(MATCH(F4,'2. Erfassung Einzahlungen'!$V$45:$CE$45,0)),'2. Erfassung Einzahlungen'!$N$45,0)</f>
        <v>0</v>
      </c>
      <c r="G47" s="441">
        <f ca="1">IF(ISNUMBER(MATCH(G4,'2. Erfassung Einzahlungen'!$V$45:$CE$45,0)),'2. Erfassung Einzahlungen'!$N$45,0)</f>
        <v>0</v>
      </c>
      <c r="H47" s="441">
        <f ca="1">IF(ISNUMBER(MATCH(H4,'2. Erfassung Einzahlungen'!$V$45:$CE$45,0)),'2. Erfassung Einzahlungen'!$N$45,0)</f>
        <v>0</v>
      </c>
      <c r="I47" s="441">
        <f ca="1">IF(ISNUMBER(MATCH(I4,'2. Erfassung Einzahlungen'!$V$45:$CE$45,0)),'2. Erfassung Einzahlungen'!$N$45,0)</f>
        <v>0</v>
      </c>
      <c r="J47" s="441">
        <f ca="1">IF(ISNUMBER(MATCH(J4,'2. Erfassung Einzahlungen'!$V$45:$CE$45,0)),'2. Erfassung Einzahlungen'!$N$45,0)</f>
        <v>0</v>
      </c>
      <c r="K47" s="441">
        <f ca="1">IF(ISNUMBER(MATCH(K4,'2. Erfassung Einzahlungen'!$V$45:$CE$45,0)),'2. Erfassung Einzahlungen'!$N$45,0)</f>
        <v>0</v>
      </c>
      <c r="L47" s="441">
        <f ca="1">IF(ISNUMBER(MATCH(L4,'2. Erfassung Einzahlungen'!$V$45:$CE$45,0)),'2. Erfassung Einzahlungen'!$N$45,0)</f>
        <v>0</v>
      </c>
      <c r="M47" s="441">
        <f ca="1">IF(ISNUMBER(MATCH(M4,'2. Erfassung Einzahlungen'!$V$45:$CE$45,0)),'2. Erfassung Einzahlungen'!$N$45,0)</f>
        <v>0</v>
      </c>
      <c r="N47" s="134">
        <f t="shared" ca="1" si="4"/>
        <v>0</v>
      </c>
    </row>
    <row r="48" spans="1:14" outlineLevel="1" x14ac:dyDescent="0.25">
      <c r="A48" s="130">
        <f>'2. Erfassung Einzahlungen'!A46</f>
        <v>0</v>
      </c>
      <c r="B48" s="441">
        <f ca="1">IF(ISNUMBER(MATCH(B4,'2. Erfassung Einzahlungen'!$V$46:$CE$46,0)),'2. Erfassung Einzahlungen'!$N$46,0)</f>
        <v>0</v>
      </c>
      <c r="C48" s="441">
        <f ca="1">IF(ISNUMBER(MATCH(C4,'2. Erfassung Einzahlungen'!$V$46:$CE$46,0)),'2. Erfassung Einzahlungen'!$N$46,0)</f>
        <v>0</v>
      </c>
      <c r="D48" s="441">
        <f ca="1">IF(ISNUMBER(MATCH(D4,'2. Erfassung Einzahlungen'!$V$46:$CE$46,0)),'2. Erfassung Einzahlungen'!$N$46,0)</f>
        <v>0</v>
      </c>
      <c r="E48" s="441">
        <f ca="1">IF(ISNUMBER(MATCH(E4,'2. Erfassung Einzahlungen'!$V$46:$CE$46,0)),'2. Erfassung Einzahlungen'!$N$46,0)</f>
        <v>0</v>
      </c>
      <c r="F48" s="441">
        <f ca="1">IF(ISNUMBER(MATCH(F4,'2. Erfassung Einzahlungen'!$V$46:$CE$46,0)),'2. Erfassung Einzahlungen'!$N$46,0)</f>
        <v>0</v>
      </c>
      <c r="G48" s="441">
        <f ca="1">IF(ISNUMBER(MATCH(G4,'2. Erfassung Einzahlungen'!$V$46:$CE$46,0)),'2. Erfassung Einzahlungen'!$N$46,0)</f>
        <v>0</v>
      </c>
      <c r="H48" s="441">
        <f ca="1">IF(ISNUMBER(MATCH(H4,'2. Erfassung Einzahlungen'!$V$46:$CE$46,0)),'2. Erfassung Einzahlungen'!$N$46,0)</f>
        <v>0</v>
      </c>
      <c r="I48" s="441">
        <f ca="1">IF(ISNUMBER(MATCH(I4,'2. Erfassung Einzahlungen'!$V$46:$CE$46,0)),'2. Erfassung Einzahlungen'!$N$46,0)</f>
        <v>0</v>
      </c>
      <c r="J48" s="441">
        <f ca="1">IF(ISNUMBER(MATCH(J4,'2. Erfassung Einzahlungen'!$V$46:$CE$46,0)),'2. Erfassung Einzahlungen'!$N$46,0)</f>
        <v>0</v>
      </c>
      <c r="K48" s="441">
        <f ca="1">IF(ISNUMBER(MATCH(K4,'2. Erfassung Einzahlungen'!$V$46:$CE$46,0)),'2. Erfassung Einzahlungen'!$N$46,0)</f>
        <v>0</v>
      </c>
      <c r="L48" s="441">
        <f ca="1">IF(ISNUMBER(MATCH(L4,'2. Erfassung Einzahlungen'!$V$46:$CE$46,0)),'2. Erfassung Einzahlungen'!$N$46,0)</f>
        <v>0</v>
      </c>
      <c r="M48" s="441">
        <f ca="1">IF(ISNUMBER(MATCH(M4,'2. Erfassung Einzahlungen'!$V$46:$CE$46,0)),'2. Erfassung Einzahlungen'!$N$46,0)</f>
        <v>0</v>
      </c>
      <c r="N48" s="134">
        <f t="shared" ca="1" si="4"/>
        <v>0</v>
      </c>
    </row>
    <row r="49" spans="1:15" outlineLevel="1" x14ac:dyDescent="0.25">
      <c r="A49" s="130">
        <f>'2. Erfassung Einzahlungen'!A47</f>
        <v>0</v>
      </c>
      <c r="B49" s="441">
        <f ca="1">IF(ISNUMBER(MATCH(B4,'2. Erfassung Einzahlungen'!$V$47:$CE$47,0)),'2. Erfassung Einzahlungen'!$N$47,0)</f>
        <v>0</v>
      </c>
      <c r="C49" s="441">
        <f ca="1">IF(ISNUMBER(MATCH(C4,'2. Erfassung Einzahlungen'!$V$47:$CE$47,0)),'2. Erfassung Einzahlungen'!$N$47,0)</f>
        <v>0</v>
      </c>
      <c r="D49" s="441">
        <f ca="1">IF(ISNUMBER(MATCH(D4,'2. Erfassung Einzahlungen'!$V$47:$CE$47,0)),'2. Erfassung Einzahlungen'!$N$47,0)</f>
        <v>0</v>
      </c>
      <c r="E49" s="441">
        <f ca="1">IF(ISNUMBER(MATCH(E4,'2. Erfassung Einzahlungen'!$V$47:$CE$47,0)),'2. Erfassung Einzahlungen'!$N$47,0)</f>
        <v>0</v>
      </c>
      <c r="F49" s="441">
        <f ca="1">IF(ISNUMBER(MATCH(F4,'2. Erfassung Einzahlungen'!$V$47:$CE$47,0)),'2. Erfassung Einzahlungen'!$N$47,0)</f>
        <v>0</v>
      </c>
      <c r="G49" s="441">
        <f ca="1">IF(ISNUMBER(MATCH(G4,'2. Erfassung Einzahlungen'!$V$47:$CE$47,0)),'2. Erfassung Einzahlungen'!$N$47,0)</f>
        <v>0</v>
      </c>
      <c r="H49" s="441">
        <f ca="1">IF(ISNUMBER(MATCH(H4,'2. Erfassung Einzahlungen'!$V$47:$CE$47,0)),'2. Erfassung Einzahlungen'!$N$47,0)</f>
        <v>0</v>
      </c>
      <c r="I49" s="441">
        <f ca="1">IF(ISNUMBER(MATCH(I4,'2. Erfassung Einzahlungen'!$V$47:$CE$47,0)),'2. Erfassung Einzahlungen'!$N$47,0)</f>
        <v>0</v>
      </c>
      <c r="J49" s="441">
        <f ca="1">IF(ISNUMBER(MATCH(J4,'2. Erfassung Einzahlungen'!$V$47:$CE$47,0)),'2. Erfassung Einzahlungen'!$N$47,0)</f>
        <v>0</v>
      </c>
      <c r="K49" s="441">
        <f ca="1">IF(ISNUMBER(MATCH(K4,'2. Erfassung Einzahlungen'!$V$47:$CE$47,0)),'2. Erfassung Einzahlungen'!$N$47,0)</f>
        <v>0</v>
      </c>
      <c r="L49" s="441">
        <f ca="1">IF(ISNUMBER(MATCH(L4,'2. Erfassung Einzahlungen'!$V$47:$CE$47,0)),'2. Erfassung Einzahlungen'!$N$47,0)</f>
        <v>0</v>
      </c>
      <c r="M49" s="441">
        <f ca="1">IF(ISNUMBER(MATCH(M4,'2. Erfassung Einzahlungen'!$V$47:$CE$47,0)),'2. Erfassung Einzahlungen'!$N$47,0)</f>
        <v>0</v>
      </c>
      <c r="N49" s="134">
        <f t="shared" ca="1" si="4"/>
        <v>0</v>
      </c>
    </row>
    <row r="50" spans="1:15" outlineLevel="1" x14ac:dyDescent="0.25">
      <c r="A50" s="130">
        <f>'2. Erfassung Einzahlungen'!A48</f>
        <v>0</v>
      </c>
      <c r="B50" s="441">
        <f ca="1">IF(ISNUMBER(MATCH(B4,'2. Erfassung Einzahlungen'!$V$48:$CE$48,0)),'2. Erfassung Einzahlungen'!$N$48,0)</f>
        <v>0</v>
      </c>
      <c r="C50" s="441">
        <f ca="1">IF(ISNUMBER(MATCH(C4,'2. Erfassung Einzahlungen'!$V$48:$CE$48,0)),'2. Erfassung Einzahlungen'!$N$48,0)</f>
        <v>0</v>
      </c>
      <c r="D50" s="441">
        <f ca="1">IF(ISNUMBER(MATCH(D4,'2. Erfassung Einzahlungen'!$V$48:$CE$48,0)),'2. Erfassung Einzahlungen'!$N$48,0)</f>
        <v>0</v>
      </c>
      <c r="E50" s="441">
        <f ca="1">IF(ISNUMBER(MATCH(E4,'2. Erfassung Einzahlungen'!$V$48:$CE$48,0)),'2. Erfassung Einzahlungen'!$N$48,0)</f>
        <v>0</v>
      </c>
      <c r="F50" s="441">
        <f ca="1">IF(ISNUMBER(MATCH(F4,'2. Erfassung Einzahlungen'!$V$48:$CE$48,0)),'2. Erfassung Einzahlungen'!$N$48,0)</f>
        <v>0</v>
      </c>
      <c r="G50" s="441">
        <f ca="1">IF(ISNUMBER(MATCH(G4,'2. Erfassung Einzahlungen'!$V$48:$CE$48,0)),'2. Erfassung Einzahlungen'!$N$48,0)</f>
        <v>0</v>
      </c>
      <c r="H50" s="441">
        <f ca="1">IF(ISNUMBER(MATCH(H4,'2. Erfassung Einzahlungen'!$V$48:$CE$48,0)),'2. Erfassung Einzahlungen'!$N$48,0)</f>
        <v>0</v>
      </c>
      <c r="I50" s="441">
        <f ca="1">IF(ISNUMBER(MATCH(I4,'2. Erfassung Einzahlungen'!$V$48:$CE$48,0)),'2. Erfassung Einzahlungen'!$N$48,0)</f>
        <v>0</v>
      </c>
      <c r="J50" s="441">
        <f ca="1">IF(ISNUMBER(MATCH(J4,'2. Erfassung Einzahlungen'!$V$48:$CE$48,0)),'2. Erfassung Einzahlungen'!$N$48,0)</f>
        <v>0</v>
      </c>
      <c r="K50" s="441">
        <f ca="1">IF(ISNUMBER(MATCH(K4,'2. Erfassung Einzahlungen'!$V$48:$CE$48,0)),'2. Erfassung Einzahlungen'!$N$48,0)</f>
        <v>0</v>
      </c>
      <c r="L50" s="441">
        <f ca="1">IF(ISNUMBER(MATCH(L4,'2. Erfassung Einzahlungen'!$V$48:$CE$48,0)),'2. Erfassung Einzahlungen'!$N$48,0)</f>
        <v>0</v>
      </c>
      <c r="M50" s="441">
        <f ca="1">IF(ISNUMBER(MATCH(M4,'2. Erfassung Einzahlungen'!$V$48:$CE$48,0)),'2. Erfassung Einzahlungen'!$N$48,0)</f>
        <v>0</v>
      </c>
      <c r="N50" s="134">
        <f t="shared" ca="1" si="4"/>
        <v>0</v>
      </c>
    </row>
    <row r="51" spans="1:15" ht="18.75" outlineLevel="1" x14ac:dyDescent="0.3">
      <c r="A51" s="126" t="str">
        <f>'2. Erfassung Einzahlungen'!A49</f>
        <v>Summe unregelmäßige Einzahlungen</v>
      </c>
      <c r="B51" s="186">
        <f ca="1">IF(B4&gt;=DATE(YEAR(Daten!$C$99),MONTH(Daten!$C$99),DAY(1)),SUM(B27:B50),0)</f>
        <v>0</v>
      </c>
      <c r="C51" s="186">
        <f ca="1">IF(C4&gt;=DATE(YEAR(Daten!$C$99),MONTH(Daten!$C$99),DAY(1)),SUM(C27:C50),0)</f>
        <v>0</v>
      </c>
      <c r="D51" s="186">
        <f ca="1">IF(D4&gt;=DATE(YEAR(Daten!$C$99),MONTH(Daten!$C$99),DAY(1)),SUM(D27:D50),0)</f>
        <v>0</v>
      </c>
      <c r="E51" s="186">
        <f ca="1">IF(E4&gt;=DATE(YEAR(Daten!$C$99),MONTH(Daten!$C$99),DAY(1)),SUM(E27:E50),0)</f>
        <v>5000</v>
      </c>
      <c r="F51" s="186">
        <f ca="1">IF(F4&gt;=DATE(YEAR(Daten!$C$99),MONTH(Daten!$C$99),DAY(1)),SUM(F27:F50),0)</f>
        <v>0</v>
      </c>
      <c r="G51" s="186">
        <f ca="1">IF(G4&gt;=DATE(YEAR(Daten!$C$99),MONTH(Daten!$C$99),DAY(1)),SUM(G27:G50),0)</f>
        <v>0</v>
      </c>
      <c r="H51" s="186">
        <f ca="1">IF(H4&gt;=DATE(YEAR(Daten!$C$99),MONTH(Daten!$C$99),DAY(1)),SUM(H27:H50),0)</f>
        <v>0</v>
      </c>
      <c r="I51" s="186">
        <f ca="1">IF(I4&gt;=DATE(YEAR(Daten!$C$99),MONTH(Daten!$C$99),DAY(1)),SUM(I27:I50),0)</f>
        <v>0</v>
      </c>
      <c r="J51" s="186">
        <f ca="1">IF(J4&gt;=DATE(YEAR(Daten!$C$99),MONTH(Daten!$C$99),DAY(1)),SUM(J27:J50),0)</f>
        <v>0</v>
      </c>
      <c r="K51" s="186">
        <f ca="1">IF(K4&gt;=DATE(YEAR(Daten!$C$99),MONTH(Daten!$C$99),DAY(1)),SUM(K27:K50),0)</f>
        <v>0</v>
      </c>
      <c r="L51" s="186">
        <f ca="1">IF(L4&gt;=DATE(YEAR(Daten!$C$99),MONTH(Daten!$C$99),DAY(1)),SUM(L27:L50),0)</f>
        <v>0</v>
      </c>
      <c r="M51" s="186">
        <f ca="1">IF(M4&gt;=DATE(YEAR(Daten!$C$99),MONTH(Daten!$C$99),DAY(1)),SUM(M27:M50),0)</f>
        <v>0</v>
      </c>
      <c r="N51" s="186">
        <f ca="1">SUM(B51:M51)</f>
        <v>5000</v>
      </c>
    </row>
    <row r="52" spans="1:15" s="12" customFormat="1" ht="20.25" outlineLevel="1" x14ac:dyDescent="0.3">
      <c r="A52" s="115" t="str">
        <f>'2. Erfassung Einzahlungen'!A50</f>
        <v>Gesamtsumme Einzahlungen</v>
      </c>
      <c r="B52" s="116">
        <f ca="1">B51+B25</f>
        <v>1212.25</v>
      </c>
      <c r="C52" s="116">
        <f t="shared" ref="C52:M52" ca="1" si="5">C51+C25</f>
        <v>1212.25</v>
      </c>
      <c r="D52" s="116">
        <f t="shared" ca="1" si="5"/>
        <v>1212.25</v>
      </c>
      <c r="E52" s="116">
        <f t="shared" ca="1" si="5"/>
        <v>6212.25</v>
      </c>
      <c r="F52" s="116">
        <f t="shared" ca="1" si="5"/>
        <v>1212.25</v>
      </c>
      <c r="G52" s="116">
        <f t="shared" ca="1" si="5"/>
        <v>1212.25</v>
      </c>
      <c r="H52" s="116">
        <f t="shared" ca="1" si="5"/>
        <v>1212.25</v>
      </c>
      <c r="I52" s="116">
        <f t="shared" ca="1" si="5"/>
        <v>1212.25</v>
      </c>
      <c r="J52" s="116">
        <f t="shared" ca="1" si="5"/>
        <v>1212.25</v>
      </c>
      <c r="K52" s="116">
        <f t="shared" ca="1" si="5"/>
        <v>1212.25</v>
      </c>
      <c r="L52" s="116">
        <f t="shared" ca="1" si="5"/>
        <v>1212.25</v>
      </c>
      <c r="M52" s="116">
        <f t="shared" ca="1" si="5"/>
        <v>1462.25</v>
      </c>
      <c r="N52" s="116">
        <f ca="1">N51+N25</f>
        <v>19797</v>
      </c>
      <c r="O52" s="1"/>
    </row>
    <row r="53" spans="1:15" s="3" customFormat="1" ht="18.75" outlineLevel="1" x14ac:dyDescent="0.25">
      <c r="A53" s="11" t="s">
        <v>158</v>
      </c>
      <c r="B53" s="213">
        <f ca="1">B4</f>
        <v>45748</v>
      </c>
      <c r="C53" s="213">
        <f t="shared" ref="C53:M53" ca="1" si="6">C4</f>
        <v>45778</v>
      </c>
      <c r="D53" s="213">
        <f t="shared" ca="1" si="6"/>
        <v>45809</v>
      </c>
      <c r="E53" s="213">
        <f t="shared" ca="1" si="6"/>
        <v>45839</v>
      </c>
      <c r="F53" s="213">
        <f t="shared" ca="1" si="6"/>
        <v>45870</v>
      </c>
      <c r="G53" s="213">
        <f t="shared" ca="1" si="6"/>
        <v>45901</v>
      </c>
      <c r="H53" s="213">
        <f t="shared" ca="1" si="6"/>
        <v>45931</v>
      </c>
      <c r="I53" s="213">
        <f t="shared" ca="1" si="6"/>
        <v>45962</v>
      </c>
      <c r="J53" s="213">
        <f t="shared" ca="1" si="6"/>
        <v>45992</v>
      </c>
      <c r="K53" s="213">
        <f t="shared" ca="1" si="6"/>
        <v>46023</v>
      </c>
      <c r="L53" s="213">
        <f t="shared" ca="1" si="6"/>
        <v>46054</v>
      </c>
      <c r="M53" s="213">
        <f t="shared" ca="1" si="6"/>
        <v>46082</v>
      </c>
      <c r="N53" s="154" t="s">
        <v>147</v>
      </c>
      <c r="O53" s="1"/>
    </row>
    <row r="54" spans="1:15" outlineLevel="1" x14ac:dyDescent="0.25">
      <c r="A54" s="17" t="str">
        <f>'3. Erfassung Auszahlungen'!A2</f>
        <v>Darlehensrate inkl. Zinsen DHH 
Am Sauerwinkel</v>
      </c>
      <c r="B54" s="199">
        <f ca="1">IF('3. Erfassung Auszahlungen'!$M$2&lt;&gt;"ja",IF(ISNUMBER(MATCH(B$4,'3. Erfassung Auszahlungen'!$V$2:$CE$2,0)),'3. Erfassung Auszahlungen'!$N$2,0),0)</f>
        <v>858.17</v>
      </c>
      <c r="C54" s="199">
        <f ca="1">IF('3. Erfassung Auszahlungen'!$M$2&lt;&gt;"ja",IF(ISNUMBER(MATCH(C$4,'3. Erfassung Auszahlungen'!$V$2:$CE$2,0)),'3. Erfassung Auszahlungen'!$N$2,0),0)</f>
        <v>858.17</v>
      </c>
      <c r="D54" s="199">
        <f ca="1">IF('3. Erfassung Auszahlungen'!$M$2&lt;&gt;"ja",IF(ISNUMBER(MATCH(D$4,'3. Erfassung Auszahlungen'!$V$2:$CE$2,0)),'3. Erfassung Auszahlungen'!$N$2,0),0)</f>
        <v>858.17</v>
      </c>
      <c r="E54" s="199">
        <f ca="1">IF('3. Erfassung Auszahlungen'!$M$2&lt;&gt;"ja",IF(ISNUMBER(MATCH(E$4,'3. Erfassung Auszahlungen'!$V$2:$CE$2,0)),'3. Erfassung Auszahlungen'!$N$2,0),0)</f>
        <v>858.17</v>
      </c>
      <c r="F54" s="199">
        <f ca="1">IF('3. Erfassung Auszahlungen'!$M$2&lt;&gt;"ja",IF(ISNUMBER(MATCH(F$4,'3. Erfassung Auszahlungen'!$V$2:$CE$2,0)),'3. Erfassung Auszahlungen'!$N$2,0),0)</f>
        <v>858.17</v>
      </c>
      <c r="G54" s="199">
        <f ca="1">IF('3. Erfassung Auszahlungen'!$M$2&lt;&gt;"ja",IF(ISNUMBER(MATCH(G$4,'3. Erfassung Auszahlungen'!$V$2:$CE$2,0)),'3. Erfassung Auszahlungen'!$N$2,0),0)</f>
        <v>858.17</v>
      </c>
      <c r="H54" s="199">
        <f ca="1">IF('3. Erfassung Auszahlungen'!$M$2&lt;&gt;"ja",IF(ISNUMBER(MATCH(H$4,'3. Erfassung Auszahlungen'!$V$2:$CE$2,0)),'3. Erfassung Auszahlungen'!$N$2,0),0)</f>
        <v>858.17</v>
      </c>
      <c r="I54" s="199">
        <f ca="1">IF('3. Erfassung Auszahlungen'!$M$2&lt;&gt;"ja",IF(ISNUMBER(MATCH(I$4,'3. Erfassung Auszahlungen'!$V$2:$CE$2,0)),'3. Erfassung Auszahlungen'!$N$2,0),0)</f>
        <v>858.17</v>
      </c>
      <c r="J54" s="199">
        <f ca="1">IF('3. Erfassung Auszahlungen'!$M$2&lt;&gt;"ja",IF(ISNUMBER(MATCH(J$4,'3. Erfassung Auszahlungen'!$V$2:$CE$2,0)),'3. Erfassung Auszahlungen'!$N$2,0),0)</f>
        <v>858.17</v>
      </c>
      <c r="K54" s="199">
        <f ca="1">IF('3. Erfassung Auszahlungen'!$M$2&lt;&gt;"ja",IF(ISNUMBER(MATCH(K$4,'3. Erfassung Auszahlungen'!$V$2:$CE$2,0)),'3. Erfassung Auszahlungen'!$N$2,0),0)</f>
        <v>858.17</v>
      </c>
      <c r="L54" s="199">
        <f ca="1">IF('3. Erfassung Auszahlungen'!$M$2&lt;&gt;"ja",IF(ISNUMBER(MATCH(L$4,'3. Erfassung Auszahlungen'!$V$2:$CE$2,0)),'3. Erfassung Auszahlungen'!$N$2,0),0)</f>
        <v>858.17</v>
      </c>
      <c r="M54" s="199">
        <f ca="1">IF('3. Erfassung Auszahlungen'!$M$2&lt;&gt;"ja",IF(ISNUMBER(MATCH(M$4,'3. Erfassung Auszahlungen'!$V$2:$CE$2,0)),'3. Erfassung Auszahlungen'!$N$2,0),0)</f>
        <v>858.17</v>
      </c>
      <c r="N54" s="188">
        <f t="shared" ref="N54:N93" ca="1" si="7">SUM(B54:M54)</f>
        <v>10298.039999999999</v>
      </c>
    </row>
    <row r="55" spans="1:15" outlineLevel="1" x14ac:dyDescent="0.25">
      <c r="A55" s="18" t="str">
        <f>'3. Erfassung Auszahlungen'!A3</f>
        <v>Grundsteuer + NK DHH Am Sauerwinkel</v>
      </c>
      <c r="B55" s="199">
        <f ca="1">IF('3. Erfassung Auszahlungen'!$M$3&lt;&gt;"ja",IF(ISNUMBER(MATCH(B$4,'3. Erfassung Auszahlungen'!$V$3:$CE$3,0)),'3. Erfassung Auszahlungen'!$N$3,0),0)</f>
        <v>267</v>
      </c>
      <c r="C55" s="199">
        <f ca="1">IF('3. Erfassung Auszahlungen'!$M$3&lt;&gt;"ja",IF(ISNUMBER(MATCH(C$4,'3. Erfassung Auszahlungen'!$V$3:$CE$3,0)),'3. Erfassung Auszahlungen'!$N$3,0),0)</f>
        <v>267</v>
      </c>
      <c r="D55" s="199">
        <f ca="1">IF('3. Erfassung Auszahlungen'!$M$3&lt;&gt;"ja",IF(ISNUMBER(MATCH(D$4,'3. Erfassung Auszahlungen'!$V$3:$CE$3,0)),'3. Erfassung Auszahlungen'!$N$3,0),0)</f>
        <v>267</v>
      </c>
      <c r="E55" s="199">
        <f ca="1">IF('3. Erfassung Auszahlungen'!$M$3&lt;&gt;"ja",IF(ISNUMBER(MATCH(E$4,'3. Erfassung Auszahlungen'!$V$3:$CE$3,0)),'3. Erfassung Auszahlungen'!$N$3,0),0)</f>
        <v>267</v>
      </c>
      <c r="F55" s="199">
        <f ca="1">IF('3. Erfassung Auszahlungen'!$M$3&lt;&gt;"ja",IF(ISNUMBER(MATCH(F$4,'3. Erfassung Auszahlungen'!$V$3:$CE$3,0)),'3. Erfassung Auszahlungen'!$N$3,0),0)</f>
        <v>267</v>
      </c>
      <c r="G55" s="199">
        <f ca="1">IF('3. Erfassung Auszahlungen'!$M$3&lt;&gt;"ja",IF(ISNUMBER(MATCH(G$4,'3. Erfassung Auszahlungen'!$V$3:$CE$3,0)),'3. Erfassung Auszahlungen'!$N$3,0),0)</f>
        <v>267</v>
      </c>
      <c r="H55" s="199">
        <f ca="1">IF('3. Erfassung Auszahlungen'!$M$3&lt;&gt;"ja",IF(ISNUMBER(MATCH(H$4,'3. Erfassung Auszahlungen'!$V$3:$CE$3,0)),'3. Erfassung Auszahlungen'!$N$3,0),0)</f>
        <v>267</v>
      </c>
      <c r="I55" s="199">
        <f ca="1">IF('3. Erfassung Auszahlungen'!$M$3&lt;&gt;"ja",IF(ISNUMBER(MATCH(I$4,'3. Erfassung Auszahlungen'!$V$3:$CE$3,0)),'3. Erfassung Auszahlungen'!$N$3,0),0)</f>
        <v>267</v>
      </c>
      <c r="J55" s="199">
        <f ca="1">IF('3. Erfassung Auszahlungen'!$M$3&lt;&gt;"ja",IF(ISNUMBER(MATCH(J$4,'3. Erfassung Auszahlungen'!$V$3:$CE$3,0)),'3. Erfassung Auszahlungen'!$N$3,0),0)</f>
        <v>267</v>
      </c>
      <c r="K55" s="199">
        <f ca="1">IF('3. Erfassung Auszahlungen'!$M$3&lt;&gt;"ja",IF(ISNUMBER(MATCH(K$4,'3. Erfassung Auszahlungen'!$V$3:$CE$3,0)),'3. Erfassung Auszahlungen'!$N$3,0),0)</f>
        <v>267</v>
      </c>
      <c r="L55" s="199">
        <f ca="1">IF('3. Erfassung Auszahlungen'!$M$3&lt;&gt;"ja",IF(ISNUMBER(MATCH(L$4,'3. Erfassung Auszahlungen'!$V$3:$CE$3,0)),'3. Erfassung Auszahlungen'!$N$3,0),0)</f>
        <v>267</v>
      </c>
      <c r="M55" s="199">
        <f ca="1">IF('3. Erfassung Auszahlungen'!$M$3&lt;&gt;"ja",IF(ISNUMBER(MATCH(M$4,'3. Erfassung Auszahlungen'!$V$3:$CE$3,0)),'3. Erfassung Auszahlungen'!$N$3,0),0)</f>
        <v>267</v>
      </c>
      <c r="N55" s="188">
        <f t="shared" ca="1" si="7"/>
        <v>3204</v>
      </c>
    </row>
    <row r="56" spans="1:15" outlineLevel="1" x14ac:dyDescent="0.25">
      <c r="A56" s="18">
        <f>'3. Erfassung Auszahlungen'!A4</f>
        <v>0</v>
      </c>
      <c r="B56" s="199">
        <f ca="1">IF('3. Erfassung Auszahlungen'!$M$4&lt;&gt;"ja",IF(ISNUMBER(MATCH(B$4,'3. Erfassung Auszahlungen'!$V$4:$CE$4,0)),'3. Erfassung Auszahlungen'!$N$4,0),0)</f>
        <v>0</v>
      </c>
      <c r="C56" s="199">
        <f ca="1">IF('3. Erfassung Auszahlungen'!$M$4&lt;&gt;"ja",IF(ISNUMBER(MATCH(C$4,'3. Erfassung Auszahlungen'!$V$4:$CE$4,0)),'3. Erfassung Auszahlungen'!$N$4,0),0)</f>
        <v>0</v>
      </c>
      <c r="D56" s="199">
        <f ca="1">IF('3. Erfassung Auszahlungen'!$M$4&lt;&gt;"ja",IF(ISNUMBER(MATCH(D$4,'3. Erfassung Auszahlungen'!$V$4:$CE$4,0)),'3. Erfassung Auszahlungen'!$N$4,0),0)</f>
        <v>0</v>
      </c>
      <c r="E56" s="199">
        <f ca="1">IF('3. Erfassung Auszahlungen'!$M$4&lt;&gt;"ja",IF(ISNUMBER(MATCH(E$4,'3. Erfassung Auszahlungen'!$V$4:$CE$4,0)),'3. Erfassung Auszahlungen'!$N$4,0),0)</f>
        <v>0</v>
      </c>
      <c r="F56" s="199">
        <f ca="1">IF('3. Erfassung Auszahlungen'!$M$4&lt;&gt;"ja",IF(ISNUMBER(MATCH(F$4,'3. Erfassung Auszahlungen'!$V$4:$CE$4,0)),'3. Erfassung Auszahlungen'!$N$4,0),0)</f>
        <v>0</v>
      </c>
      <c r="G56" s="199">
        <f ca="1">IF('3. Erfassung Auszahlungen'!$M$4&lt;&gt;"ja",IF(ISNUMBER(MATCH(G$4,'3. Erfassung Auszahlungen'!$V$4:$CE$4,0)),'3. Erfassung Auszahlungen'!$N$4,0),0)</f>
        <v>0</v>
      </c>
      <c r="H56" s="199">
        <f ca="1">IF('3. Erfassung Auszahlungen'!$M$4&lt;&gt;"ja",IF(ISNUMBER(MATCH(H$4,'3. Erfassung Auszahlungen'!$V$4:$CE$4,0)),'3. Erfassung Auszahlungen'!$N$4,0),0)</f>
        <v>0</v>
      </c>
      <c r="I56" s="199">
        <f ca="1">IF('3. Erfassung Auszahlungen'!$M$4&lt;&gt;"ja",IF(ISNUMBER(MATCH(I$4,'3. Erfassung Auszahlungen'!$V$4:$CE$4,0)),'3. Erfassung Auszahlungen'!$N$4,0),0)</f>
        <v>0</v>
      </c>
      <c r="J56" s="199">
        <f ca="1">IF('3. Erfassung Auszahlungen'!$M$4&lt;&gt;"ja",IF(ISNUMBER(MATCH(J$4,'3. Erfassung Auszahlungen'!$V$4:$CE$4,0)),'3. Erfassung Auszahlungen'!$N$4,0),0)</f>
        <v>0</v>
      </c>
      <c r="K56" s="199">
        <f ca="1">IF('3. Erfassung Auszahlungen'!$M$4&lt;&gt;"ja",IF(ISNUMBER(MATCH(K$4,'3. Erfassung Auszahlungen'!$V$4:$CE$4,0)),'3. Erfassung Auszahlungen'!$N$4,0),0)</f>
        <v>0</v>
      </c>
      <c r="L56" s="199">
        <f ca="1">IF('3. Erfassung Auszahlungen'!$M$4&lt;&gt;"ja",IF(ISNUMBER(MATCH(L$4,'3. Erfassung Auszahlungen'!$V$4:$CE$4,0)),'3. Erfassung Auszahlungen'!$N$4,0),0)</f>
        <v>0</v>
      </c>
      <c r="M56" s="199">
        <f ca="1">IF('3. Erfassung Auszahlungen'!$M$4&lt;&gt;"ja",IF(ISNUMBER(MATCH(M$4,'3. Erfassung Auszahlungen'!$V$4:$CE$4,0)),'3. Erfassung Auszahlungen'!$N$4,0),0)</f>
        <v>0</v>
      </c>
      <c r="N56" s="188">
        <f t="shared" ca="1" si="7"/>
        <v>0</v>
      </c>
    </row>
    <row r="57" spans="1:15" outlineLevel="1" x14ac:dyDescent="0.25">
      <c r="A57" s="18">
        <f>'3. Erfassung Auszahlungen'!A5</f>
        <v>0</v>
      </c>
      <c r="B57" s="199">
        <f ca="1">IF('3. Erfassung Auszahlungen'!$M$5&lt;&gt;"ja",IF(ISNUMBER(MATCH(B$4,'3. Erfassung Auszahlungen'!$V$5:$CE$5,0)),'3. Erfassung Auszahlungen'!$N$5,0),0)</f>
        <v>0</v>
      </c>
      <c r="C57" s="199">
        <f ca="1">IF('3. Erfassung Auszahlungen'!$M$5&lt;&gt;"ja",IF(ISNUMBER(MATCH(C$4,'3. Erfassung Auszahlungen'!$V$5:$CE$5,0)),'3. Erfassung Auszahlungen'!$N$5,0),0)</f>
        <v>0</v>
      </c>
      <c r="D57" s="199">
        <f ca="1">IF('3. Erfassung Auszahlungen'!$M$5&lt;&gt;"ja",IF(ISNUMBER(MATCH(D$4,'3. Erfassung Auszahlungen'!$V$5:$CE$5,0)),'3. Erfassung Auszahlungen'!$N$5,0),0)</f>
        <v>0</v>
      </c>
      <c r="E57" s="199">
        <f ca="1">IF('3. Erfassung Auszahlungen'!$M$5&lt;&gt;"ja",IF(ISNUMBER(MATCH(E$4,'3. Erfassung Auszahlungen'!$V$5:$CE$5,0)),'3. Erfassung Auszahlungen'!$N$5,0),0)</f>
        <v>0</v>
      </c>
      <c r="F57" s="199">
        <f ca="1">IF('3. Erfassung Auszahlungen'!$M$5&lt;&gt;"ja",IF(ISNUMBER(MATCH(F$4,'3. Erfassung Auszahlungen'!$V$5:$CE$5,0)),'3. Erfassung Auszahlungen'!$N$5,0),0)</f>
        <v>0</v>
      </c>
      <c r="G57" s="199">
        <f ca="1">IF('3. Erfassung Auszahlungen'!$M$5&lt;&gt;"ja",IF(ISNUMBER(MATCH(G$4,'3. Erfassung Auszahlungen'!$V$5:$CE$5,0)),'3. Erfassung Auszahlungen'!$N$5,0),0)</f>
        <v>0</v>
      </c>
      <c r="H57" s="199">
        <f ca="1">IF('3. Erfassung Auszahlungen'!$M$5&lt;&gt;"ja",IF(ISNUMBER(MATCH(H$4,'3. Erfassung Auszahlungen'!$V$5:$CE$5,0)),'3. Erfassung Auszahlungen'!$N$5,0),0)</f>
        <v>0</v>
      </c>
      <c r="I57" s="199">
        <f ca="1">IF('3. Erfassung Auszahlungen'!$M$5&lt;&gt;"ja",IF(ISNUMBER(MATCH(I$4,'3. Erfassung Auszahlungen'!$V$5:$CE$5,0)),'3. Erfassung Auszahlungen'!$N$5,0),0)</f>
        <v>0</v>
      </c>
      <c r="J57" s="199">
        <f ca="1">IF('3. Erfassung Auszahlungen'!$M$5&lt;&gt;"ja",IF(ISNUMBER(MATCH(J$4,'3. Erfassung Auszahlungen'!$V$5:$CE$5,0)),'3. Erfassung Auszahlungen'!$N$5,0),0)</f>
        <v>0</v>
      </c>
      <c r="K57" s="199">
        <f ca="1">IF('3. Erfassung Auszahlungen'!$M$5&lt;&gt;"ja",IF(ISNUMBER(MATCH(K$4,'3. Erfassung Auszahlungen'!$V$5:$CE$5,0)),'3. Erfassung Auszahlungen'!$N$5,0),0)</f>
        <v>0</v>
      </c>
      <c r="L57" s="199">
        <f ca="1">IF('3. Erfassung Auszahlungen'!$M$5&lt;&gt;"ja",IF(ISNUMBER(MATCH(L$4,'3. Erfassung Auszahlungen'!$V$5:$CE$5,0)),'3. Erfassung Auszahlungen'!$N$5,0),0)</f>
        <v>0</v>
      </c>
      <c r="M57" s="199">
        <f ca="1">IF('3. Erfassung Auszahlungen'!$M$5&lt;&gt;"ja",IF(ISNUMBER(MATCH(M$4,'3. Erfassung Auszahlungen'!$V$5:$CE$5,0)),'3. Erfassung Auszahlungen'!$N$5,0),0)</f>
        <v>0</v>
      </c>
      <c r="N57" s="188">
        <f t="shared" ca="1" si="7"/>
        <v>0</v>
      </c>
    </row>
    <row r="58" spans="1:15" outlineLevel="1" x14ac:dyDescent="0.25">
      <c r="A58" s="18">
        <f>'3. Erfassung Auszahlungen'!A6</f>
        <v>0</v>
      </c>
      <c r="B58" s="199">
        <f ca="1">IF('3. Erfassung Auszahlungen'!$M$6&lt;&gt;"ja",IF(ISNUMBER(MATCH(B$4,'3. Erfassung Auszahlungen'!$V$6:$CE$6,0)),'3. Erfassung Auszahlungen'!$N$6,0),0)</f>
        <v>0</v>
      </c>
      <c r="C58" s="199">
        <f ca="1">IF('3. Erfassung Auszahlungen'!$M$6&lt;&gt;"ja",IF(ISNUMBER(MATCH(C$4,'3. Erfassung Auszahlungen'!$V$6:$CE$6,0)),'3. Erfassung Auszahlungen'!$N$6,0),0)</f>
        <v>0</v>
      </c>
      <c r="D58" s="199">
        <f ca="1">IF('3. Erfassung Auszahlungen'!$M$6&lt;&gt;"ja",IF(ISNUMBER(MATCH(D$4,'3. Erfassung Auszahlungen'!$V$6:$CE$6,0)),'3. Erfassung Auszahlungen'!$N$6,0),0)</f>
        <v>0</v>
      </c>
      <c r="E58" s="199">
        <f ca="1">IF('3. Erfassung Auszahlungen'!$M$6&lt;&gt;"ja",IF(ISNUMBER(MATCH(E$4,'3. Erfassung Auszahlungen'!$V$6:$CE$6,0)),'3. Erfassung Auszahlungen'!$N$6,0),0)</f>
        <v>0</v>
      </c>
      <c r="F58" s="199">
        <f ca="1">IF('3. Erfassung Auszahlungen'!$M$6&lt;&gt;"ja",IF(ISNUMBER(MATCH(F$4,'3. Erfassung Auszahlungen'!$V$6:$CE$6,0)),'3. Erfassung Auszahlungen'!$N$6,0),0)</f>
        <v>0</v>
      </c>
      <c r="G58" s="199">
        <f ca="1">IF('3. Erfassung Auszahlungen'!$M$6&lt;&gt;"ja",IF(ISNUMBER(MATCH(G$4,'3. Erfassung Auszahlungen'!$V$6:$CE$6,0)),'3. Erfassung Auszahlungen'!$N$6,0),0)</f>
        <v>0</v>
      </c>
      <c r="H58" s="199">
        <f ca="1">IF('3. Erfassung Auszahlungen'!$M$6&lt;&gt;"ja",IF(ISNUMBER(MATCH(H$4,'3. Erfassung Auszahlungen'!$V$6:$CE$6,0)),'3. Erfassung Auszahlungen'!$N$6,0),0)</f>
        <v>0</v>
      </c>
      <c r="I58" s="199">
        <f ca="1">IF('3. Erfassung Auszahlungen'!$M$6&lt;&gt;"ja",IF(ISNUMBER(MATCH(I$4,'3. Erfassung Auszahlungen'!$V$6:$CE$6,0)),'3. Erfassung Auszahlungen'!$N$6,0),0)</f>
        <v>0</v>
      </c>
      <c r="J58" s="199">
        <f ca="1">IF('3. Erfassung Auszahlungen'!$M$6&lt;&gt;"ja",IF(ISNUMBER(MATCH(J$4,'3. Erfassung Auszahlungen'!$V$6:$CE$6,0)),'3. Erfassung Auszahlungen'!$N$6,0),0)</f>
        <v>0</v>
      </c>
      <c r="K58" s="199">
        <f ca="1">IF('3. Erfassung Auszahlungen'!$M$6&lt;&gt;"ja",IF(ISNUMBER(MATCH(K$4,'3. Erfassung Auszahlungen'!$V$6:$CE$6,0)),'3. Erfassung Auszahlungen'!$N$6,0),0)</f>
        <v>0</v>
      </c>
      <c r="L58" s="199">
        <f ca="1">IF('3. Erfassung Auszahlungen'!$M$6&lt;&gt;"ja",IF(ISNUMBER(MATCH(L$4,'3. Erfassung Auszahlungen'!$V$6:$CE$6,0)),'3. Erfassung Auszahlungen'!$N$6,0),0)</f>
        <v>0</v>
      </c>
      <c r="M58" s="199">
        <f ca="1">IF('3. Erfassung Auszahlungen'!$M$6&lt;&gt;"ja",IF(ISNUMBER(MATCH(M$4,'3. Erfassung Auszahlungen'!$V$6:$CE$6,0)),'3. Erfassung Auszahlungen'!$N$6,0),0)</f>
        <v>0</v>
      </c>
      <c r="N58" s="188">
        <f t="shared" ca="1" si="7"/>
        <v>0</v>
      </c>
    </row>
    <row r="59" spans="1:15" outlineLevel="1" x14ac:dyDescent="0.25">
      <c r="A59" s="18">
        <f>'3. Erfassung Auszahlungen'!A7</f>
        <v>0</v>
      </c>
      <c r="B59" s="199">
        <f ca="1">IF('3. Erfassung Auszahlungen'!$M$7&lt;&gt;"ja",IF(ISNUMBER(MATCH(B$4,'3. Erfassung Auszahlungen'!$V$7:$CE$7,0)),'3. Erfassung Auszahlungen'!$N$7,0),0)</f>
        <v>0</v>
      </c>
      <c r="C59" s="199">
        <f ca="1">IF('3. Erfassung Auszahlungen'!$M$7&lt;&gt;"ja",IF(ISNUMBER(MATCH(C$4,'3. Erfassung Auszahlungen'!$V$7:$CE$7,0)),'3. Erfassung Auszahlungen'!$N$7,0),0)</f>
        <v>0</v>
      </c>
      <c r="D59" s="199">
        <f ca="1">IF('3. Erfassung Auszahlungen'!$M$7&lt;&gt;"ja",IF(ISNUMBER(MATCH(D$4,'3. Erfassung Auszahlungen'!$V$7:$CE$7,0)),'3. Erfassung Auszahlungen'!$N$7,0),0)</f>
        <v>0</v>
      </c>
      <c r="E59" s="199">
        <f ca="1">IF('3. Erfassung Auszahlungen'!$M$7&lt;&gt;"ja",IF(ISNUMBER(MATCH(E$4,'3. Erfassung Auszahlungen'!$V$7:$CE$7,0)),'3. Erfassung Auszahlungen'!$N$7,0),0)</f>
        <v>0</v>
      </c>
      <c r="F59" s="199">
        <f ca="1">IF('3. Erfassung Auszahlungen'!$M$7&lt;&gt;"ja",IF(ISNUMBER(MATCH(F$4,'3. Erfassung Auszahlungen'!$V$7:$CE$7,0)),'3. Erfassung Auszahlungen'!$N$7,0),0)</f>
        <v>0</v>
      </c>
      <c r="G59" s="199">
        <f ca="1">IF('3. Erfassung Auszahlungen'!$M$7&lt;&gt;"ja",IF(ISNUMBER(MATCH(G$4,'3. Erfassung Auszahlungen'!$V$7:$CE$7,0)),'3. Erfassung Auszahlungen'!$N$7,0),0)</f>
        <v>0</v>
      </c>
      <c r="H59" s="199">
        <f ca="1">IF('3. Erfassung Auszahlungen'!$M$7&lt;&gt;"ja",IF(ISNUMBER(MATCH(H$4,'3. Erfassung Auszahlungen'!$V$7:$CE$7,0)),'3. Erfassung Auszahlungen'!$N$7,0),0)</f>
        <v>0</v>
      </c>
      <c r="I59" s="199">
        <f ca="1">IF('3. Erfassung Auszahlungen'!$M$7&lt;&gt;"ja",IF(ISNUMBER(MATCH(I$4,'3. Erfassung Auszahlungen'!$V$7:$CE$7,0)),'3. Erfassung Auszahlungen'!$N$7,0),0)</f>
        <v>0</v>
      </c>
      <c r="J59" s="199">
        <f ca="1">IF('3. Erfassung Auszahlungen'!$M$7&lt;&gt;"ja",IF(ISNUMBER(MATCH(J$4,'3. Erfassung Auszahlungen'!$V$7:$CE$7,0)),'3. Erfassung Auszahlungen'!$N$7,0),0)</f>
        <v>0</v>
      </c>
      <c r="K59" s="199">
        <f ca="1">IF('3. Erfassung Auszahlungen'!$M$7&lt;&gt;"ja",IF(ISNUMBER(MATCH(K$4,'3. Erfassung Auszahlungen'!$V$7:$CE$7,0)),'3. Erfassung Auszahlungen'!$N$7,0),0)</f>
        <v>0</v>
      </c>
      <c r="L59" s="199">
        <f ca="1">IF('3. Erfassung Auszahlungen'!$M$7&lt;&gt;"ja",IF(ISNUMBER(MATCH(L$4,'3. Erfassung Auszahlungen'!$V$7:$CE$7,0)),'3. Erfassung Auszahlungen'!$N$7,0),0)</f>
        <v>0</v>
      </c>
      <c r="M59" s="199">
        <f ca="1">IF('3. Erfassung Auszahlungen'!$M$7&lt;&gt;"ja",IF(ISNUMBER(MATCH(M$4,'3. Erfassung Auszahlungen'!$V$7:$CE$7,0)),'3. Erfassung Auszahlungen'!$N$7,0),0)</f>
        <v>0</v>
      </c>
      <c r="N59" s="188">
        <f t="shared" ca="1" si="7"/>
        <v>0</v>
      </c>
    </row>
    <row r="60" spans="1:15" outlineLevel="1" x14ac:dyDescent="0.25">
      <c r="A60" s="18">
        <f>'3. Erfassung Auszahlungen'!A8</f>
        <v>0</v>
      </c>
      <c r="B60" s="199">
        <f ca="1">IF('3. Erfassung Auszahlungen'!$M$8&lt;&gt;"ja",IF(ISNUMBER(MATCH(B$4,'3. Erfassung Auszahlungen'!$V$8:$CE$8,0)),'3. Erfassung Auszahlungen'!$N$8,0),0)</f>
        <v>0</v>
      </c>
      <c r="C60" s="199">
        <f ca="1">IF('3. Erfassung Auszahlungen'!$M$8&lt;&gt;"ja",IF(ISNUMBER(MATCH(C$4,'3. Erfassung Auszahlungen'!$V$8:$CE$8,0)),'3. Erfassung Auszahlungen'!$N$8,0),0)</f>
        <v>0</v>
      </c>
      <c r="D60" s="199">
        <f ca="1">IF('3. Erfassung Auszahlungen'!$M$8&lt;&gt;"ja",IF(ISNUMBER(MATCH(D$4,'3. Erfassung Auszahlungen'!$V$8:$CE$8,0)),'3. Erfassung Auszahlungen'!$N$8,0),0)</f>
        <v>0</v>
      </c>
      <c r="E60" s="199">
        <f ca="1">IF('3. Erfassung Auszahlungen'!$M$8&lt;&gt;"ja",IF(ISNUMBER(MATCH(E$4,'3. Erfassung Auszahlungen'!$V$8:$CE$8,0)),'3. Erfassung Auszahlungen'!$N$8,0),0)</f>
        <v>0</v>
      </c>
      <c r="F60" s="199">
        <f ca="1">IF('3. Erfassung Auszahlungen'!$M$8&lt;&gt;"ja",IF(ISNUMBER(MATCH(F$4,'3. Erfassung Auszahlungen'!$V$8:$CE$8,0)),'3. Erfassung Auszahlungen'!$N$8,0),0)</f>
        <v>0</v>
      </c>
      <c r="G60" s="199">
        <f ca="1">IF('3. Erfassung Auszahlungen'!$M$8&lt;&gt;"ja",IF(ISNUMBER(MATCH(G$4,'3. Erfassung Auszahlungen'!$V$8:$CE$8,0)),'3. Erfassung Auszahlungen'!$N$8,0),0)</f>
        <v>0</v>
      </c>
      <c r="H60" s="199">
        <f ca="1">IF('3. Erfassung Auszahlungen'!$M$8&lt;&gt;"ja",IF(ISNUMBER(MATCH(H$4,'3. Erfassung Auszahlungen'!$V$8:$CE$8,0)),'3. Erfassung Auszahlungen'!$N$8,0),0)</f>
        <v>0</v>
      </c>
      <c r="I60" s="199">
        <f ca="1">IF('3. Erfassung Auszahlungen'!$M$8&lt;&gt;"ja",IF(ISNUMBER(MATCH(I$4,'3. Erfassung Auszahlungen'!$V$8:$CE$8,0)),'3. Erfassung Auszahlungen'!$N$8,0),0)</f>
        <v>0</v>
      </c>
      <c r="J60" s="199">
        <f ca="1">IF('3. Erfassung Auszahlungen'!$M$8&lt;&gt;"ja",IF(ISNUMBER(MATCH(J$4,'3. Erfassung Auszahlungen'!$V$8:$CE$8,0)),'3. Erfassung Auszahlungen'!$N$8,0),0)</f>
        <v>0</v>
      </c>
      <c r="K60" s="199">
        <f ca="1">IF('3. Erfassung Auszahlungen'!$M$8&lt;&gt;"ja",IF(ISNUMBER(MATCH(K$4,'3. Erfassung Auszahlungen'!$V$8:$CE$8,0)),'3. Erfassung Auszahlungen'!$N$8,0),0)</f>
        <v>0</v>
      </c>
      <c r="L60" s="199">
        <f ca="1">IF('3. Erfassung Auszahlungen'!$M$8&lt;&gt;"ja",IF(ISNUMBER(MATCH(L$4,'3. Erfassung Auszahlungen'!$V$8:$CE$8,0)),'3. Erfassung Auszahlungen'!$N$8,0),0)</f>
        <v>0</v>
      </c>
      <c r="M60" s="199">
        <f ca="1">IF('3. Erfassung Auszahlungen'!$M$8&lt;&gt;"ja",IF(ISNUMBER(MATCH(M$4,'3. Erfassung Auszahlungen'!$V$8:$CE$8,0)),'3. Erfassung Auszahlungen'!$N$8,0),0)</f>
        <v>0</v>
      </c>
      <c r="N60" s="188">
        <f t="shared" ca="1" si="7"/>
        <v>0</v>
      </c>
    </row>
    <row r="61" spans="1:15" outlineLevel="1" x14ac:dyDescent="0.25">
      <c r="A61" s="18">
        <f>'3. Erfassung Auszahlungen'!A9</f>
        <v>0</v>
      </c>
      <c r="B61" s="199">
        <f ca="1">IF('3. Erfassung Auszahlungen'!$M$9&lt;&gt;"ja",IF(ISNUMBER(MATCH(B$4,'3. Erfassung Auszahlungen'!$V$9:$CE$9,0)),'3. Erfassung Auszahlungen'!$N$9,0),0)</f>
        <v>0</v>
      </c>
      <c r="C61" s="199">
        <f ca="1">IF('3. Erfassung Auszahlungen'!$M$9&lt;&gt;"ja",IF(ISNUMBER(MATCH(C$4,'3. Erfassung Auszahlungen'!$V$9:$CE$9,0)),'3. Erfassung Auszahlungen'!$N$9,0),0)</f>
        <v>0</v>
      </c>
      <c r="D61" s="199">
        <f ca="1">IF('3. Erfassung Auszahlungen'!$M$9&lt;&gt;"ja",IF(ISNUMBER(MATCH(D$4,'3. Erfassung Auszahlungen'!$V$9:$CE$9,0)),'3. Erfassung Auszahlungen'!$N$9,0),0)</f>
        <v>0</v>
      </c>
      <c r="E61" s="199">
        <f ca="1">IF('3. Erfassung Auszahlungen'!$M$9&lt;&gt;"ja",IF(ISNUMBER(MATCH(E$4,'3. Erfassung Auszahlungen'!$V$9:$CE$9,0)),'3. Erfassung Auszahlungen'!$N$9,0),0)</f>
        <v>0</v>
      </c>
      <c r="F61" s="199">
        <f ca="1">IF('3. Erfassung Auszahlungen'!$M$9&lt;&gt;"ja",IF(ISNUMBER(MATCH(F$4,'3. Erfassung Auszahlungen'!$V$9:$CE$9,0)),'3. Erfassung Auszahlungen'!$N$9,0),0)</f>
        <v>0</v>
      </c>
      <c r="G61" s="199">
        <f ca="1">IF('3. Erfassung Auszahlungen'!$M$9&lt;&gt;"ja",IF(ISNUMBER(MATCH(G$4,'3. Erfassung Auszahlungen'!$V$9:$CE$9,0)),'3. Erfassung Auszahlungen'!$N$9,0),0)</f>
        <v>0</v>
      </c>
      <c r="H61" s="199">
        <f ca="1">IF('3. Erfassung Auszahlungen'!$M$9&lt;&gt;"ja",IF(ISNUMBER(MATCH(H$4,'3. Erfassung Auszahlungen'!$V$9:$CE$9,0)),'3. Erfassung Auszahlungen'!$N$9,0),0)</f>
        <v>0</v>
      </c>
      <c r="I61" s="199">
        <f ca="1">IF('3. Erfassung Auszahlungen'!$M$9&lt;&gt;"ja",IF(ISNUMBER(MATCH(I$4,'3. Erfassung Auszahlungen'!$V$9:$CE$9,0)),'3. Erfassung Auszahlungen'!$N$9,0),0)</f>
        <v>0</v>
      </c>
      <c r="J61" s="199">
        <f ca="1">IF('3. Erfassung Auszahlungen'!$M$9&lt;&gt;"ja",IF(ISNUMBER(MATCH(J$4,'3. Erfassung Auszahlungen'!$V$9:$CE$9,0)),'3. Erfassung Auszahlungen'!$N$9,0),0)</f>
        <v>0</v>
      </c>
      <c r="K61" s="199">
        <f ca="1">IF('3. Erfassung Auszahlungen'!$M$9&lt;&gt;"ja",IF(ISNUMBER(MATCH(K$4,'3. Erfassung Auszahlungen'!$V$9:$CE$9,0)),'3. Erfassung Auszahlungen'!$N$9,0),0)</f>
        <v>0</v>
      </c>
      <c r="L61" s="199">
        <f ca="1">IF('3. Erfassung Auszahlungen'!$M$9&lt;&gt;"ja",IF(ISNUMBER(MATCH(L$4,'3. Erfassung Auszahlungen'!$V$9:$CE$9,0)),'3. Erfassung Auszahlungen'!$N$9,0),0)</f>
        <v>0</v>
      </c>
      <c r="M61" s="199">
        <f ca="1">IF('3. Erfassung Auszahlungen'!$M$9&lt;&gt;"ja",IF(ISNUMBER(MATCH(M$4,'3. Erfassung Auszahlungen'!$V$9:$CE$9,0)),'3. Erfassung Auszahlungen'!$N$9,0),0)</f>
        <v>0</v>
      </c>
      <c r="N61" s="188">
        <f t="shared" ca="1" si="7"/>
        <v>0</v>
      </c>
    </row>
    <row r="62" spans="1:15" outlineLevel="1" x14ac:dyDescent="0.25">
      <c r="A62" s="18">
        <f>'3. Erfassung Auszahlungen'!A10</f>
        <v>0</v>
      </c>
      <c r="B62" s="199">
        <f ca="1">IF('3. Erfassung Auszahlungen'!$M$10&lt;&gt;"ja",IF(ISNUMBER(MATCH(B$4,'3. Erfassung Auszahlungen'!$V$10:$CE$10,0)),'3. Erfassung Auszahlungen'!$N$10,0),0)</f>
        <v>0</v>
      </c>
      <c r="C62" s="199">
        <f ca="1">IF('3. Erfassung Auszahlungen'!$M$10&lt;&gt;"ja",IF(ISNUMBER(MATCH(C$4,'3. Erfassung Auszahlungen'!$V$10:$CE$10,0)),'3. Erfassung Auszahlungen'!$N$10,0),0)</f>
        <v>0</v>
      </c>
      <c r="D62" s="199">
        <f ca="1">IF('3. Erfassung Auszahlungen'!$M$10&lt;&gt;"ja",IF(ISNUMBER(MATCH(D$4,'3. Erfassung Auszahlungen'!$V$10:$CE$10,0)),'3. Erfassung Auszahlungen'!$N$10,0),0)</f>
        <v>0</v>
      </c>
      <c r="E62" s="199">
        <f ca="1">IF('3. Erfassung Auszahlungen'!$M$10&lt;&gt;"ja",IF(ISNUMBER(MATCH(E$4,'3. Erfassung Auszahlungen'!$V$10:$CE$10,0)),'3. Erfassung Auszahlungen'!$N$10,0),0)</f>
        <v>0</v>
      </c>
      <c r="F62" s="199">
        <f ca="1">IF('3. Erfassung Auszahlungen'!$M$10&lt;&gt;"ja",IF(ISNUMBER(MATCH(F$4,'3. Erfassung Auszahlungen'!$V$10:$CE$10,0)),'3. Erfassung Auszahlungen'!$N$10,0),0)</f>
        <v>0</v>
      </c>
      <c r="G62" s="199">
        <f ca="1">IF('3. Erfassung Auszahlungen'!$M$10&lt;&gt;"ja",IF(ISNUMBER(MATCH(G$4,'3. Erfassung Auszahlungen'!$V$10:$CE$10,0)),'3. Erfassung Auszahlungen'!$N$10,0),0)</f>
        <v>0</v>
      </c>
      <c r="H62" s="199">
        <f ca="1">IF('3. Erfassung Auszahlungen'!$M$10&lt;&gt;"ja",IF(ISNUMBER(MATCH(H$4,'3. Erfassung Auszahlungen'!$V$10:$CE$10,0)),'3. Erfassung Auszahlungen'!$N$10,0),0)</f>
        <v>0</v>
      </c>
      <c r="I62" s="199">
        <f ca="1">IF('3. Erfassung Auszahlungen'!$M$10&lt;&gt;"ja",IF(ISNUMBER(MATCH(I$4,'3. Erfassung Auszahlungen'!$V$10:$CE$10,0)),'3. Erfassung Auszahlungen'!$N$10,0),0)</f>
        <v>0</v>
      </c>
      <c r="J62" s="199">
        <f ca="1">IF('3. Erfassung Auszahlungen'!$M$10&lt;&gt;"ja",IF(ISNUMBER(MATCH(J$4,'3. Erfassung Auszahlungen'!$V$10:$CE$10,0)),'3. Erfassung Auszahlungen'!$N$10,0),0)</f>
        <v>0</v>
      </c>
      <c r="K62" s="199">
        <f ca="1">IF('3. Erfassung Auszahlungen'!$M$10&lt;&gt;"ja",IF(ISNUMBER(MATCH(K$4,'3. Erfassung Auszahlungen'!$V$10:$CE$10,0)),'3. Erfassung Auszahlungen'!$N$10,0),0)</f>
        <v>0</v>
      </c>
      <c r="L62" s="199">
        <f ca="1">IF('3. Erfassung Auszahlungen'!$M$10&lt;&gt;"ja",IF(ISNUMBER(MATCH(L$4,'3. Erfassung Auszahlungen'!$V$10:$CE$10,0)),'3. Erfassung Auszahlungen'!$N$10,0),0)</f>
        <v>0</v>
      </c>
      <c r="M62" s="199">
        <f ca="1">IF('3. Erfassung Auszahlungen'!$M$10&lt;&gt;"ja",IF(ISNUMBER(MATCH(M$4,'3. Erfassung Auszahlungen'!$V$10:$CE$10,0)),'3. Erfassung Auszahlungen'!$N$10,0),0)</f>
        <v>0</v>
      </c>
      <c r="N62" s="188">
        <f t="shared" ca="1" si="7"/>
        <v>0</v>
      </c>
    </row>
    <row r="63" spans="1:15" outlineLevel="1" x14ac:dyDescent="0.25">
      <c r="A63" s="18">
        <f>'3. Erfassung Auszahlungen'!A11</f>
        <v>0</v>
      </c>
      <c r="B63" s="199">
        <f ca="1">IF('3. Erfassung Auszahlungen'!$M$11&lt;&gt;"ja",IF(ISNUMBER(MATCH(B$4,'3. Erfassung Auszahlungen'!$V$11:$CE$11,0)),'3. Erfassung Auszahlungen'!$N$11,0),0)</f>
        <v>0</v>
      </c>
      <c r="C63" s="199">
        <f ca="1">IF('3. Erfassung Auszahlungen'!$M$11&lt;&gt;"ja",IF(ISNUMBER(MATCH(C$4,'3. Erfassung Auszahlungen'!$V$11:$CE$11,0)),'3. Erfassung Auszahlungen'!$N$11,0),0)</f>
        <v>0</v>
      </c>
      <c r="D63" s="199">
        <f ca="1">IF('3. Erfassung Auszahlungen'!$M$11&lt;&gt;"ja",IF(ISNUMBER(MATCH(D$4,'3. Erfassung Auszahlungen'!$V$11:$CE$11,0)),'3. Erfassung Auszahlungen'!$N$11,0),0)</f>
        <v>0</v>
      </c>
      <c r="E63" s="199">
        <f ca="1">IF('3. Erfassung Auszahlungen'!$M$11&lt;&gt;"ja",IF(ISNUMBER(MATCH(E$4,'3. Erfassung Auszahlungen'!$V$11:$CE$11,0)),'3. Erfassung Auszahlungen'!$N$11,0),0)</f>
        <v>0</v>
      </c>
      <c r="F63" s="199">
        <f ca="1">IF('3. Erfassung Auszahlungen'!$M$11&lt;&gt;"ja",IF(ISNUMBER(MATCH(F$4,'3. Erfassung Auszahlungen'!$V$11:$CE$11,0)),'3. Erfassung Auszahlungen'!$N$11,0),0)</f>
        <v>0</v>
      </c>
      <c r="G63" s="199">
        <f ca="1">IF('3. Erfassung Auszahlungen'!$M$11&lt;&gt;"ja",IF(ISNUMBER(MATCH(G$4,'3. Erfassung Auszahlungen'!$V$11:$CE$11,0)),'3. Erfassung Auszahlungen'!$N$11,0),0)</f>
        <v>0</v>
      </c>
      <c r="H63" s="199">
        <f ca="1">IF('3. Erfassung Auszahlungen'!$M$11&lt;&gt;"ja",IF(ISNUMBER(MATCH(H$4,'3. Erfassung Auszahlungen'!$V$11:$CE$11,0)),'3. Erfassung Auszahlungen'!$N$11,0),0)</f>
        <v>0</v>
      </c>
      <c r="I63" s="199">
        <f ca="1">IF('3. Erfassung Auszahlungen'!$M$11&lt;&gt;"ja",IF(ISNUMBER(MATCH(I$4,'3. Erfassung Auszahlungen'!$V$11:$CE$11,0)),'3. Erfassung Auszahlungen'!$N$11,0),0)</f>
        <v>0</v>
      </c>
      <c r="J63" s="199">
        <f ca="1">IF('3. Erfassung Auszahlungen'!$M$11&lt;&gt;"ja",IF(ISNUMBER(MATCH(J$4,'3. Erfassung Auszahlungen'!$V$11:$CE$11,0)),'3. Erfassung Auszahlungen'!$N$11,0),0)</f>
        <v>0</v>
      </c>
      <c r="K63" s="199">
        <f ca="1">IF('3. Erfassung Auszahlungen'!$M$11&lt;&gt;"ja",IF(ISNUMBER(MATCH(K$4,'3. Erfassung Auszahlungen'!$V$11:$CE$11,0)),'3. Erfassung Auszahlungen'!$N$11,0),0)</f>
        <v>0</v>
      </c>
      <c r="L63" s="199">
        <f ca="1">IF('3. Erfassung Auszahlungen'!$M$11&lt;&gt;"ja",IF(ISNUMBER(MATCH(L$4,'3. Erfassung Auszahlungen'!$V$11:$CE$11,0)),'3. Erfassung Auszahlungen'!$N$11,0),0)</f>
        <v>0</v>
      </c>
      <c r="M63" s="199">
        <f ca="1">IF('3. Erfassung Auszahlungen'!$M$11&lt;&gt;"ja",IF(ISNUMBER(MATCH(M$4,'3. Erfassung Auszahlungen'!$V$11:$CE$11,0)),'3. Erfassung Auszahlungen'!$N$11,0),0)</f>
        <v>0</v>
      </c>
      <c r="N63" s="188">
        <f t="shared" ca="1" si="7"/>
        <v>0</v>
      </c>
    </row>
    <row r="64" spans="1:15" outlineLevel="1" x14ac:dyDescent="0.25">
      <c r="A64" s="18">
        <f>'3. Erfassung Auszahlungen'!A12</f>
        <v>0</v>
      </c>
      <c r="B64" s="199">
        <f ca="1">IF('3. Erfassung Auszahlungen'!$M$12&lt;&gt;"ja",IF(ISNUMBER(MATCH(B$4,'3. Erfassung Auszahlungen'!$V$12:$CE$12,0)),'3. Erfassung Auszahlungen'!$N$12,0),0)</f>
        <v>0</v>
      </c>
      <c r="C64" s="199">
        <f ca="1">IF('3. Erfassung Auszahlungen'!$M$12&lt;&gt;"ja",IF(ISNUMBER(MATCH(C$4,'3. Erfassung Auszahlungen'!$V$12:$CE$12,0)),'3. Erfassung Auszahlungen'!$N$12,0),0)</f>
        <v>0</v>
      </c>
      <c r="D64" s="199">
        <f ca="1">IF('3. Erfassung Auszahlungen'!$M$12&lt;&gt;"ja",IF(ISNUMBER(MATCH(D$4,'3. Erfassung Auszahlungen'!$V$12:$CE$12,0)),'3. Erfassung Auszahlungen'!$N$12,0),0)</f>
        <v>0</v>
      </c>
      <c r="E64" s="199">
        <f ca="1">IF('3. Erfassung Auszahlungen'!$M$12&lt;&gt;"ja",IF(ISNUMBER(MATCH(E$4,'3. Erfassung Auszahlungen'!$V$12:$CE$12,0)),'3. Erfassung Auszahlungen'!$N$12,0),0)</f>
        <v>0</v>
      </c>
      <c r="F64" s="199">
        <f ca="1">IF('3. Erfassung Auszahlungen'!$M$12&lt;&gt;"ja",IF(ISNUMBER(MATCH(F$4,'3. Erfassung Auszahlungen'!$V$12:$CE$12,0)),'3. Erfassung Auszahlungen'!$N$12,0),0)</f>
        <v>0</v>
      </c>
      <c r="G64" s="199">
        <f ca="1">IF('3. Erfassung Auszahlungen'!$M$12&lt;&gt;"ja",IF(ISNUMBER(MATCH(G$4,'3. Erfassung Auszahlungen'!$V$12:$CE$12,0)),'3. Erfassung Auszahlungen'!$N$12,0),0)</f>
        <v>0</v>
      </c>
      <c r="H64" s="199">
        <f ca="1">IF('3. Erfassung Auszahlungen'!$M$12&lt;&gt;"ja",IF(ISNUMBER(MATCH(H$4,'3. Erfassung Auszahlungen'!$V$12:$CE$12,0)),'3. Erfassung Auszahlungen'!$N$12,0),0)</f>
        <v>0</v>
      </c>
      <c r="I64" s="199">
        <f ca="1">IF('3. Erfassung Auszahlungen'!$M$12&lt;&gt;"ja",IF(ISNUMBER(MATCH(I$4,'3. Erfassung Auszahlungen'!$V$12:$CE$12,0)),'3. Erfassung Auszahlungen'!$N$12,0),0)</f>
        <v>0</v>
      </c>
      <c r="J64" s="199">
        <f ca="1">IF('3. Erfassung Auszahlungen'!$M$12&lt;&gt;"ja",IF(ISNUMBER(MATCH(J$4,'3. Erfassung Auszahlungen'!$V$12:$CE$12,0)),'3. Erfassung Auszahlungen'!$N$12,0),0)</f>
        <v>0</v>
      </c>
      <c r="K64" s="199">
        <f ca="1">IF('3. Erfassung Auszahlungen'!$M$12&lt;&gt;"ja",IF(ISNUMBER(MATCH(K$4,'3. Erfassung Auszahlungen'!$V$12:$CE$12,0)),'3. Erfassung Auszahlungen'!$N$12,0),0)</f>
        <v>0</v>
      </c>
      <c r="L64" s="199">
        <f ca="1">IF('3. Erfassung Auszahlungen'!$M$12&lt;&gt;"ja",IF(ISNUMBER(MATCH(L$4,'3. Erfassung Auszahlungen'!$V$12:$CE$12,0)),'3. Erfassung Auszahlungen'!$N$12,0),0)</f>
        <v>0</v>
      </c>
      <c r="M64" s="199">
        <f ca="1">IF('3. Erfassung Auszahlungen'!$M$12&lt;&gt;"ja",IF(ISNUMBER(MATCH(M$4,'3. Erfassung Auszahlungen'!$V$12:$CE$12,0)),'3. Erfassung Auszahlungen'!$N$12,0),0)</f>
        <v>0</v>
      </c>
      <c r="N64" s="188">
        <f t="shared" ca="1" si="7"/>
        <v>0</v>
      </c>
    </row>
    <row r="65" spans="1:14" outlineLevel="1" x14ac:dyDescent="0.25">
      <c r="A65" s="18">
        <f>'3. Erfassung Auszahlungen'!A13</f>
        <v>0</v>
      </c>
      <c r="B65" s="199">
        <f ca="1">IF('3. Erfassung Auszahlungen'!$M$13&lt;&gt;"ja",IF(ISNUMBER(MATCH(B$4,'3. Erfassung Auszahlungen'!$V$13:$CE$13,0)),'3. Erfassung Auszahlungen'!$N$13,0),0)</f>
        <v>0</v>
      </c>
      <c r="C65" s="199">
        <f ca="1">IF('3. Erfassung Auszahlungen'!$M$13&lt;&gt;"ja",IF(ISNUMBER(MATCH(C$4,'3. Erfassung Auszahlungen'!$V$13:$CE$13,0)),'3. Erfassung Auszahlungen'!$N$13,0),0)</f>
        <v>0</v>
      </c>
      <c r="D65" s="199">
        <f ca="1">IF('3. Erfassung Auszahlungen'!$M$13&lt;&gt;"ja",IF(ISNUMBER(MATCH(D$4,'3. Erfassung Auszahlungen'!$V$13:$CE$13,0)),'3. Erfassung Auszahlungen'!$N$13,0),0)</f>
        <v>0</v>
      </c>
      <c r="E65" s="199">
        <f ca="1">IF('3. Erfassung Auszahlungen'!$M$13&lt;&gt;"ja",IF(ISNUMBER(MATCH(E$4,'3. Erfassung Auszahlungen'!$V$13:$CE$13,0)),'3. Erfassung Auszahlungen'!$N$13,0),0)</f>
        <v>0</v>
      </c>
      <c r="F65" s="199">
        <f ca="1">IF('3. Erfassung Auszahlungen'!$M$13&lt;&gt;"ja",IF(ISNUMBER(MATCH(F$4,'3. Erfassung Auszahlungen'!$V$13:$CE$13,0)),'3. Erfassung Auszahlungen'!$N$13,0),0)</f>
        <v>0</v>
      </c>
      <c r="G65" s="199">
        <f ca="1">IF('3. Erfassung Auszahlungen'!$M$13&lt;&gt;"ja",IF(ISNUMBER(MATCH(G$4,'3. Erfassung Auszahlungen'!$V$13:$CE$13,0)),'3. Erfassung Auszahlungen'!$N$13,0),0)</f>
        <v>0</v>
      </c>
      <c r="H65" s="199">
        <f ca="1">IF('3. Erfassung Auszahlungen'!$M$13&lt;&gt;"ja",IF(ISNUMBER(MATCH(H$4,'3. Erfassung Auszahlungen'!$V$13:$CE$13,0)),'3. Erfassung Auszahlungen'!$N$13,0),0)</f>
        <v>0</v>
      </c>
      <c r="I65" s="199">
        <f ca="1">IF('3. Erfassung Auszahlungen'!$M$13&lt;&gt;"ja",IF(ISNUMBER(MATCH(I$4,'3. Erfassung Auszahlungen'!$V$13:$CE$13,0)),'3. Erfassung Auszahlungen'!$N$13,0),0)</f>
        <v>0</v>
      </c>
      <c r="J65" s="199">
        <f ca="1">IF('3. Erfassung Auszahlungen'!$M$13&lt;&gt;"ja",IF(ISNUMBER(MATCH(J$4,'3. Erfassung Auszahlungen'!$V$13:$CE$13,0)),'3. Erfassung Auszahlungen'!$N$13,0),0)</f>
        <v>0</v>
      </c>
      <c r="K65" s="199">
        <f ca="1">IF('3. Erfassung Auszahlungen'!$M$13&lt;&gt;"ja",IF(ISNUMBER(MATCH(K$4,'3. Erfassung Auszahlungen'!$V$13:$CE$13,0)),'3. Erfassung Auszahlungen'!$N$13,0),0)</f>
        <v>0</v>
      </c>
      <c r="L65" s="199">
        <f ca="1">IF('3. Erfassung Auszahlungen'!$M$13&lt;&gt;"ja",IF(ISNUMBER(MATCH(L$4,'3. Erfassung Auszahlungen'!$V$13:$CE$13,0)),'3. Erfassung Auszahlungen'!$N$13,0),0)</f>
        <v>0</v>
      </c>
      <c r="M65" s="199">
        <f ca="1">IF('3. Erfassung Auszahlungen'!$M$13&lt;&gt;"ja",IF(ISNUMBER(MATCH(M$4,'3. Erfassung Auszahlungen'!$V$13:$CE$13,0)),'3. Erfassung Auszahlungen'!$N$13,0),0)</f>
        <v>0</v>
      </c>
      <c r="N65" s="188">
        <f t="shared" ca="1" si="7"/>
        <v>0</v>
      </c>
    </row>
    <row r="66" spans="1:14" outlineLevel="1" x14ac:dyDescent="0.25">
      <c r="A66" s="18">
        <f>'3. Erfassung Auszahlungen'!A14</f>
        <v>0</v>
      </c>
      <c r="B66" s="199">
        <f ca="1">IF('3. Erfassung Auszahlungen'!$M$14&lt;&gt;"ja",IF(ISNUMBER(MATCH(B$4,'3. Erfassung Auszahlungen'!$V$14:$CE$14,0)),'3. Erfassung Auszahlungen'!$N$14,0),0)</f>
        <v>0</v>
      </c>
      <c r="C66" s="199">
        <f ca="1">IF('3. Erfassung Auszahlungen'!$M$14&lt;&gt;"ja",IF(ISNUMBER(MATCH(C$4,'3. Erfassung Auszahlungen'!$V$14:$CE$14,0)),'3. Erfassung Auszahlungen'!$N$14,0),0)</f>
        <v>0</v>
      </c>
      <c r="D66" s="199">
        <f ca="1">IF('3. Erfassung Auszahlungen'!$M$14&lt;&gt;"ja",IF(ISNUMBER(MATCH(D$4,'3. Erfassung Auszahlungen'!$V$14:$CE$14,0)),'3. Erfassung Auszahlungen'!$N$14,0),0)</f>
        <v>0</v>
      </c>
      <c r="E66" s="199">
        <f ca="1">IF('3. Erfassung Auszahlungen'!$M$14&lt;&gt;"ja",IF(ISNUMBER(MATCH(E$4,'3. Erfassung Auszahlungen'!$V$14:$CE$14,0)),'3. Erfassung Auszahlungen'!$N$14,0),0)</f>
        <v>0</v>
      </c>
      <c r="F66" s="199">
        <f ca="1">IF('3. Erfassung Auszahlungen'!$M$14&lt;&gt;"ja",IF(ISNUMBER(MATCH(F$4,'3. Erfassung Auszahlungen'!$V$14:$CE$14,0)),'3. Erfassung Auszahlungen'!$N$14,0),0)</f>
        <v>0</v>
      </c>
      <c r="G66" s="199">
        <f ca="1">IF('3. Erfassung Auszahlungen'!$M$14&lt;&gt;"ja",IF(ISNUMBER(MATCH(G$4,'3. Erfassung Auszahlungen'!$V$14:$CE$14,0)),'3. Erfassung Auszahlungen'!$N$14,0),0)</f>
        <v>0</v>
      </c>
      <c r="H66" s="199">
        <f ca="1">IF('3. Erfassung Auszahlungen'!$M$14&lt;&gt;"ja",IF(ISNUMBER(MATCH(H$4,'3. Erfassung Auszahlungen'!$V$14:$CE$14,0)),'3. Erfassung Auszahlungen'!$N$14,0),0)</f>
        <v>0</v>
      </c>
      <c r="I66" s="199">
        <f ca="1">IF('3. Erfassung Auszahlungen'!$M$14&lt;&gt;"ja",IF(ISNUMBER(MATCH(I$4,'3. Erfassung Auszahlungen'!$V$14:$CE$14,0)),'3. Erfassung Auszahlungen'!$N$14,0),0)</f>
        <v>0</v>
      </c>
      <c r="J66" s="199">
        <f ca="1">IF('3. Erfassung Auszahlungen'!$M$14&lt;&gt;"ja",IF(ISNUMBER(MATCH(J$4,'3. Erfassung Auszahlungen'!$V$14:$CE$14,0)),'3. Erfassung Auszahlungen'!$N$14,0),0)</f>
        <v>0</v>
      </c>
      <c r="K66" s="199">
        <f ca="1">IF('3. Erfassung Auszahlungen'!$M$14&lt;&gt;"ja",IF(ISNUMBER(MATCH(K$4,'3. Erfassung Auszahlungen'!$V$14:$CE$14,0)),'3. Erfassung Auszahlungen'!$N$14,0),0)</f>
        <v>0</v>
      </c>
      <c r="L66" s="199">
        <f ca="1">IF('3. Erfassung Auszahlungen'!$M$14&lt;&gt;"ja",IF(ISNUMBER(MATCH(L$4,'3. Erfassung Auszahlungen'!$V$14:$CE$14,0)),'3. Erfassung Auszahlungen'!$N$14,0),0)</f>
        <v>0</v>
      </c>
      <c r="M66" s="199">
        <f ca="1">IF('3. Erfassung Auszahlungen'!$M$14&lt;&gt;"ja",IF(ISNUMBER(MATCH(M$4,'3. Erfassung Auszahlungen'!$V$14:$CE$14,0)),'3. Erfassung Auszahlungen'!$N$14,0),0)</f>
        <v>0</v>
      </c>
      <c r="N66" s="188">
        <f t="shared" ca="1" si="7"/>
        <v>0</v>
      </c>
    </row>
    <row r="67" spans="1:14" outlineLevel="1" x14ac:dyDescent="0.25">
      <c r="A67" s="18">
        <f>'3. Erfassung Auszahlungen'!A15</f>
        <v>0</v>
      </c>
      <c r="B67" s="199">
        <f ca="1">IF('3. Erfassung Auszahlungen'!$M$15&lt;&gt;"ja",IF(ISNUMBER(MATCH(B$4,'3. Erfassung Auszahlungen'!$V$15:$CE$15,0)),'3. Erfassung Auszahlungen'!$N$15,0),0)</f>
        <v>0</v>
      </c>
      <c r="C67" s="199">
        <f ca="1">IF('3. Erfassung Auszahlungen'!$M$15&lt;&gt;"ja",IF(ISNUMBER(MATCH(C$4,'3. Erfassung Auszahlungen'!$V$15:$CE$15,0)),'3. Erfassung Auszahlungen'!$N$15,0),0)</f>
        <v>0</v>
      </c>
      <c r="D67" s="199">
        <f ca="1">IF('3. Erfassung Auszahlungen'!$M$15&lt;&gt;"ja",IF(ISNUMBER(MATCH(D$4,'3. Erfassung Auszahlungen'!$V$15:$CE$15,0)),'3. Erfassung Auszahlungen'!$N$15,0),0)</f>
        <v>0</v>
      </c>
      <c r="E67" s="199">
        <f ca="1">IF('3. Erfassung Auszahlungen'!$M$15&lt;&gt;"ja",IF(ISNUMBER(MATCH(E$4,'3. Erfassung Auszahlungen'!$V$15:$CE$15,0)),'3. Erfassung Auszahlungen'!$N$15,0),0)</f>
        <v>0</v>
      </c>
      <c r="F67" s="199">
        <f ca="1">IF('3. Erfassung Auszahlungen'!$M$15&lt;&gt;"ja",IF(ISNUMBER(MATCH(F$4,'3. Erfassung Auszahlungen'!$V$15:$CE$15,0)),'3. Erfassung Auszahlungen'!$N$15,0),0)</f>
        <v>0</v>
      </c>
      <c r="G67" s="199">
        <f ca="1">IF('3. Erfassung Auszahlungen'!$M$15&lt;&gt;"ja",IF(ISNUMBER(MATCH(G$4,'3. Erfassung Auszahlungen'!$V$15:$CE$15,0)),'3. Erfassung Auszahlungen'!$N$15,0),0)</f>
        <v>0</v>
      </c>
      <c r="H67" s="199">
        <f ca="1">IF('3. Erfassung Auszahlungen'!$M$15&lt;&gt;"ja",IF(ISNUMBER(MATCH(H$4,'3. Erfassung Auszahlungen'!$V$15:$CE$15,0)),'3. Erfassung Auszahlungen'!$N$15,0),0)</f>
        <v>0</v>
      </c>
      <c r="I67" s="199">
        <f ca="1">IF('3. Erfassung Auszahlungen'!$M$15&lt;&gt;"ja",IF(ISNUMBER(MATCH(I$4,'3. Erfassung Auszahlungen'!$V$15:$CE$15,0)),'3. Erfassung Auszahlungen'!$N$15,0),0)</f>
        <v>0</v>
      </c>
      <c r="J67" s="199">
        <f ca="1">IF('3. Erfassung Auszahlungen'!$M$15&lt;&gt;"ja",IF(ISNUMBER(MATCH(J$4,'3. Erfassung Auszahlungen'!$V$15:$CE$15,0)),'3. Erfassung Auszahlungen'!$N$15,0),0)</f>
        <v>0</v>
      </c>
      <c r="K67" s="199">
        <f ca="1">IF('3. Erfassung Auszahlungen'!$M$15&lt;&gt;"ja",IF(ISNUMBER(MATCH(K$4,'3. Erfassung Auszahlungen'!$V$15:$CE$15,0)),'3. Erfassung Auszahlungen'!$N$15,0),0)</f>
        <v>0</v>
      </c>
      <c r="L67" s="199">
        <f ca="1">IF('3. Erfassung Auszahlungen'!$M$15&lt;&gt;"ja",IF(ISNUMBER(MATCH(L$4,'3. Erfassung Auszahlungen'!$V$15:$CE$15,0)),'3. Erfassung Auszahlungen'!$N$15,0),0)</f>
        <v>0</v>
      </c>
      <c r="M67" s="199">
        <f ca="1">IF('3. Erfassung Auszahlungen'!$M$15&lt;&gt;"ja",IF(ISNUMBER(MATCH(M$4,'3. Erfassung Auszahlungen'!$V$15:$CE$15,0)),'3. Erfassung Auszahlungen'!$N$15,0),0)</f>
        <v>0</v>
      </c>
      <c r="N67" s="188">
        <f t="shared" ca="1" si="7"/>
        <v>0</v>
      </c>
    </row>
    <row r="68" spans="1:14" outlineLevel="1" x14ac:dyDescent="0.25">
      <c r="A68" s="18">
        <f>'3. Erfassung Auszahlungen'!A16</f>
        <v>0</v>
      </c>
      <c r="B68" s="199">
        <f ca="1">IF('3. Erfassung Auszahlungen'!$M$16&lt;&gt;"ja",IF(ISNUMBER(MATCH(B$4,'3. Erfassung Auszahlungen'!$V$16:$CE$16,0)),'3. Erfassung Auszahlungen'!$N$16,0),0)</f>
        <v>0</v>
      </c>
      <c r="C68" s="199">
        <f ca="1">IF('3. Erfassung Auszahlungen'!$M$16&lt;&gt;"ja",IF(ISNUMBER(MATCH(C$4,'3. Erfassung Auszahlungen'!$V$16:$CE$16,0)),'3. Erfassung Auszahlungen'!$N$16,0),0)</f>
        <v>0</v>
      </c>
      <c r="D68" s="199">
        <f ca="1">IF('3. Erfassung Auszahlungen'!$M$16&lt;&gt;"ja",IF(ISNUMBER(MATCH(D$4,'3. Erfassung Auszahlungen'!$V$16:$CE$16,0)),'3. Erfassung Auszahlungen'!$N$16,0),0)</f>
        <v>0</v>
      </c>
      <c r="E68" s="199">
        <f ca="1">IF('3. Erfassung Auszahlungen'!$M$16&lt;&gt;"ja",IF(ISNUMBER(MATCH(E$4,'3. Erfassung Auszahlungen'!$V$16:$CE$16,0)),'3. Erfassung Auszahlungen'!$N$16,0),0)</f>
        <v>0</v>
      </c>
      <c r="F68" s="199">
        <f ca="1">IF('3. Erfassung Auszahlungen'!$M$16&lt;&gt;"ja",IF(ISNUMBER(MATCH(F$4,'3. Erfassung Auszahlungen'!$V$16:$CE$16,0)),'3. Erfassung Auszahlungen'!$N$16,0),0)</f>
        <v>0</v>
      </c>
      <c r="G68" s="199">
        <f ca="1">IF('3. Erfassung Auszahlungen'!$M$16&lt;&gt;"ja",IF(ISNUMBER(MATCH(G$4,'3. Erfassung Auszahlungen'!$V$16:$CE$16,0)),'3. Erfassung Auszahlungen'!$N$16,0),0)</f>
        <v>0</v>
      </c>
      <c r="H68" s="199">
        <f ca="1">IF('3. Erfassung Auszahlungen'!$M$16&lt;&gt;"ja",IF(ISNUMBER(MATCH(H$4,'3. Erfassung Auszahlungen'!$V$16:$CE$16,0)),'3. Erfassung Auszahlungen'!$N$16,0),0)</f>
        <v>0</v>
      </c>
      <c r="I68" s="199">
        <f ca="1">IF('3. Erfassung Auszahlungen'!$M$16&lt;&gt;"ja",IF(ISNUMBER(MATCH(I$4,'3. Erfassung Auszahlungen'!$V$16:$CE$16,0)),'3. Erfassung Auszahlungen'!$N$16,0),0)</f>
        <v>0</v>
      </c>
      <c r="J68" s="199">
        <f ca="1">IF('3. Erfassung Auszahlungen'!$M$16&lt;&gt;"ja",IF(ISNUMBER(MATCH(J$4,'3. Erfassung Auszahlungen'!$V$16:$CE$16,0)),'3. Erfassung Auszahlungen'!$N$16,0),0)</f>
        <v>0</v>
      </c>
      <c r="K68" s="199">
        <f ca="1">IF('3. Erfassung Auszahlungen'!$M$16&lt;&gt;"ja",IF(ISNUMBER(MATCH(K$4,'3. Erfassung Auszahlungen'!$V$16:$CE$16,0)),'3. Erfassung Auszahlungen'!$N$16,0),0)</f>
        <v>0</v>
      </c>
      <c r="L68" s="199">
        <f ca="1">IF('3. Erfassung Auszahlungen'!$M$16&lt;&gt;"ja",IF(ISNUMBER(MATCH(L$4,'3. Erfassung Auszahlungen'!$V$16:$CE$16,0)),'3. Erfassung Auszahlungen'!$N$16,0),0)</f>
        <v>0</v>
      </c>
      <c r="M68" s="199">
        <f ca="1">IF('3. Erfassung Auszahlungen'!$M$16&lt;&gt;"ja",IF(ISNUMBER(MATCH(M$4,'3. Erfassung Auszahlungen'!$V$16:$CE$16,0)),'3. Erfassung Auszahlungen'!$N$16,0),0)</f>
        <v>0</v>
      </c>
      <c r="N68" s="188">
        <f t="shared" ca="1" si="7"/>
        <v>0</v>
      </c>
    </row>
    <row r="69" spans="1:14" outlineLevel="1" x14ac:dyDescent="0.25">
      <c r="A69" s="18">
        <f>'3. Erfassung Auszahlungen'!A17</f>
        <v>0</v>
      </c>
      <c r="B69" s="199">
        <f ca="1">IF('3. Erfassung Auszahlungen'!$M$17&lt;&gt;"ja",IF(ISNUMBER(MATCH(B$4,'3. Erfassung Auszahlungen'!$V$17:$CE$17,0)),'3. Erfassung Auszahlungen'!$N$17,0),0)</f>
        <v>0</v>
      </c>
      <c r="C69" s="199">
        <f ca="1">IF('3. Erfassung Auszahlungen'!$M$17&lt;&gt;"ja",IF(ISNUMBER(MATCH(C$4,'3. Erfassung Auszahlungen'!$V$17:$CE$17,0)),'3. Erfassung Auszahlungen'!$N$17,0),0)</f>
        <v>0</v>
      </c>
      <c r="D69" s="199">
        <f ca="1">IF('3. Erfassung Auszahlungen'!$M$17&lt;&gt;"ja",IF(ISNUMBER(MATCH(D$4,'3. Erfassung Auszahlungen'!$V$17:$CE$17,0)),'3. Erfassung Auszahlungen'!$N$17,0),0)</f>
        <v>0</v>
      </c>
      <c r="E69" s="199">
        <f ca="1">IF('3. Erfassung Auszahlungen'!$M$17&lt;&gt;"ja",IF(ISNUMBER(MATCH(E$4,'3. Erfassung Auszahlungen'!$V$17:$CE$17,0)),'3. Erfassung Auszahlungen'!$N$17,0),0)</f>
        <v>0</v>
      </c>
      <c r="F69" s="199">
        <f ca="1">IF('3. Erfassung Auszahlungen'!$M$17&lt;&gt;"ja",IF(ISNUMBER(MATCH(F$4,'3. Erfassung Auszahlungen'!$V$17:$CE$17,0)),'3. Erfassung Auszahlungen'!$N$17,0),0)</f>
        <v>0</v>
      </c>
      <c r="G69" s="199">
        <f ca="1">IF('3. Erfassung Auszahlungen'!$M$17&lt;&gt;"ja",IF(ISNUMBER(MATCH(G$4,'3. Erfassung Auszahlungen'!$V$17:$CE$17,0)),'3. Erfassung Auszahlungen'!$N$17,0),0)</f>
        <v>0</v>
      </c>
      <c r="H69" s="199">
        <f ca="1">IF('3. Erfassung Auszahlungen'!$M$17&lt;&gt;"ja",IF(ISNUMBER(MATCH(H$4,'3. Erfassung Auszahlungen'!$V$17:$CE$17,0)),'3. Erfassung Auszahlungen'!$N$17,0),0)</f>
        <v>0</v>
      </c>
      <c r="I69" s="199">
        <f ca="1">IF('3. Erfassung Auszahlungen'!$M$17&lt;&gt;"ja",IF(ISNUMBER(MATCH(I$4,'3. Erfassung Auszahlungen'!$V$17:$CE$17,0)),'3. Erfassung Auszahlungen'!$N$17,0),0)</f>
        <v>0</v>
      </c>
      <c r="J69" s="199">
        <f ca="1">IF('3. Erfassung Auszahlungen'!$M$17&lt;&gt;"ja",IF(ISNUMBER(MATCH(J$4,'3. Erfassung Auszahlungen'!$V$17:$CE$17,0)),'3. Erfassung Auszahlungen'!$N$17,0),0)</f>
        <v>0</v>
      </c>
      <c r="K69" s="199">
        <f ca="1">IF('3. Erfassung Auszahlungen'!$M$17&lt;&gt;"ja",IF(ISNUMBER(MATCH(K$4,'3. Erfassung Auszahlungen'!$V$17:$CE$17,0)),'3. Erfassung Auszahlungen'!$N$17,0),0)</f>
        <v>0</v>
      </c>
      <c r="L69" s="199">
        <f ca="1">IF('3. Erfassung Auszahlungen'!$M$17&lt;&gt;"ja",IF(ISNUMBER(MATCH(L$4,'3. Erfassung Auszahlungen'!$V$17:$CE$17,0)),'3. Erfassung Auszahlungen'!$N$17,0),0)</f>
        <v>0</v>
      </c>
      <c r="M69" s="199">
        <f ca="1">IF('3. Erfassung Auszahlungen'!$M$17&lt;&gt;"ja",IF(ISNUMBER(MATCH(M$4,'3. Erfassung Auszahlungen'!$V$17:$CE$17,0)),'3. Erfassung Auszahlungen'!$N$17,0),0)</f>
        <v>0</v>
      </c>
      <c r="N69" s="188">
        <f t="shared" ca="1" si="7"/>
        <v>0</v>
      </c>
    </row>
    <row r="70" spans="1:14" outlineLevel="1" x14ac:dyDescent="0.25">
      <c r="A70" s="18">
        <f>'3. Erfassung Auszahlungen'!A18</f>
        <v>0</v>
      </c>
      <c r="B70" s="199">
        <f ca="1">IF('3. Erfassung Auszahlungen'!$M$18&lt;&gt;"ja",IF(ISNUMBER(MATCH(B$4,'3. Erfassung Auszahlungen'!$V$18:$CE$18,0)),'3. Erfassung Auszahlungen'!$N$18,0),0)</f>
        <v>0</v>
      </c>
      <c r="C70" s="199">
        <f ca="1">IF('3. Erfassung Auszahlungen'!$M$18&lt;&gt;"ja",IF(ISNUMBER(MATCH(C$4,'3. Erfassung Auszahlungen'!$V$18:$CE$18,0)),'3. Erfassung Auszahlungen'!$N$18,0),0)</f>
        <v>0</v>
      </c>
      <c r="D70" s="199">
        <f ca="1">IF('3. Erfassung Auszahlungen'!$M$18&lt;&gt;"ja",IF(ISNUMBER(MATCH(D$4,'3. Erfassung Auszahlungen'!$V$18:$CE$18,0)),'3. Erfassung Auszahlungen'!$N$18,0),0)</f>
        <v>0</v>
      </c>
      <c r="E70" s="199">
        <f ca="1">IF('3. Erfassung Auszahlungen'!$M$18&lt;&gt;"ja",IF(ISNUMBER(MATCH(E$4,'3. Erfassung Auszahlungen'!$V$18:$CE$18,0)),'3. Erfassung Auszahlungen'!$N$18,0),0)</f>
        <v>0</v>
      </c>
      <c r="F70" s="199">
        <f ca="1">IF('3. Erfassung Auszahlungen'!$M$18&lt;&gt;"ja",IF(ISNUMBER(MATCH(F$4,'3. Erfassung Auszahlungen'!$V$18:$CE$18,0)),'3. Erfassung Auszahlungen'!$N$18,0),0)</f>
        <v>0</v>
      </c>
      <c r="G70" s="199">
        <f ca="1">IF('3. Erfassung Auszahlungen'!$M$18&lt;&gt;"ja",IF(ISNUMBER(MATCH(G$4,'3. Erfassung Auszahlungen'!$V$18:$CE$18,0)),'3. Erfassung Auszahlungen'!$N$18,0),0)</f>
        <v>0</v>
      </c>
      <c r="H70" s="199">
        <f ca="1">IF('3. Erfassung Auszahlungen'!$M$18&lt;&gt;"ja",IF(ISNUMBER(MATCH(H$4,'3. Erfassung Auszahlungen'!$V$18:$CE$18,0)),'3. Erfassung Auszahlungen'!$N$18,0),0)</f>
        <v>0</v>
      </c>
      <c r="I70" s="199">
        <f ca="1">IF('3. Erfassung Auszahlungen'!$M$18&lt;&gt;"ja",IF(ISNUMBER(MATCH(I$4,'3. Erfassung Auszahlungen'!$V$18:$CE$18,0)),'3. Erfassung Auszahlungen'!$N$18,0),0)</f>
        <v>0</v>
      </c>
      <c r="J70" s="199">
        <f ca="1">IF('3. Erfassung Auszahlungen'!$M$18&lt;&gt;"ja",IF(ISNUMBER(MATCH(J$4,'3. Erfassung Auszahlungen'!$V$18:$CE$18,0)),'3. Erfassung Auszahlungen'!$N$18,0),0)</f>
        <v>0</v>
      </c>
      <c r="K70" s="199">
        <f ca="1">IF('3. Erfassung Auszahlungen'!$M$18&lt;&gt;"ja",IF(ISNUMBER(MATCH(K$4,'3. Erfassung Auszahlungen'!$V$18:$CE$18,0)),'3. Erfassung Auszahlungen'!$N$18,0),0)</f>
        <v>0</v>
      </c>
      <c r="L70" s="199">
        <f ca="1">IF('3. Erfassung Auszahlungen'!$M$18&lt;&gt;"ja",IF(ISNUMBER(MATCH(L$4,'3. Erfassung Auszahlungen'!$V$18:$CE$18,0)),'3. Erfassung Auszahlungen'!$N$18,0),0)</f>
        <v>0</v>
      </c>
      <c r="M70" s="199">
        <f ca="1">IF('3. Erfassung Auszahlungen'!$M$18&lt;&gt;"ja",IF(ISNUMBER(MATCH(M$4,'3. Erfassung Auszahlungen'!$V$18:$CE$18,0)),'3. Erfassung Auszahlungen'!$N$18,0),0)</f>
        <v>0</v>
      </c>
      <c r="N70" s="188">
        <f t="shared" ca="1" si="7"/>
        <v>0</v>
      </c>
    </row>
    <row r="71" spans="1:14" outlineLevel="1" x14ac:dyDescent="0.25">
      <c r="A71" s="18">
        <f>'3. Erfassung Auszahlungen'!A19</f>
        <v>0</v>
      </c>
      <c r="B71" s="199">
        <f ca="1">IF('3. Erfassung Auszahlungen'!$M$19&lt;&gt;"ja",IF(ISNUMBER(MATCH(B$4,'3. Erfassung Auszahlungen'!$V$19:$CE$19,0)),'3. Erfassung Auszahlungen'!$N$19,0),0)</f>
        <v>0</v>
      </c>
      <c r="C71" s="199">
        <f ca="1">IF('3. Erfassung Auszahlungen'!$M$19&lt;&gt;"ja",IF(ISNUMBER(MATCH(C$4,'3. Erfassung Auszahlungen'!$V$19:$CE$19,0)),'3. Erfassung Auszahlungen'!$N$19,0),0)</f>
        <v>0</v>
      </c>
      <c r="D71" s="199">
        <f ca="1">IF('3. Erfassung Auszahlungen'!$M$19&lt;&gt;"ja",IF(ISNUMBER(MATCH(D$4,'3. Erfassung Auszahlungen'!$V$19:$CE$19,0)),'3. Erfassung Auszahlungen'!$N$19,0),0)</f>
        <v>0</v>
      </c>
      <c r="E71" s="199">
        <f ca="1">IF('3. Erfassung Auszahlungen'!$M$19&lt;&gt;"ja",IF(ISNUMBER(MATCH(E$4,'3. Erfassung Auszahlungen'!$V$19:$CE$19,0)),'3. Erfassung Auszahlungen'!$N$19,0),0)</f>
        <v>0</v>
      </c>
      <c r="F71" s="199">
        <f ca="1">IF('3. Erfassung Auszahlungen'!$M$19&lt;&gt;"ja",IF(ISNUMBER(MATCH(F$4,'3. Erfassung Auszahlungen'!$V$19:$CE$19,0)),'3. Erfassung Auszahlungen'!$N$19,0),0)</f>
        <v>0</v>
      </c>
      <c r="G71" s="199">
        <f ca="1">IF('3. Erfassung Auszahlungen'!$M$19&lt;&gt;"ja",IF(ISNUMBER(MATCH(G$4,'3. Erfassung Auszahlungen'!$V$19:$CE$19,0)),'3. Erfassung Auszahlungen'!$N$19,0),0)</f>
        <v>0</v>
      </c>
      <c r="H71" s="199">
        <f ca="1">IF('3. Erfassung Auszahlungen'!$M$19&lt;&gt;"ja",IF(ISNUMBER(MATCH(H$4,'3. Erfassung Auszahlungen'!$V$19:$CE$19,0)),'3. Erfassung Auszahlungen'!$N$19,0),0)</f>
        <v>0</v>
      </c>
      <c r="I71" s="199">
        <f ca="1">IF('3. Erfassung Auszahlungen'!$M$19&lt;&gt;"ja",IF(ISNUMBER(MATCH(I$4,'3. Erfassung Auszahlungen'!$V$19:$CE$19,0)),'3. Erfassung Auszahlungen'!$N$19,0),0)</f>
        <v>0</v>
      </c>
      <c r="J71" s="199">
        <f ca="1">IF('3. Erfassung Auszahlungen'!$M$19&lt;&gt;"ja",IF(ISNUMBER(MATCH(J$4,'3. Erfassung Auszahlungen'!$V$19:$CE$19,0)),'3. Erfassung Auszahlungen'!$N$19,0),0)</f>
        <v>0</v>
      </c>
      <c r="K71" s="199">
        <f ca="1">IF('3. Erfassung Auszahlungen'!$M$19&lt;&gt;"ja",IF(ISNUMBER(MATCH(K$4,'3. Erfassung Auszahlungen'!$V$19:$CE$19,0)),'3. Erfassung Auszahlungen'!$N$19,0),0)</f>
        <v>0</v>
      </c>
      <c r="L71" s="199">
        <f ca="1">IF('3. Erfassung Auszahlungen'!$M$19&lt;&gt;"ja",IF(ISNUMBER(MATCH(L$4,'3. Erfassung Auszahlungen'!$V$19:$CE$19,0)),'3. Erfassung Auszahlungen'!$N$19,0),0)</f>
        <v>0</v>
      </c>
      <c r="M71" s="199">
        <f ca="1">IF('3. Erfassung Auszahlungen'!$M$19&lt;&gt;"ja",IF(ISNUMBER(MATCH(M$4,'3. Erfassung Auszahlungen'!$V$19:$CE$19,0)),'3. Erfassung Auszahlungen'!$N$19,0),0)</f>
        <v>0</v>
      </c>
      <c r="N71" s="188">
        <f t="shared" ca="1" si="7"/>
        <v>0</v>
      </c>
    </row>
    <row r="72" spans="1:14" outlineLevel="1" x14ac:dyDescent="0.25">
      <c r="A72" s="18">
        <f>'3. Erfassung Auszahlungen'!A20</f>
        <v>0</v>
      </c>
      <c r="B72" s="199">
        <f ca="1">IF('3. Erfassung Auszahlungen'!$M$20&lt;&gt;"ja",IF(ISNUMBER(MATCH(B$4,'3. Erfassung Auszahlungen'!$V$20:$CE$20,0)),'3. Erfassung Auszahlungen'!$N$20,0),0)</f>
        <v>0</v>
      </c>
      <c r="C72" s="199">
        <f ca="1">IF('3. Erfassung Auszahlungen'!$M$20&lt;&gt;"ja",IF(ISNUMBER(MATCH(C$4,'3. Erfassung Auszahlungen'!$V$20:$CE$20,0)),'3. Erfassung Auszahlungen'!$N$20,0),0)</f>
        <v>0</v>
      </c>
      <c r="D72" s="199">
        <f ca="1">IF('3. Erfassung Auszahlungen'!$M$20&lt;&gt;"ja",IF(ISNUMBER(MATCH(D$4,'3. Erfassung Auszahlungen'!$V$20:$CE$20,0)),'3. Erfassung Auszahlungen'!$N$20,0),0)</f>
        <v>0</v>
      </c>
      <c r="E72" s="199">
        <f ca="1">IF('3. Erfassung Auszahlungen'!$M$20&lt;&gt;"ja",IF(ISNUMBER(MATCH(E$4,'3. Erfassung Auszahlungen'!$V$20:$CE$20,0)),'3. Erfassung Auszahlungen'!$N$20,0),0)</f>
        <v>0</v>
      </c>
      <c r="F72" s="199">
        <f ca="1">IF('3. Erfassung Auszahlungen'!$M$20&lt;&gt;"ja",IF(ISNUMBER(MATCH(F$4,'3. Erfassung Auszahlungen'!$V$20:$CE$20,0)),'3. Erfassung Auszahlungen'!$N$20,0),0)</f>
        <v>0</v>
      </c>
      <c r="G72" s="199">
        <f ca="1">IF('3. Erfassung Auszahlungen'!$M$20&lt;&gt;"ja",IF(ISNUMBER(MATCH(G$4,'3. Erfassung Auszahlungen'!$V$20:$CE$20,0)),'3. Erfassung Auszahlungen'!$N$20,0),0)</f>
        <v>0</v>
      </c>
      <c r="H72" s="199">
        <f ca="1">IF('3. Erfassung Auszahlungen'!$M$20&lt;&gt;"ja",IF(ISNUMBER(MATCH(H$4,'3. Erfassung Auszahlungen'!$V$20:$CE$20,0)),'3. Erfassung Auszahlungen'!$N$20,0),0)</f>
        <v>0</v>
      </c>
      <c r="I72" s="199">
        <f ca="1">IF('3. Erfassung Auszahlungen'!$M$20&lt;&gt;"ja",IF(ISNUMBER(MATCH(I$4,'3. Erfassung Auszahlungen'!$V$20:$CE$20,0)),'3. Erfassung Auszahlungen'!$N$20,0),0)</f>
        <v>0</v>
      </c>
      <c r="J72" s="199">
        <f ca="1">IF('3. Erfassung Auszahlungen'!$M$20&lt;&gt;"ja",IF(ISNUMBER(MATCH(J$4,'3. Erfassung Auszahlungen'!$V$20:$CE$20,0)),'3. Erfassung Auszahlungen'!$N$20,0),0)</f>
        <v>0</v>
      </c>
      <c r="K72" s="199">
        <f ca="1">IF('3. Erfassung Auszahlungen'!$M$20&lt;&gt;"ja",IF(ISNUMBER(MATCH(K$4,'3. Erfassung Auszahlungen'!$V$20:$CE$20,0)),'3. Erfassung Auszahlungen'!$N$20,0),0)</f>
        <v>0</v>
      </c>
      <c r="L72" s="199">
        <f ca="1">IF('3. Erfassung Auszahlungen'!$M$20&lt;&gt;"ja",IF(ISNUMBER(MATCH(L$4,'3. Erfassung Auszahlungen'!$V$20:$CE$20,0)),'3. Erfassung Auszahlungen'!$N$20,0),0)</f>
        <v>0</v>
      </c>
      <c r="M72" s="199">
        <f ca="1">IF('3. Erfassung Auszahlungen'!$M$20&lt;&gt;"ja",IF(ISNUMBER(MATCH(M$4,'3. Erfassung Auszahlungen'!$V$20:$CE$20,0)),'3. Erfassung Auszahlungen'!$N$20,0),0)</f>
        <v>0</v>
      </c>
      <c r="N72" s="188">
        <f t="shared" ca="1" si="7"/>
        <v>0</v>
      </c>
    </row>
    <row r="73" spans="1:14" outlineLevel="1" x14ac:dyDescent="0.25">
      <c r="A73" s="18">
        <f>'3. Erfassung Auszahlungen'!A21</f>
        <v>0</v>
      </c>
      <c r="B73" s="199">
        <f ca="1">IF('3. Erfassung Auszahlungen'!$M$21&lt;&gt;"ja",IF(ISNUMBER(MATCH(B$4,'3. Erfassung Auszahlungen'!$V$21:$CE$21,0)),'3. Erfassung Auszahlungen'!$N$21,0),0)</f>
        <v>0</v>
      </c>
      <c r="C73" s="199">
        <f ca="1">IF('3. Erfassung Auszahlungen'!$M$21&lt;&gt;"ja",IF(ISNUMBER(MATCH(C$4,'3. Erfassung Auszahlungen'!$V$21:$CE$21,0)),'3. Erfassung Auszahlungen'!$N$21,0),0)</f>
        <v>0</v>
      </c>
      <c r="D73" s="199">
        <f ca="1">IF('3. Erfassung Auszahlungen'!$M$21&lt;&gt;"ja",IF(ISNUMBER(MATCH(D$4,'3. Erfassung Auszahlungen'!$V$21:$CE$21,0)),'3. Erfassung Auszahlungen'!$N$21,0),0)</f>
        <v>0</v>
      </c>
      <c r="E73" s="199">
        <f ca="1">IF('3. Erfassung Auszahlungen'!$M$21&lt;&gt;"ja",IF(ISNUMBER(MATCH(E$4,'3. Erfassung Auszahlungen'!$V$21:$CE$21,0)),'3. Erfassung Auszahlungen'!$N$21,0),0)</f>
        <v>0</v>
      </c>
      <c r="F73" s="199">
        <f ca="1">IF('3. Erfassung Auszahlungen'!$M$21&lt;&gt;"ja",IF(ISNUMBER(MATCH(F$4,'3. Erfassung Auszahlungen'!$V$21:$CE$21,0)),'3. Erfassung Auszahlungen'!$N$21,0),0)</f>
        <v>0</v>
      </c>
      <c r="G73" s="199">
        <f ca="1">IF('3. Erfassung Auszahlungen'!$M$21&lt;&gt;"ja",IF(ISNUMBER(MATCH(G$4,'3. Erfassung Auszahlungen'!$V$21:$CE$21,0)),'3. Erfassung Auszahlungen'!$N$21,0),0)</f>
        <v>0</v>
      </c>
      <c r="H73" s="199">
        <f ca="1">IF('3. Erfassung Auszahlungen'!$M$21&lt;&gt;"ja",IF(ISNUMBER(MATCH(H$4,'3. Erfassung Auszahlungen'!$V$21:$CE$21,0)),'3. Erfassung Auszahlungen'!$N$21,0),0)</f>
        <v>0</v>
      </c>
      <c r="I73" s="199">
        <f ca="1">IF('3. Erfassung Auszahlungen'!$M$21&lt;&gt;"ja",IF(ISNUMBER(MATCH(I$4,'3. Erfassung Auszahlungen'!$V$21:$CE$21,0)),'3. Erfassung Auszahlungen'!$N$21,0),0)</f>
        <v>0</v>
      </c>
      <c r="J73" s="199">
        <f ca="1">IF('3. Erfassung Auszahlungen'!$M$21&lt;&gt;"ja",IF(ISNUMBER(MATCH(J$4,'3. Erfassung Auszahlungen'!$V$21:$CE$21,0)),'3. Erfassung Auszahlungen'!$N$21,0),0)</f>
        <v>0</v>
      </c>
      <c r="K73" s="199">
        <f ca="1">IF('3. Erfassung Auszahlungen'!$M$21&lt;&gt;"ja",IF(ISNUMBER(MATCH(K$4,'3. Erfassung Auszahlungen'!$V$21:$CE$21,0)),'3. Erfassung Auszahlungen'!$N$21,0),0)</f>
        <v>0</v>
      </c>
      <c r="L73" s="199">
        <f ca="1">IF('3. Erfassung Auszahlungen'!$M$21&lt;&gt;"ja",IF(ISNUMBER(MATCH(L$4,'3. Erfassung Auszahlungen'!$V$21:$CE$21,0)),'3. Erfassung Auszahlungen'!$N$21,0),0)</f>
        <v>0</v>
      </c>
      <c r="M73" s="199">
        <f ca="1">IF('3. Erfassung Auszahlungen'!$M$21&lt;&gt;"ja",IF(ISNUMBER(MATCH(M$4,'3. Erfassung Auszahlungen'!$V$21:$CE$21,0)),'3. Erfassung Auszahlungen'!$N$21,0),0)</f>
        <v>0</v>
      </c>
      <c r="N73" s="188">
        <f t="shared" ca="1" si="7"/>
        <v>0</v>
      </c>
    </row>
    <row r="74" spans="1:14" outlineLevel="1" x14ac:dyDescent="0.25">
      <c r="A74" s="18">
        <f>'3. Erfassung Auszahlungen'!A22</f>
        <v>0</v>
      </c>
      <c r="B74" s="199">
        <f ca="1">IF('3. Erfassung Auszahlungen'!$M$22&lt;&gt;"ja",IF(ISNUMBER(MATCH(B$4,'3. Erfassung Auszahlungen'!$V$22:$CE$22,0)),'3. Erfassung Auszahlungen'!$N$22,0),0)</f>
        <v>0</v>
      </c>
      <c r="C74" s="199">
        <f ca="1">IF('3. Erfassung Auszahlungen'!$M$22&lt;&gt;"ja",IF(ISNUMBER(MATCH(C$4,'3. Erfassung Auszahlungen'!$V$22:$CE$22,0)),'3. Erfassung Auszahlungen'!$N$22,0),0)</f>
        <v>0</v>
      </c>
      <c r="D74" s="199">
        <f ca="1">IF('3. Erfassung Auszahlungen'!$M$22&lt;&gt;"ja",IF(ISNUMBER(MATCH(D$4,'3. Erfassung Auszahlungen'!$V$22:$CE$22,0)),'3. Erfassung Auszahlungen'!$N$22,0),0)</f>
        <v>0</v>
      </c>
      <c r="E74" s="199">
        <f ca="1">IF('3. Erfassung Auszahlungen'!$M$22&lt;&gt;"ja",IF(ISNUMBER(MATCH(E$4,'3. Erfassung Auszahlungen'!$V$22:$CE$22,0)),'3. Erfassung Auszahlungen'!$N$22,0),0)</f>
        <v>0</v>
      </c>
      <c r="F74" s="199">
        <f ca="1">IF('3. Erfassung Auszahlungen'!$M$22&lt;&gt;"ja",IF(ISNUMBER(MATCH(F$4,'3. Erfassung Auszahlungen'!$V$22:$CE$22,0)),'3. Erfassung Auszahlungen'!$N$22,0),0)</f>
        <v>0</v>
      </c>
      <c r="G74" s="199">
        <f ca="1">IF('3. Erfassung Auszahlungen'!$M$22&lt;&gt;"ja",IF(ISNUMBER(MATCH(G$4,'3. Erfassung Auszahlungen'!$V$22:$CE$22,0)),'3. Erfassung Auszahlungen'!$N$22,0),0)</f>
        <v>0</v>
      </c>
      <c r="H74" s="199">
        <f ca="1">IF('3. Erfassung Auszahlungen'!$M$22&lt;&gt;"ja",IF(ISNUMBER(MATCH(H$4,'3. Erfassung Auszahlungen'!$V$22:$CE$22,0)),'3. Erfassung Auszahlungen'!$N$22,0),0)</f>
        <v>0</v>
      </c>
      <c r="I74" s="199">
        <f ca="1">IF('3. Erfassung Auszahlungen'!$M$22&lt;&gt;"ja",IF(ISNUMBER(MATCH(I$4,'3. Erfassung Auszahlungen'!$V$22:$CE$22,0)),'3. Erfassung Auszahlungen'!$N$22,0),0)</f>
        <v>0</v>
      </c>
      <c r="J74" s="199">
        <f ca="1">IF('3. Erfassung Auszahlungen'!$M$22&lt;&gt;"ja",IF(ISNUMBER(MATCH(J$4,'3. Erfassung Auszahlungen'!$V$22:$CE$22,0)),'3. Erfassung Auszahlungen'!$N$22,0),0)</f>
        <v>0</v>
      </c>
      <c r="K74" s="199">
        <f ca="1">IF('3. Erfassung Auszahlungen'!$M$22&lt;&gt;"ja",IF(ISNUMBER(MATCH(K$4,'3. Erfassung Auszahlungen'!$V$22:$CE$22,0)),'3. Erfassung Auszahlungen'!$N$22,0),0)</f>
        <v>0</v>
      </c>
      <c r="L74" s="199">
        <f ca="1">IF('3. Erfassung Auszahlungen'!$M$22&lt;&gt;"ja",IF(ISNUMBER(MATCH(L$4,'3. Erfassung Auszahlungen'!$V$22:$CE$22,0)),'3. Erfassung Auszahlungen'!$N$22,0),0)</f>
        <v>0</v>
      </c>
      <c r="M74" s="199">
        <f ca="1">IF('3. Erfassung Auszahlungen'!$M$22&lt;&gt;"ja",IF(ISNUMBER(MATCH(M$4,'3. Erfassung Auszahlungen'!$V$22:$CE$22,0)),'3. Erfassung Auszahlungen'!$N$22,0),0)</f>
        <v>0</v>
      </c>
      <c r="N74" s="188">
        <f t="shared" ca="1" si="7"/>
        <v>0</v>
      </c>
    </row>
    <row r="75" spans="1:14" outlineLevel="1" x14ac:dyDescent="0.25">
      <c r="A75" s="18">
        <f>'3. Erfassung Auszahlungen'!A23</f>
        <v>0</v>
      </c>
      <c r="B75" s="199">
        <f ca="1">IF('3. Erfassung Auszahlungen'!$M$23&lt;&gt;"ja",IF(ISNUMBER(MATCH(B$4,'3. Erfassung Auszahlungen'!$V$23:$CE$23,0)),'3. Erfassung Auszahlungen'!$N$23,0),0)</f>
        <v>0</v>
      </c>
      <c r="C75" s="199">
        <f ca="1">IF('3. Erfassung Auszahlungen'!$M$23&lt;&gt;"ja",IF(ISNUMBER(MATCH(C$4,'3. Erfassung Auszahlungen'!$V$23:$CE$23,0)),'3. Erfassung Auszahlungen'!$N$23,0),0)</f>
        <v>0</v>
      </c>
      <c r="D75" s="199">
        <f ca="1">IF('3. Erfassung Auszahlungen'!$M$23&lt;&gt;"ja",IF(ISNUMBER(MATCH(D$4,'3. Erfassung Auszahlungen'!$V$23:$CE$23,0)),'3. Erfassung Auszahlungen'!$N$23,0),0)</f>
        <v>0</v>
      </c>
      <c r="E75" s="199">
        <f ca="1">IF('3. Erfassung Auszahlungen'!$M$23&lt;&gt;"ja",IF(ISNUMBER(MATCH(E$4,'3. Erfassung Auszahlungen'!$V$23:$CE$23,0)),'3. Erfassung Auszahlungen'!$N$23,0),0)</f>
        <v>0</v>
      </c>
      <c r="F75" s="199">
        <f ca="1">IF('3. Erfassung Auszahlungen'!$M$23&lt;&gt;"ja",IF(ISNUMBER(MATCH(F$4,'3. Erfassung Auszahlungen'!$V$23:$CE$23,0)),'3. Erfassung Auszahlungen'!$N$23,0),0)</f>
        <v>0</v>
      </c>
      <c r="G75" s="199">
        <f ca="1">IF('3. Erfassung Auszahlungen'!$M$23&lt;&gt;"ja",IF(ISNUMBER(MATCH(G$4,'3. Erfassung Auszahlungen'!$V$23:$CE$23,0)),'3. Erfassung Auszahlungen'!$N$23,0),0)</f>
        <v>0</v>
      </c>
      <c r="H75" s="199">
        <f ca="1">IF('3. Erfassung Auszahlungen'!$M$23&lt;&gt;"ja",IF(ISNUMBER(MATCH(H$4,'3. Erfassung Auszahlungen'!$V$23:$CE$23,0)),'3. Erfassung Auszahlungen'!$N$23,0),0)</f>
        <v>0</v>
      </c>
      <c r="I75" s="199">
        <f ca="1">IF('3. Erfassung Auszahlungen'!$M$23&lt;&gt;"ja",IF(ISNUMBER(MATCH(I$4,'3. Erfassung Auszahlungen'!$V$23:$CE$23,0)),'3. Erfassung Auszahlungen'!$N$23,0),0)</f>
        <v>0</v>
      </c>
      <c r="J75" s="199">
        <f ca="1">IF('3. Erfassung Auszahlungen'!$M$23&lt;&gt;"ja",IF(ISNUMBER(MATCH(J$4,'3. Erfassung Auszahlungen'!$V$23:$CE$23,0)),'3. Erfassung Auszahlungen'!$N$23,0),0)</f>
        <v>0</v>
      </c>
      <c r="K75" s="199">
        <f ca="1">IF('3. Erfassung Auszahlungen'!$M$23&lt;&gt;"ja",IF(ISNUMBER(MATCH(K$4,'3. Erfassung Auszahlungen'!$V$23:$CE$23,0)),'3. Erfassung Auszahlungen'!$N$23,0),0)</f>
        <v>0</v>
      </c>
      <c r="L75" s="199">
        <f ca="1">IF('3. Erfassung Auszahlungen'!$M$23&lt;&gt;"ja",IF(ISNUMBER(MATCH(L$4,'3. Erfassung Auszahlungen'!$V$23:$CE$23,0)),'3. Erfassung Auszahlungen'!$N$23,0),0)</f>
        <v>0</v>
      </c>
      <c r="M75" s="199">
        <f ca="1">IF('3. Erfassung Auszahlungen'!$M$23&lt;&gt;"ja",IF(ISNUMBER(MATCH(M$4,'3. Erfassung Auszahlungen'!$V$23:$CE$23,0)),'3. Erfassung Auszahlungen'!$N$23,0),0)</f>
        <v>0</v>
      </c>
      <c r="N75" s="188">
        <f t="shared" ca="1" si="7"/>
        <v>0</v>
      </c>
    </row>
    <row r="76" spans="1:14" outlineLevel="1" x14ac:dyDescent="0.25">
      <c r="A76" s="18">
        <f>'3. Erfassung Auszahlungen'!A24</f>
        <v>0</v>
      </c>
      <c r="B76" s="199">
        <f ca="1">IF('3. Erfassung Auszahlungen'!$M$24&lt;&gt;"ja",IF(ISNUMBER(MATCH(B$4,'3. Erfassung Auszahlungen'!$V$24:$CE$24,0)),'3. Erfassung Auszahlungen'!$N$24,0),0)</f>
        <v>0</v>
      </c>
      <c r="C76" s="199">
        <f ca="1">IF('3. Erfassung Auszahlungen'!$M$24&lt;&gt;"ja",IF(ISNUMBER(MATCH(C$4,'3. Erfassung Auszahlungen'!$V$24:$CE$24,0)),'3. Erfassung Auszahlungen'!$N$24,0),0)</f>
        <v>0</v>
      </c>
      <c r="D76" s="199">
        <f ca="1">IF('3. Erfassung Auszahlungen'!$M$24&lt;&gt;"ja",IF(ISNUMBER(MATCH(D$4,'3. Erfassung Auszahlungen'!$V$24:$CE$24,0)),'3. Erfassung Auszahlungen'!$N$24,0),0)</f>
        <v>0</v>
      </c>
      <c r="E76" s="199">
        <f ca="1">IF('3. Erfassung Auszahlungen'!$M$24&lt;&gt;"ja",IF(ISNUMBER(MATCH(E$4,'3. Erfassung Auszahlungen'!$V$24:$CE$24,0)),'3. Erfassung Auszahlungen'!$N$24,0),0)</f>
        <v>0</v>
      </c>
      <c r="F76" s="199">
        <f ca="1">IF('3. Erfassung Auszahlungen'!$M$24&lt;&gt;"ja",IF(ISNUMBER(MATCH(F$4,'3. Erfassung Auszahlungen'!$V$24:$CE$24,0)),'3. Erfassung Auszahlungen'!$N$24,0),0)</f>
        <v>0</v>
      </c>
      <c r="G76" s="199">
        <f ca="1">IF('3. Erfassung Auszahlungen'!$M$24&lt;&gt;"ja",IF(ISNUMBER(MATCH(G$4,'3. Erfassung Auszahlungen'!$V$24:$CE$24,0)),'3. Erfassung Auszahlungen'!$N$24,0),0)</f>
        <v>0</v>
      </c>
      <c r="H76" s="199">
        <f ca="1">IF('3. Erfassung Auszahlungen'!$M$24&lt;&gt;"ja",IF(ISNUMBER(MATCH(H$4,'3. Erfassung Auszahlungen'!$V$24:$CE$24,0)),'3. Erfassung Auszahlungen'!$N$24,0),0)</f>
        <v>0</v>
      </c>
      <c r="I76" s="199">
        <f ca="1">IF('3. Erfassung Auszahlungen'!$M$24&lt;&gt;"ja",IF(ISNUMBER(MATCH(I$4,'3. Erfassung Auszahlungen'!$V$24:$CE$24,0)),'3. Erfassung Auszahlungen'!$N$24,0),0)</f>
        <v>0</v>
      </c>
      <c r="J76" s="199">
        <f ca="1">IF('3. Erfassung Auszahlungen'!$M$24&lt;&gt;"ja",IF(ISNUMBER(MATCH(J$4,'3. Erfassung Auszahlungen'!$V$24:$CE$24,0)),'3. Erfassung Auszahlungen'!$N$24,0),0)</f>
        <v>0</v>
      </c>
      <c r="K76" s="199">
        <f ca="1">IF('3. Erfassung Auszahlungen'!$M$24&lt;&gt;"ja",IF(ISNUMBER(MATCH(K$4,'3. Erfassung Auszahlungen'!$V$24:$CE$24,0)),'3. Erfassung Auszahlungen'!$N$24,0),0)</f>
        <v>0</v>
      </c>
      <c r="L76" s="199">
        <f ca="1">IF('3. Erfassung Auszahlungen'!$M$24&lt;&gt;"ja",IF(ISNUMBER(MATCH(L$4,'3. Erfassung Auszahlungen'!$V$24:$CE$24,0)),'3. Erfassung Auszahlungen'!$N$24,0),0)</f>
        <v>0</v>
      </c>
      <c r="M76" s="199">
        <f ca="1">IF('3. Erfassung Auszahlungen'!$M$24&lt;&gt;"ja",IF(ISNUMBER(MATCH(M$4,'3. Erfassung Auszahlungen'!$V$24:$CE$24,0)),'3. Erfassung Auszahlungen'!$N$24,0),0)</f>
        <v>0</v>
      </c>
      <c r="N76" s="188">
        <f t="shared" ca="1" si="7"/>
        <v>0</v>
      </c>
    </row>
    <row r="77" spans="1:14" outlineLevel="1" x14ac:dyDescent="0.25">
      <c r="A77" s="18">
        <f>'3. Erfassung Auszahlungen'!A25</f>
        <v>0</v>
      </c>
      <c r="B77" s="199">
        <f ca="1">IF('3. Erfassung Auszahlungen'!$M$25&lt;&gt;"ja",IF(ISNUMBER(MATCH(B$4,'3. Erfassung Auszahlungen'!$V$25:$CE$25,0)),'3. Erfassung Auszahlungen'!$N$25,0),0)</f>
        <v>0</v>
      </c>
      <c r="C77" s="199">
        <f ca="1">IF('3. Erfassung Auszahlungen'!$M$25&lt;&gt;"ja",IF(ISNUMBER(MATCH(C$4,'3. Erfassung Auszahlungen'!$V$25:$CE$25,0)),'3. Erfassung Auszahlungen'!$N$25,0),0)</f>
        <v>0</v>
      </c>
      <c r="D77" s="199">
        <f ca="1">IF('3. Erfassung Auszahlungen'!$M$25&lt;&gt;"ja",IF(ISNUMBER(MATCH(D$4,'3. Erfassung Auszahlungen'!$V$25:$CE$25,0)),'3. Erfassung Auszahlungen'!$N$25,0),0)</f>
        <v>0</v>
      </c>
      <c r="E77" s="199">
        <f ca="1">IF('3. Erfassung Auszahlungen'!$M$25&lt;&gt;"ja",IF(ISNUMBER(MATCH(E$4,'3. Erfassung Auszahlungen'!$V$25:$CE$25,0)),'3. Erfassung Auszahlungen'!$N$25,0),0)</f>
        <v>0</v>
      </c>
      <c r="F77" s="199">
        <f ca="1">IF('3. Erfassung Auszahlungen'!$M$25&lt;&gt;"ja",IF(ISNUMBER(MATCH(F$4,'3. Erfassung Auszahlungen'!$V$25:$CE$25,0)),'3. Erfassung Auszahlungen'!$N$25,0),0)</f>
        <v>0</v>
      </c>
      <c r="G77" s="199">
        <f ca="1">IF('3. Erfassung Auszahlungen'!$M$25&lt;&gt;"ja",IF(ISNUMBER(MATCH(G$4,'3. Erfassung Auszahlungen'!$V$25:$CE$25,0)),'3. Erfassung Auszahlungen'!$N$25,0),0)</f>
        <v>0</v>
      </c>
      <c r="H77" s="199">
        <f ca="1">IF('3. Erfassung Auszahlungen'!$M$25&lt;&gt;"ja",IF(ISNUMBER(MATCH(H$4,'3. Erfassung Auszahlungen'!$V$25:$CE$25,0)),'3. Erfassung Auszahlungen'!$N$25,0),0)</f>
        <v>0</v>
      </c>
      <c r="I77" s="199">
        <f ca="1">IF('3. Erfassung Auszahlungen'!$M$25&lt;&gt;"ja",IF(ISNUMBER(MATCH(I$4,'3. Erfassung Auszahlungen'!$V$25:$CE$25,0)),'3. Erfassung Auszahlungen'!$N$25,0),0)</f>
        <v>0</v>
      </c>
      <c r="J77" s="199">
        <f ca="1">IF('3. Erfassung Auszahlungen'!$M$25&lt;&gt;"ja",IF(ISNUMBER(MATCH(J$4,'3. Erfassung Auszahlungen'!$V$25:$CE$25,0)),'3. Erfassung Auszahlungen'!$N$25,0),0)</f>
        <v>0</v>
      </c>
      <c r="K77" s="199">
        <f ca="1">IF('3. Erfassung Auszahlungen'!$M$25&lt;&gt;"ja",IF(ISNUMBER(MATCH(K$4,'3. Erfassung Auszahlungen'!$V$25:$CE$25,0)),'3. Erfassung Auszahlungen'!$N$25,0),0)</f>
        <v>0</v>
      </c>
      <c r="L77" s="199">
        <f ca="1">IF('3. Erfassung Auszahlungen'!$M$25&lt;&gt;"ja",IF(ISNUMBER(MATCH(L$4,'3. Erfassung Auszahlungen'!$V$25:$CE$25,0)),'3. Erfassung Auszahlungen'!$N$25,0),0)</f>
        <v>0</v>
      </c>
      <c r="M77" s="199">
        <f ca="1">IF('3. Erfassung Auszahlungen'!$M$25&lt;&gt;"ja",IF(ISNUMBER(MATCH(M$4,'3. Erfassung Auszahlungen'!$V$25:$CE$25,0)),'3. Erfassung Auszahlungen'!$N$25,0),0)</f>
        <v>0</v>
      </c>
      <c r="N77" s="188">
        <f t="shared" ca="1" si="7"/>
        <v>0</v>
      </c>
    </row>
    <row r="78" spans="1:14" outlineLevel="1" x14ac:dyDescent="0.25">
      <c r="A78" s="18">
        <f>'3. Erfassung Auszahlungen'!A26</f>
        <v>0</v>
      </c>
      <c r="B78" s="199">
        <f ca="1">IF('3. Erfassung Auszahlungen'!$M$26&lt;&gt;"ja",IF(ISNUMBER(MATCH(B$4,'3. Erfassung Auszahlungen'!$V$26:$CE$26,0)),'3. Erfassung Auszahlungen'!$N$26,0),0)</f>
        <v>0</v>
      </c>
      <c r="C78" s="199">
        <f ca="1">IF('3. Erfassung Auszahlungen'!$M$26&lt;&gt;"ja",IF(ISNUMBER(MATCH(C$4,'3. Erfassung Auszahlungen'!$V$26:$CE$26,0)),'3. Erfassung Auszahlungen'!$N$26,0),0)</f>
        <v>0</v>
      </c>
      <c r="D78" s="199">
        <f ca="1">IF('3. Erfassung Auszahlungen'!$M$26&lt;&gt;"ja",IF(ISNUMBER(MATCH(D$4,'3. Erfassung Auszahlungen'!$V$26:$CE$26,0)),'3. Erfassung Auszahlungen'!$N$26,0),0)</f>
        <v>0</v>
      </c>
      <c r="E78" s="199">
        <f ca="1">IF('3. Erfassung Auszahlungen'!$M$26&lt;&gt;"ja",IF(ISNUMBER(MATCH(E$4,'3. Erfassung Auszahlungen'!$V$26:$CE$26,0)),'3. Erfassung Auszahlungen'!$N$26,0),0)</f>
        <v>0</v>
      </c>
      <c r="F78" s="199">
        <f ca="1">IF('3. Erfassung Auszahlungen'!$M$26&lt;&gt;"ja",IF(ISNUMBER(MATCH(F$4,'3. Erfassung Auszahlungen'!$V$26:$CE$26,0)),'3. Erfassung Auszahlungen'!$N$26,0),0)</f>
        <v>0</v>
      </c>
      <c r="G78" s="199">
        <f ca="1">IF('3. Erfassung Auszahlungen'!$M$26&lt;&gt;"ja",IF(ISNUMBER(MATCH(G$4,'3. Erfassung Auszahlungen'!$V$26:$CE$26,0)),'3. Erfassung Auszahlungen'!$N$26,0),0)</f>
        <v>0</v>
      </c>
      <c r="H78" s="199">
        <f ca="1">IF('3. Erfassung Auszahlungen'!$M$26&lt;&gt;"ja",IF(ISNUMBER(MATCH(H$4,'3. Erfassung Auszahlungen'!$V$26:$CE$26,0)),'3. Erfassung Auszahlungen'!$N$26,0),0)</f>
        <v>0</v>
      </c>
      <c r="I78" s="199">
        <f ca="1">IF('3. Erfassung Auszahlungen'!$M$26&lt;&gt;"ja",IF(ISNUMBER(MATCH(I$4,'3. Erfassung Auszahlungen'!$V$26:$CE$26,0)),'3. Erfassung Auszahlungen'!$N$26,0),0)</f>
        <v>0</v>
      </c>
      <c r="J78" s="199">
        <f ca="1">IF('3. Erfassung Auszahlungen'!$M$26&lt;&gt;"ja",IF(ISNUMBER(MATCH(J$4,'3. Erfassung Auszahlungen'!$V$26:$CE$26,0)),'3. Erfassung Auszahlungen'!$N$26,0),0)</f>
        <v>0</v>
      </c>
      <c r="K78" s="199">
        <f ca="1">IF('3. Erfassung Auszahlungen'!$M$26&lt;&gt;"ja",IF(ISNUMBER(MATCH(K$4,'3. Erfassung Auszahlungen'!$V$26:$CE$26,0)),'3. Erfassung Auszahlungen'!$N$26,0),0)</f>
        <v>0</v>
      </c>
      <c r="L78" s="199">
        <f ca="1">IF('3. Erfassung Auszahlungen'!$M$26&lt;&gt;"ja",IF(ISNUMBER(MATCH(L$4,'3. Erfassung Auszahlungen'!$V$26:$CE$26,0)),'3. Erfassung Auszahlungen'!$N$26,0),0)</f>
        <v>0</v>
      </c>
      <c r="M78" s="199">
        <f ca="1">IF('3. Erfassung Auszahlungen'!$M$26&lt;&gt;"ja",IF(ISNUMBER(MATCH(M$4,'3. Erfassung Auszahlungen'!$V$26:$CE$26,0)),'3. Erfassung Auszahlungen'!$N$26,0),0)</f>
        <v>0</v>
      </c>
      <c r="N78" s="188">
        <f t="shared" ca="1" si="7"/>
        <v>0</v>
      </c>
    </row>
    <row r="79" spans="1:14" outlineLevel="1" x14ac:dyDescent="0.25">
      <c r="A79" s="18">
        <f>'3. Erfassung Auszahlungen'!A27</f>
        <v>0</v>
      </c>
      <c r="B79" s="199">
        <f ca="1">IF('3. Erfassung Auszahlungen'!$M$27&lt;&gt;"ja",IF(ISNUMBER(MATCH(B$4,'3. Erfassung Auszahlungen'!$V$27:$CE$27,0)),'3. Erfassung Auszahlungen'!$N$27,0),0)</f>
        <v>0</v>
      </c>
      <c r="C79" s="199">
        <f ca="1">IF('3. Erfassung Auszahlungen'!$M$27&lt;&gt;"ja",IF(ISNUMBER(MATCH(C$4,'3. Erfassung Auszahlungen'!$V$27:$CE$27,0)),'3. Erfassung Auszahlungen'!$N$27,0),0)</f>
        <v>0</v>
      </c>
      <c r="D79" s="199">
        <f ca="1">IF('3. Erfassung Auszahlungen'!$M$27&lt;&gt;"ja",IF(ISNUMBER(MATCH(D$4,'3. Erfassung Auszahlungen'!$V$27:$CE$27,0)),'3. Erfassung Auszahlungen'!$N$27,0),0)</f>
        <v>0</v>
      </c>
      <c r="E79" s="199">
        <f ca="1">IF('3. Erfassung Auszahlungen'!$M$27&lt;&gt;"ja",IF(ISNUMBER(MATCH(E$4,'3. Erfassung Auszahlungen'!$V$27:$CE$27,0)),'3. Erfassung Auszahlungen'!$N$27,0),0)</f>
        <v>0</v>
      </c>
      <c r="F79" s="199">
        <f ca="1">IF('3. Erfassung Auszahlungen'!$M$27&lt;&gt;"ja",IF(ISNUMBER(MATCH(F$4,'3. Erfassung Auszahlungen'!$V$27:$CE$27,0)),'3. Erfassung Auszahlungen'!$N$27,0),0)</f>
        <v>0</v>
      </c>
      <c r="G79" s="199">
        <f ca="1">IF('3. Erfassung Auszahlungen'!$M$27&lt;&gt;"ja",IF(ISNUMBER(MATCH(G$4,'3. Erfassung Auszahlungen'!$V$27:$CE$27,0)),'3. Erfassung Auszahlungen'!$N$27,0),0)</f>
        <v>0</v>
      </c>
      <c r="H79" s="199">
        <f ca="1">IF('3. Erfassung Auszahlungen'!$M$27&lt;&gt;"ja",IF(ISNUMBER(MATCH(H$4,'3. Erfassung Auszahlungen'!$V$27:$CE$27,0)),'3. Erfassung Auszahlungen'!$N$27,0),0)</f>
        <v>0</v>
      </c>
      <c r="I79" s="199">
        <f ca="1">IF('3. Erfassung Auszahlungen'!$M$27&lt;&gt;"ja",IF(ISNUMBER(MATCH(I$4,'3. Erfassung Auszahlungen'!$V$27:$CE$27,0)),'3. Erfassung Auszahlungen'!$N$27,0),0)</f>
        <v>0</v>
      </c>
      <c r="J79" s="199">
        <f ca="1">IF('3. Erfassung Auszahlungen'!$M$27&lt;&gt;"ja",IF(ISNUMBER(MATCH(J$4,'3. Erfassung Auszahlungen'!$V$27:$CE$27,0)),'3. Erfassung Auszahlungen'!$N$27,0),0)</f>
        <v>0</v>
      </c>
      <c r="K79" s="199">
        <f ca="1">IF('3. Erfassung Auszahlungen'!$M$27&lt;&gt;"ja",IF(ISNUMBER(MATCH(K$4,'3. Erfassung Auszahlungen'!$V$27:$CE$27,0)),'3. Erfassung Auszahlungen'!$N$27,0),0)</f>
        <v>0</v>
      </c>
      <c r="L79" s="199">
        <f ca="1">IF('3. Erfassung Auszahlungen'!$M$27&lt;&gt;"ja",IF(ISNUMBER(MATCH(L$4,'3. Erfassung Auszahlungen'!$V$27:$CE$27,0)),'3. Erfassung Auszahlungen'!$N$27,0),0)</f>
        <v>0</v>
      </c>
      <c r="M79" s="199">
        <f ca="1">IF('3. Erfassung Auszahlungen'!$M$27&lt;&gt;"ja",IF(ISNUMBER(MATCH(M$4,'3. Erfassung Auszahlungen'!$V$27:$CE$27,0)),'3. Erfassung Auszahlungen'!$N$27,0),0)</f>
        <v>0</v>
      </c>
      <c r="N79" s="188">
        <f t="shared" ca="1" si="7"/>
        <v>0</v>
      </c>
    </row>
    <row r="80" spans="1:14" outlineLevel="1" x14ac:dyDescent="0.25">
      <c r="A80" s="18">
        <f>'3. Erfassung Auszahlungen'!A28</f>
        <v>0</v>
      </c>
      <c r="B80" s="199">
        <f ca="1">IF('3. Erfassung Auszahlungen'!$M$28&lt;&gt;"ja",IF(ISNUMBER(MATCH(B$4,'3. Erfassung Auszahlungen'!$V$28:$CE$28,0)),'3. Erfassung Auszahlungen'!$N$28,0),0)</f>
        <v>0</v>
      </c>
      <c r="C80" s="199">
        <f ca="1">IF('3. Erfassung Auszahlungen'!$M$28&lt;&gt;"ja",IF(ISNUMBER(MATCH(C$4,'3. Erfassung Auszahlungen'!$V$28:$CE$28,0)),'3. Erfassung Auszahlungen'!$N$28,0),0)</f>
        <v>0</v>
      </c>
      <c r="D80" s="199">
        <f ca="1">IF('3. Erfassung Auszahlungen'!$M$28&lt;&gt;"ja",IF(ISNUMBER(MATCH(D$4,'3. Erfassung Auszahlungen'!$V$28:$CE$28,0)),'3. Erfassung Auszahlungen'!$N$28,0),0)</f>
        <v>0</v>
      </c>
      <c r="E80" s="199">
        <f ca="1">IF('3. Erfassung Auszahlungen'!$M$28&lt;&gt;"ja",IF(ISNUMBER(MATCH(E$4,'3. Erfassung Auszahlungen'!$V$28:$CE$28,0)),'3. Erfassung Auszahlungen'!$N$28,0),0)</f>
        <v>0</v>
      </c>
      <c r="F80" s="199">
        <f ca="1">IF('3. Erfassung Auszahlungen'!$M$28&lt;&gt;"ja",IF(ISNUMBER(MATCH(F$4,'3. Erfassung Auszahlungen'!$V$28:$CE$28,0)),'3. Erfassung Auszahlungen'!$N$28,0),0)</f>
        <v>0</v>
      </c>
      <c r="G80" s="199">
        <f ca="1">IF('3. Erfassung Auszahlungen'!$M$28&lt;&gt;"ja",IF(ISNUMBER(MATCH(G$4,'3. Erfassung Auszahlungen'!$V$28:$CE$28,0)),'3. Erfassung Auszahlungen'!$N$28,0),0)</f>
        <v>0</v>
      </c>
      <c r="H80" s="199">
        <f ca="1">IF('3. Erfassung Auszahlungen'!$M$28&lt;&gt;"ja",IF(ISNUMBER(MATCH(H$4,'3. Erfassung Auszahlungen'!$V$28:$CE$28,0)),'3. Erfassung Auszahlungen'!$N$28,0),0)</f>
        <v>0</v>
      </c>
      <c r="I80" s="199">
        <f ca="1">IF('3. Erfassung Auszahlungen'!$M$28&lt;&gt;"ja",IF(ISNUMBER(MATCH(I$4,'3. Erfassung Auszahlungen'!$V$28:$CE$28,0)),'3. Erfassung Auszahlungen'!$N$28,0),0)</f>
        <v>0</v>
      </c>
      <c r="J80" s="199">
        <f ca="1">IF('3. Erfassung Auszahlungen'!$M$28&lt;&gt;"ja",IF(ISNUMBER(MATCH(J$4,'3. Erfassung Auszahlungen'!$V$28:$CE$28,0)),'3. Erfassung Auszahlungen'!$N$28,0),0)</f>
        <v>0</v>
      </c>
      <c r="K80" s="199">
        <f ca="1">IF('3. Erfassung Auszahlungen'!$M$28&lt;&gt;"ja",IF(ISNUMBER(MATCH(K$4,'3. Erfassung Auszahlungen'!$V$28:$CE$28,0)),'3. Erfassung Auszahlungen'!$N$28,0),0)</f>
        <v>0</v>
      </c>
      <c r="L80" s="199">
        <f ca="1">IF('3. Erfassung Auszahlungen'!$M$28&lt;&gt;"ja",IF(ISNUMBER(MATCH(L$4,'3. Erfassung Auszahlungen'!$V$28:$CE$28,0)),'3. Erfassung Auszahlungen'!$N$28,0),0)</f>
        <v>0</v>
      </c>
      <c r="M80" s="199">
        <f ca="1">IF('3. Erfassung Auszahlungen'!$M$28&lt;&gt;"ja",IF(ISNUMBER(MATCH(M$4,'3. Erfassung Auszahlungen'!$V$28:$CE$28,0)),'3. Erfassung Auszahlungen'!$N$28,0),0)</f>
        <v>0</v>
      </c>
      <c r="N80" s="188">
        <f t="shared" ca="1" si="7"/>
        <v>0</v>
      </c>
    </row>
    <row r="81" spans="1:15" outlineLevel="1" x14ac:dyDescent="0.25">
      <c r="A81" s="18">
        <f>'3. Erfassung Auszahlungen'!A29</f>
        <v>0</v>
      </c>
      <c r="B81" s="199">
        <f ca="1">IF('3. Erfassung Auszahlungen'!$M$29&lt;&gt;"ja",IF(ISNUMBER(MATCH(B$4,'3. Erfassung Auszahlungen'!$V$29:$CE$29,0)),'3. Erfassung Auszahlungen'!$N$29,0),0)</f>
        <v>0</v>
      </c>
      <c r="C81" s="199">
        <f ca="1">IF('3. Erfassung Auszahlungen'!$M$29&lt;&gt;"ja",IF(ISNUMBER(MATCH(C$4,'3. Erfassung Auszahlungen'!$V$29:$CE$29,0)),'3. Erfassung Auszahlungen'!$N$29,0),0)</f>
        <v>0</v>
      </c>
      <c r="D81" s="199">
        <f ca="1">IF('3. Erfassung Auszahlungen'!$M$29&lt;&gt;"ja",IF(ISNUMBER(MATCH(D$4,'3. Erfassung Auszahlungen'!$V$29:$CE$29,0)),'3. Erfassung Auszahlungen'!$N$29,0),0)</f>
        <v>0</v>
      </c>
      <c r="E81" s="199">
        <f ca="1">IF('3. Erfassung Auszahlungen'!$M$29&lt;&gt;"ja",IF(ISNUMBER(MATCH(E$4,'3. Erfassung Auszahlungen'!$V$29:$CE$29,0)),'3. Erfassung Auszahlungen'!$N$29,0),0)</f>
        <v>0</v>
      </c>
      <c r="F81" s="199">
        <f ca="1">IF('3. Erfassung Auszahlungen'!$M$29&lt;&gt;"ja",IF(ISNUMBER(MATCH(F$4,'3. Erfassung Auszahlungen'!$V$29:$CE$29,0)),'3. Erfassung Auszahlungen'!$N$29,0),0)</f>
        <v>0</v>
      </c>
      <c r="G81" s="199">
        <f ca="1">IF('3. Erfassung Auszahlungen'!$M$29&lt;&gt;"ja",IF(ISNUMBER(MATCH(G$4,'3. Erfassung Auszahlungen'!$V$29:$CE$29,0)),'3. Erfassung Auszahlungen'!$N$29,0),0)</f>
        <v>0</v>
      </c>
      <c r="H81" s="199">
        <f ca="1">IF('3. Erfassung Auszahlungen'!$M$29&lt;&gt;"ja",IF(ISNUMBER(MATCH(H$4,'3. Erfassung Auszahlungen'!$V$29:$CE$29,0)),'3. Erfassung Auszahlungen'!$N$29,0),0)</f>
        <v>0</v>
      </c>
      <c r="I81" s="199">
        <f ca="1">IF('3. Erfassung Auszahlungen'!$M$29&lt;&gt;"ja",IF(ISNUMBER(MATCH(I$4,'3. Erfassung Auszahlungen'!$V$29:$CE$29,0)),'3. Erfassung Auszahlungen'!$N$29,0),0)</f>
        <v>0</v>
      </c>
      <c r="J81" s="199">
        <f ca="1">IF('3. Erfassung Auszahlungen'!$M$29&lt;&gt;"ja",IF(ISNUMBER(MATCH(J$4,'3. Erfassung Auszahlungen'!$V$29:$CE$29,0)),'3. Erfassung Auszahlungen'!$N$29,0),0)</f>
        <v>0</v>
      </c>
      <c r="K81" s="199">
        <f ca="1">IF('3. Erfassung Auszahlungen'!$M$29&lt;&gt;"ja",IF(ISNUMBER(MATCH(K$4,'3. Erfassung Auszahlungen'!$V$29:$CE$29,0)),'3. Erfassung Auszahlungen'!$N$29,0),0)</f>
        <v>0</v>
      </c>
      <c r="L81" s="199">
        <f ca="1">IF('3. Erfassung Auszahlungen'!$M$29&lt;&gt;"ja",IF(ISNUMBER(MATCH(L$4,'3. Erfassung Auszahlungen'!$V$29:$CE$29,0)),'3. Erfassung Auszahlungen'!$N$29,0),0)</f>
        <v>0</v>
      </c>
      <c r="M81" s="199">
        <f ca="1">IF('3. Erfassung Auszahlungen'!$M$29&lt;&gt;"ja",IF(ISNUMBER(MATCH(M$4,'3. Erfassung Auszahlungen'!$V$29:$CE$29,0)),'3. Erfassung Auszahlungen'!$N$29,0),0)</f>
        <v>0</v>
      </c>
      <c r="N81" s="188">
        <f t="shared" ca="1" si="7"/>
        <v>0</v>
      </c>
    </row>
    <row r="82" spans="1:15" outlineLevel="1" x14ac:dyDescent="0.25">
      <c r="A82" s="18">
        <f>'3. Erfassung Auszahlungen'!A30</f>
        <v>0</v>
      </c>
      <c r="B82" s="199">
        <f ca="1">IF('3. Erfassung Auszahlungen'!$M$30&lt;&gt;"ja",IF(ISNUMBER(MATCH(B$4,'3. Erfassung Auszahlungen'!$V$30:$CE$30,0)),'3. Erfassung Auszahlungen'!$N$30,0),0)</f>
        <v>0</v>
      </c>
      <c r="C82" s="199">
        <f ca="1">IF('3. Erfassung Auszahlungen'!$M$30&lt;&gt;"ja",IF(ISNUMBER(MATCH(C$4,'3. Erfassung Auszahlungen'!$V$30:$CE$30,0)),'3. Erfassung Auszahlungen'!$N$30,0),0)</f>
        <v>0</v>
      </c>
      <c r="D82" s="199">
        <f ca="1">IF('3. Erfassung Auszahlungen'!$M$30&lt;&gt;"ja",IF(ISNUMBER(MATCH(D$4,'3. Erfassung Auszahlungen'!$V$30:$CE$30,0)),'3. Erfassung Auszahlungen'!$N$30,0),0)</f>
        <v>0</v>
      </c>
      <c r="E82" s="199">
        <f ca="1">IF('3. Erfassung Auszahlungen'!$M$30&lt;&gt;"ja",IF(ISNUMBER(MATCH(E$4,'3. Erfassung Auszahlungen'!$V$30:$CE$30,0)),'3. Erfassung Auszahlungen'!$N$30,0),0)</f>
        <v>0</v>
      </c>
      <c r="F82" s="199">
        <f ca="1">IF('3. Erfassung Auszahlungen'!$M$30&lt;&gt;"ja",IF(ISNUMBER(MATCH(F$4,'3. Erfassung Auszahlungen'!$V$30:$CE$30,0)),'3. Erfassung Auszahlungen'!$N$30,0),0)</f>
        <v>0</v>
      </c>
      <c r="G82" s="199">
        <f ca="1">IF('3. Erfassung Auszahlungen'!$M$30&lt;&gt;"ja",IF(ISNUMBER(MATCH(G$4,'3. Erfassung Auszahlungen'!$V$30:$CE$30,0)),'3. Erfassung Auszahlungen'!$N$30,0),0)</f>
        <v>0</v>
      </c>
      <c r="H82" s="199">
        <f ca="1">IF('3. Erfassung Auszahlungen'!$M$30&lt;&gt;"ja",IF(ISNUMBER(MATCH(H$4,'3. Erfassung Auszahlungen'!$V$30:$CE$30,0)),'3. Erfassung Auszahlungen'!$N$30,0),0)</f>
        <v>0</v>
      </c>
      <c r="I82" s="199">
        <f ca="1">IF('3. Erfassung Auszahlungen'!$M$30&lt;&gt;"ja",IF(ISNUMBER(MATCH(I$4,'3. Erfassung Auszahlungen'!$V$30:$CE$30,0)),'3. Erfassung Auszahlungen'!$N$30,0),0)</f>
        <v>0</v>
      </c>
      <c r="J82" s="199">
        <f ca="1">IF('3. Erfassung Auszahlungen'!$M$30&lt;&gt;"ja",IF(ISNUMBER(MATCH(J$4,'3. Erfassung Auszahlungen'!$V$30:$CE$30,0)),'3. Erfassung Auszahlungen'!$N$30,0),0)</f>
        <v>0</v>
      </c>
      <c r="K82" s="199">
        <f ca="1">IF('3. Erfassung Auszahlungen'!$M$30&lt;&gt;"ja",IF(ISNUMBER(MATCH(K$4,'3. Erfassung Auszahlungen'!$V$30:$CE$30,0)),'3. Erfassung Auszahlungen'!$N$30,0),0)</f>
        <v>0</v>
      </c>
      <c r="L82" s="199">
        <f ca="1">IF('3. Erfassung Auszahlungen'!$M$30&lt;&gt;"ja",IF(ISNUMBER(MATCH(L$4,'3. Erfassung Auszahlungen'!$V$30:$CE$30,0)),'3. Erfassung Auszahlungen'!$N$30,0),0)</f>
        <v>0</v>
      </c>
      <c r="M82" s="199">
        <f ca="1">IF('3. Erfassung Auszahlungen'!$M$30&lt;&gt;"ja",IF(ISNUMBER(MATCH(M$4,'3. Erfassung Auszahlungen'!$V$30:$CE$30,0)),'3. Erfassung Auszahlungen'!$N$30,0),0)</f>
        <v>0</v>
      </c>
      <c r="N82" s="188">
        <f t="shared" ca="1" si="7"/>
        <v>0</v>
      </c>
    </row>
    <row r="83" spans="1:15" outlineLevel="1" x14ac:dyDescent="0.25">
      <c r="A83" s="18">
        <f>'3. Erfassung Auszahlungen'!A31</f>
        <v>0</v>
      </c>
      <c r="B83" s="199">
        <f ca="1">IF('3. Erfassung Auszahlungen'!$M$31&lt;&gt;"ja",IF(ISNUMBER(MATCH(B$4,'3. Erfassung Auszahlungen'!$V$31:$CE$31,0)),'3. Erfassung Auszahlungen'!$N$31,0),0)</f>
        <v>0</v>
      </c>
      <c r="C83" s="199">
        <f ca="1">IF('3. Erfassung Auszahlungen'!$M$31&lt;&gt;"ja",IF(ISNUMBER(MATCH(C$4,'3. Erfassung Auszahlungen'!$V$31:$CE$31,0)),'3. Erfassung Auszahlungen'!$N$31,0),0)</f>
        <v>0</v>
      </c>
      <c r="D83" s="199">
        <f ca="1">IF('3. Erfassung Auszahlungen'!$M$31&lt;&gt;"ja",IF(ISNUMBER(MATCH(D$4,'3. Erfassung Auszahlungen'!$V$31:$CE$31,0)),'3. Erfassung Auszahlungen'!$N$31,0),0)</f>
        <v>0</v>
      </c>
      <c r="E83" s="199">
        <f ca="1">IF('3. Erfassung Auszahlungen'!$M$31&lt;&gt;"ja",IF(ISNUMBER(MATCH(E$4,'3. Erfassung Auszahlungen'!$V$31:$CE$31,0)),'3. Erfassung Auszahlungen'!$N$31,0),0)</f>
        <v>0</v>
      </c>
      <c r="F83" s="199">
        <f ca="1">IF('3. Erfassung Auszahlungen'!$M$31&lt;&gt;"ja",IF(ISNUMBER(MATCH(F$4,'3. Erfassung Auszahlungen'!$V$31:$CE$31,0)),'3. Erfassung Auszahlungen'!$N$31,0),0)</f>
        <v>0</v>
      </c>
      <c r="G83" s="199">
        <f ca="1">IF('3. Erfassung Auszahlungen'!$M$31&lt;&gt;"ja",IF(ISNUMBER(MATCH(G$4,'3. Erfassung Auszahlungen'!$V$31:$CE$31,0)),'3. Erfassung Auszahlungen'!$N$31,0),0)</f>
        <v>0</v>
      </c>
      <c r="H83" s="199">
        <f ca="1">IF('3. Erfassung Auszahlungen'!$M$31&lt;&gt;"ja",IF(ISNUMBER(MATCH(H$4,'3. Erfassung Auszahlungen'!$V$31:$CE$31,0)),'3. Erfassung Auszahlungen'!$N$31,0),0)</f>
        <v>0</v>
      </c>
      <c r="I83" s="199">
        <f ca="1">IF('3. Erfassung Auszahlungen'!$M$31&lt;&gt;"ja",IF(ISNUMBER(MATCH(I$4,'3. Erfassung Auszahlungen'!$V$31:$CE$31,0)),'3. Erfassung Auszahlungen'!$N$31,0),0)</f>
        <v>0</v>
      </c>
      <c r="J83" s="199">
        <f ca="1">IF('3. Erfassung Auszahlungen'!$M$31&lt;&gt;"ja",IF(ISNUMBER(MATCH(J$4,'3. Erfassung Auszahlungen'!$V$31:$CE$31,0)),'3. Erfassung Auszahlungen'!$N$31,0),0)</f>
        <v>0</v>
      </c>
      <c r="K83" s="199">
        <f ca="1">IF('3. Erfassung Auszahlungen'!$M$31&lt;&gt;"ja",IF(ISNUMBER(MATCH(K$4,'3. Erfassung Auszahlungen'!$V$31:$CE$31,0)),'3. Erfassung Auszahlungen'!$N$31,0),0)</f>
        <v>0</v>
      </c>
      <c r="L83" s="199">
        <f ca="1">IF('3. Erfassung Auszahlungen'!$M$31&lt;&gt;"ja",IF(ISNUMBER(MATCH(L$4,'3. Erfassung Auszahlungen'!$V$31:$CE$31,0)),'3. Erfassung Auszahlungen'!$N$31,0),0)</f>
        <v>0</v>
      </c>
      <c r="M83" s="199">
        <f ca="1">IF('3. Erfassung Auszahlungen'!$M$31&lt;&gt;"ja",IF(ISNUMBER(MATCH(M$4,'3. Erfassung Auszahlungen'!$V$31:$CE$31,0)),'3. Erfassung Auszahlungen'!$N$31,0),0)</f>
        <v>0</v>
      </c>
      <c r="N83" s="188">
        <f t="shared" ca="1" si="7"/>
        <v>0</v>
      </c>
    </row>
    <row r="84" spans="1:15" outlineLevel="1" x14ac:dyDescent="0.25">
      <c r="A84" s="18">
        <f>'3. Erfassung Auszahlungen'!A32</f>
        <v>0</v>
      </c>
      <c r="B84" s="199">
        <f ca="1">IF('3. Erfassung Auszahlungen'!$M$32&lt;&gt;"ja",IF(ISNUMBER(MATCH(B$4,'3. Erfassung Auszahlungen'!$V$32:$CE$32,0)),'3. Erfassung Auszahlungen'!$N$32,0),0)</f>
        <v>0</v>
      </c>
      <c r="C84" s="199">
        <f ca="1">IF('3. Erfassung Auszahlungen'!$M$32&lt;&gt;"ja",IF(ISNUMBER(MATCH(C$4,'3. Erfassung Auszahlungen'!$V$32:$CE$32,0)),'3. Erfassung Auszahlungen'!$N$32,0),0)</f>
        <v>0</v>
      </c>
      <c r="D84" s="199">
        <f ca="1">IF('3. Erfassung Auszahlungen'!$M$32&lt;&gt;"ja",IF(ISNUMBER(MATCH(D$4,'3. Erfassung Auszahlungen'!$V$32:$CE$32,0)),'3. Erfassung Auszahlungen'!$N$32,0),0)</f>
        <v>0</v>
      </c>
      <c r="E84" s="199">
        <f ca="1">IF('3. Erfassung Auszahlungen'!$M$32&lt;&gt;"ja",IF(ISNUMBER(MATCH(E$4,'3. Erfassung Auszahlungen'!$V$32:$CE$32,0)),'3. Erfassung Auszahlungen'!$N$32,0),0)</f>
        <v>0</v>
      </c>
      <c r="F84" s="199">
        <f ca="1">IF('3. Erfassung Auszahlungen'!$M$32&lt;&gt;"ja",IF(ISNUMBER(MATCH(F$4,'3. Erfassung Auszahlungen'!$V$32:$CE$32,0)),'3. Erfassung Auszahlungen'!$N$32,0),0)</f>
        <v>0</v>
      </c>
      <c r="G84" s="199">
        <f ca="1">IF('3. Erfassung Auszahlungen'!$M$32&lt;&gt;"ja",IF(ISNUMBER(MATCH(G$4,'3. Erfassung Auszahlungen'!$V$32:$CE$32,0)),'3. Erfassung Auszahlungen'!$N$32,0),0)</f>
        <v>0</v>
      </c>
      <c r="H84" s="199">
        <f ca="1">IF('3. Erfassung Auszahlungen'!$M$32&lt;&gt;"ja",IF(ISNUMBER(MATCH(H$4,'3. Erfassung Auszahlungen'!$V$32:$CE$32,0)),'3. Erfassung Auszahlungen'!$N$32,0),0)</f>
        <v>0</v>
      </c>
      <c r="I84" s="199">
        <f ca="1">IF('3. Erfassung Auszahlungen'!$M$32&lt;&gt;"ja",IF(ISNUMBER(MATCH(I$4,'3. Erfassung Auszahlungen'!$V$32:$CE$32,0)),'3. Erfassung Auszahlungen'!$N$32,0),0)</f>
        <v>0</v>
      </c>
      <c r="J84" s="199">
        <f ca="1">IF('3. Erfassung Auszahlungen'!$M$32&lt;&gt;"ja",IF(ISNUMBER(MATCH(J$4,'3. Erfassung Auszahlungen'!$V$32:$CE$32,0)),'3. Erfassung Auszahlungen'!$N$32,0),0)</f>
        <v>0</v>
      </c>
      <c r="K84" s="199">
        <f ca="1">IF('3. Erfassung Auszahlungen'!$M$32&lt;&gt;"ja",IF(ISNUMBER(MATCH(K$4,'3. Erfassung Auszahlungen'!$V$32:$CE$32,0)),'3. Erfassung Auszahlungen'!$N$32,0),0)</f>
        <v>0</v>
      </c>
      <c r="L84" s="199">
        <f ca="1">IF('3. Erfassung Auszahlungen'!$M$32&lt;&gt;"ja",IF(ISNUMBER(MATCH(L$4,'3. Erfassung Auszahlungen'!$V$32:$CE$32,0)),'3. Erfassung Auszahlungen'!$N$32,0),0)</f>
        <v>0</v>
      </c>
      <c r="M84" s="199">
        <f ca="1">IF('3. Erfassung Auszahlungen'!$M$32&lt;&gt;"ja",IF(ISNUMBER(MATCH(M$4,'3. Erfassung Auszahlungen'!$V$32:$CE$32,0)),'3. Erfassung Auszahlungen'!$N$32,0),0)</f>
        <v>0</v>
      </c>
      <c r="N84" s="188">
        <f t="shared" ca="1" si="7"/>
        <v>0</v>
      </c>
    </row>
    <row r="85" spans="1:15" outlineLevel="1" x14ac:dyDescent="0.25">
      <c r="A85" s="18">
        <f>'3. Erfassung Auszahlungen'!A33</f>
        <v>0</v>
      </c>
      <c r="B85" s="199">
        <f ca="1">IF('3. Erfassung Auszahlungen'!$M$33&lt;&gt;"ja",IF(ISNUMBER(MATCH(B$4,'3. Erfassung Auszahlungen'!$V$33:$CE$33,0)),'3. Erfassung Auszahlungen'!$N$33,0),0)</f>
        <v>0</v>
      </c>
      <c r="C85" s="199">
        <f ca="1">IF('3. Erfassung Auszahlungen'!$M$33&lt;&gt;"ja",IF(ISNUMBER(MATCH(C$4,'3. Erfassung Auszahlungen'!$V$33:$CE$33,0)),'3. Erfassung Auszahlungen'!$N$33,0),0)</f>
        <v>0</v>
      </c>
      <c r="D85" s="199">
        <f ca="1">IF('3. Erfassung Auszahlungen'!$M$33&lt;&gt;"ja",IF(ISNUMBER(MATCH(D$4,'3. Erfassung Auszahlungen'!$V$33:$CE$33,0)),'3. Erfassung Auszahlungen'!$N$33,0),0)</f>
        <v>0</v>
      </c>
      <c r="E85" s="199">
        <f ca="1">IF('3. Erfassung Auszahlungen'!$M$33&lt;&gt;"ja",IF(ISNUMBER(MATCH(E$4,'3. Erfassung Auszahlungen'!$V$33:$CE$33,0)),'3. Erfassung Auszahlungen'!$N$33,0),0)</f>
        <v>0</v>
      </c>
      <c r="F85" s="199">
        <f ca="1">IF('3. Erfassung Auszahlungen'!$M$33&lt;&gt;"ja",IF(ISNUMBER(MATCH(F$4,'3. Erfassung Auszahlungen'!$V$33:$CE$33,0)),'3. Erfassung Auszahlungen'!$N$33,0),0)</f>
        <v>0</v>
      </c>
      <c r="G85" s="199">
        <f ca="1">IF('3. Erfassung Auszahlungen'!$M$33&lt;&gt;"ja",IF(ISNUMBER(MATCH(G$4,'3. Erfassung Auszahlungen'!$V$33:$CE$33,0)),'3. Erfassung Auszahlungen'!$N$33,0),0)</f>
        <v>0</v>
      </c>
      <c r="H85" s="199">
        <f ca="1">IF('3. Erfassung Auszahlungen'!$M$33&lt;&gt;"ja",IF(ISNUMBER(MATCH(H$4,'3. Erfassung Auszahlungen'!$V$33:$CE$33,0)),'3. Erfassung Auszahlungen'!$N$33,0),0)</f>
        <v>0</v>
      </c>
      <c r="I85" s="199">
        <f ca="1">IF('3. Erfassung Auszahlungen'!$M$33&lt;&gt;"ja",IF(ISNUMBER(MATCH(I$4,'3. Erfassung Auszahlungen'!$V$33:$CE$33,0)),'3. Erfassung Auszahlungen'!$N$33,0),0)</f>
        <v>0</v>
      </c>
      <c r="J85" s="199">
        <f ca="1">IF('3. Erfassung Auszahlungen'!$M$33&lt;&gt;"ja",IF(ISNUMBER(MATCH(J$4,'3. Erfassung Auszahlungen'!$V$33:$CE$33,0)),'3. Erfassung Auszahlungen'!$N$33,0),0)</f>
        <v>0</v>
      </c>
      <c r="K85" s="199">
        <f ca="1">IF('3. Erfassung Auszahlungen'!$M$33&lt;&gt;"ja",IF(ISNUMBER(MATCH(K$4,'3. Erfassung Auszahlungen'!$V$33:$CE$33,0)),'3. Erfassung Auszahlungen'!$N$33,0),0)</f>
        <v>0</v>
      </c>
      <c r="L85" s="199">
        <f ca="1">IF('3. Erfassung Auszahlungen'!$M$33&lt;&gt;"ja",IF(ISNUMBER(MATCH(L$4,'3. Erfassung Auszahlungen'!$V$33:$CE$33,0)),'3. Erfassung Auszahlungen'!$N$33,0),0)</f>
        <v>0</v>
      </c>
      <c r="M85" s="199">
        <f ca="1">IF('3. Erfassung Auszahlungen'!$M$33&lt;&gt;"ja",IF(ISNUMBER(MATCH(M$4,'3. Erfassung Auszahlungen'!$V$33:$CE$33,0)),'3. Erfassung Auszahlungen'!$N$33,0),0)</f>
        <v>0</v>
      </c>
      <c r="N85" s="188">
        <f t="shared" ca="1" si="7"/>
        <v>0</v>
      </c>
    </row>
    <row r="86" spans="1:15" outlineLevel="1" x14ac:dyDescent="0.25">
      <c r="A86" s="18">
        <f>'3. Erfassung Auszahlungen'!A34</f>
        <v>0</v>
      </c>
      <c r="B86" s="199">
        <f ca="1">IF('3. Erfassung Auszahlungen'!$M$34&lt;&gt;"ja",IF(ISNUMBER(MATCH(B$4,'3. Erfassung Auszahlungen'!$V$34:$CE$34,0)),'3. Erfassung Auszahlungen'!$N$34,0),0)</f>
        <v>0</v>
      </c>
      <c r="C86" s="199">
        <f ca="1">IF('3. Erfassung Auszahlungen'!$M$34&lt;&gt;"ja",IF(ISNUMBER(MATCH(C$4,'3. Erfassung Auszahlungen'!$V$34:$CE$34,0)),'3. Erfassung Auszahlungen'!$N$34,0),0)</f>
        <v>0</v>
      </c>
      <c r="D86" s="199">
        <f ca="1">IF('3. Erfassung Auszahlungen'!$M$34&lt;&gt;"ja",IF(ISNUMBER(MATCH(D$4,'3. Erfassung Auszahlungen'!$V$34:$CE$34,0)),'3. Erfassung Auszahlungen'!$N$34,0),0)</f>
        <v>0</v>
      </c>
      <c r="E86" s="199">
        <f ca="1">IF('3. Erfassung Auszahlungen'!$M$34&lt;&gt;"ja",IF(ISNUMBER(MATCH(E$4,'3. Erfassung Auszahlungen'!$V$34:$CE$34,0)),'3. Erfassung Auszahlungen'!$N$34,0),0)</f>
        <v>0</v>
      </c>
      <c r="F86" s="199">
        <f ca="1">IF('3. Erfassung Auszahlungen'!$M$34&lt;&gt;"ja",IF(ISNUMBER(MATCH(F$4,'3. Erfassung Auszahlungen'!$V$34:$CE$34,0)),'3. Erfassung Auszahlungen'!$N$34,0),0)</f>
        <v>0</v>
      </c>
      <c r="G86" s="199">
        <f ca="1">IF('3. Erfassung Auszahlungen'!$M$34&lt;&gt;"ja",IF(ISNUMBER(MATCH(G$4,'3. Erfassung Auszahlungen'!$V$34:$CE$34,0)),'3. Erfassung Auszahlungen'!$N$34,0),0)</f>
        <v>0</v>
      </c>
      <c r="H86" s="199">
        <f ca="1">IF('3. Erfassung Auszahlungen'!$M$34&lt;&gt;"ja",IF(ISNUMBER(MATCH(H$4,'3. Erfassung Auszahlungen'!$V$34:$CE$34,0)),'3. Erfassung Auszahlungen'!$N$34,0),0)</f>
        <v>0</v>
      </c>
      <c r="I86" s="199">
        <f ca="1">IF('3. Erfassung Auszahlungen'!$M$34&lt;&gt;"ja",IF(ISNUMBER(MATCH(I$4,'3. Erfassung Auszahlungen'!$V$34:$CE$34,0)),'3. Erfassung Auszahlungen'!$N$34,0),0)</f>
        <v>0</v>
      </c>
      <c r="J86" s="199">
        <f ca="1">IF('3. Erfassung Auszahlungen'!$M$34&lt;&gt;"ja",IF(ISNUMBER(MATCH(J$4,'3. Erfassung Auszahlungen'!$V$34:$CE$34,0)),'3. Erfassung Auszahlungen'!$N$34,0),0)</f>
        <v>0</v>
      </c>
      <c r="K86" s="199">
        <f ca="1">IF('3. Erfassung Auszahlungen'!$M$34&lt;&gt;"ja",IF(ISNUMBER(MATCH(K$4,'3. Erfassung Auszahlungen'!$V$34:$CE$34,0)),'3. Erfassung Auszahlungen'!$N$34,0),0)</f>
        <v>0</v>
      </c>
      <c r="L86" s="199">
        <f ca="1">IF('3. Erfassung Auszahlungen'!$M$34&lt;&gt;"ja",IF(ISNUMBER(MATCH(L$4,'3. Erfassung Auszahlungen'!$V$34:$CE$34,0)),'3. Erfassung Auszahlungen'!$N$34,0),0)</f>
        <v>0</v>
      </c>
      <c r="M86" s="199">
        <f ca="1">IF('3. Erfassung Auszahlungen'!$M$34&lt;&gt;"ja",IF(ISNUMBER(MATCH(M$4,'3. Erfassung Auszahlungen'!$V$34:$CE$34,0)),'3. Erfassung Auszahlungen'!$N$34,0),0)</f>
        <v>0</v>
      </c>
      <c r="N86" s="188">
        <f t="shared" ca="1" si="7"/>
        <v>0</v>
      </c>
    </row>
    <row r="87" spans="1:15" outlineLevel="1" x14ac:dyDescent="0.25">
      <c r="A87" s="18">
        <f>'3. Erfassung Auszahlungen'!A35</f>
        <v>0</v>
      </c>
      <c r="B87" s="199">
        <f ca="1">IF('3. Erfassung Auszahlungen'!$M$35&lt;&gt;"ja",IF(ISNUMBER(MATCH(B$4,'3. Erfassung Auszahlungen'!$V$35:$CE$35,0)),'3. Erfassung Auszahlungen'!$N$35,0),0)</f>
        <v>0</v>
      </c>
      <c r="C87" s="199">
        <f ca="1">IF('3. Erfassung Auszahlungen'!$M$35&lt;&gt;"ja",IF(ISNUMBER(MATCH(C$4,'3. Erfassung Auszahlungen'!$V$35:$CE$35,0)),'3. Erfassung Auszahlungen'!$N$35,0),0)</f>
        <v>0</v>
      </c>
      <c r="D87" s="199">
        <f ca="1">IF('3. Erfassung Auszahlungen'!$M$35&lt;&gt;"ja",IF(ISNUMBER(MATCH(D$4,'3. Erfassung Auszahlungen'!$V$35:$CE$35,0)),'3. Erfassung Auszahlungen'!$N$35,0),0)</f>
        <v>0</v>
      </c>
      <c r="E87" s="199">
        <f ca="1">IF('3. Erfassung Auszahlungen'!$M$35&lt;&gt;"ja",IF(ISNUMBER(MATCH(E$4,'3. Erfassung Auszahlungen'!$V$35:$CE$35,0)),'3. Erfassung Auszahlungen'!$N$35,0),0)</f>
        <v>0</v>
      </c>
      <c r="F87" s="199">
        <f ca="1">IF('3. Erfassung Auszahlungen'!$M$35&lt;&gt;"ja",IF(ISNUMBER(MATCH(F$4,'3. Erfassung Auszahlungen'!$V$35:$CE$35,0)),'3. Erfassung Auszahlungen'!$N$35,0),0)</f>
        <v>0</v>
      </c>
      <c r="G87" s="199">
        <f ca="1">IF('3. Erfassung Auszahlungen'!$M$35&lt;&gt;"ja",IF(ISNUMBER(MATCH(G$4,'3. Erfassung Auszahlungen'!$V$35:$CE$35,0)),'3. Erfassung Auszahlungen'!$N$35,0),0)</f>
        <v>0</v>
      </c>
      <c r="H87" s="199">
        <f ca="1">IF('3. Erfassung Auszahlungen'!$M$35&lt;&gt;"ja",IF(ISNUMBER(MATCH(H$4,'3. Erfassung Auszahlungen'!$V$35:$CE$35,0)),'3. Erfassung Auszahlungen'!$N$35,0),0)</f>
        <v>0</v>
      </c>
      <c r="I87" s="199">
        <f ca="1">IF('3. Erfassung Auszahlungen'!$M$35&lt;&gt;"ja",IF(ISNUMBER(MATCH(I$4,'3. Erfassung Auszahlungen'!$V$35:$CE$35,0)),'3. Erfassung Auszahlungen'!$N$35,0),0)</f>
        <v>0</v>
      </c>
      <c r="J87" s="199">
        <f ca="1">IF('3. Erfassung Auszahlungen'!$M$35&lt;&gt;"ja",IF(ISNUMBER(MATCH(J$4,'3. Erfassung Auszahlungen'!$V$35:$CE$35,0)),'3. Erfassung Auszahlungen'!$N$35,0),0)</f>
        <v>0</v>
      </c>
      <c r="K87" s="199">
        <f ca="1">IF('3. Erfassung Auszahlungen'!$M$35&lt;&gt;"ja",IF(ISNUMBER(MATCH(K$4,'3. Erfassung Auszahlungen'!$V$35:$CE$35,0)),'3. Erfassung Auszahlungen'!$N$35,0),0)</f>
        <v>0</v>
      </c>
      <c r="L87" s="199">
        <f ca="1">IF('3. Erfassung Auszahlungen'!$M$35&lt;&gt;"ja",IF(ISNUMBER(MATCH(L$4,'3. Erfassung Auszahlungen'!$V$35:$CE$35,0)),'3. Erfassung Auszahlungen'!$N$35,0),0)</f>
        <v>0</v>
      </c>
      <c r="M87" s="199">
        <f ca="1">IF('3. Erfassung Auszahlungen'!$M$35&lt;&gt;"ja",IF(ISNUMBER(MATCH(M$4,'3. Erfassung Auszahlungen'!$V$35:$CE$35,0)),'3. Erfassung Auszahlungen'!$N$35,0),0)</f>
        <v>0</v>
      </c>
      <c r="N87" s="188">
        <f t="shared" ca="1" si="7"/>
        <v>0</v>
      </c>
    </row>
    <row r="88" spans="1:15" outlineLevel="1" x14ac:dyDescent="0.25">
      <c r="A88" s="18">
        <f>'3. Erfassung Auszahlungen'!A36</f>
        <v>0</v>
      </c>
      <c r="B88" s="199">
        <f ca="1">IF('3. Erfassung Auszahlungen'!$M$36&lt;&gt;"ja",IF(ISNUMBER(MATCH(B$4,'3. Erfassung Auszahlungen'!$V$36:$CE$36,0)),'3. Erfassung Auszahlungen'!$N$36,0),0)</f>
        <v>0</v>
      </c>
      <c r="C88" s="199">
        <f ca="1">IF('3. Erfassung Auszahlungen'!$M$36&lt;&gt;"ja",IF(ISNUMBER(MATCH(C$4,'3. Erfassung Auszahlungen'!$V$36:$CE$36,0)),'3. Erfassung Auszahlungen'!$N$36,0),0)</f>
        <v>0</v>
      </c>
      <c r="D88" s="199">
        <f ca="1">IF('3. Erfassung Auszahlungen'!$M$36&lt;&gt;"ja",IF(ISNUMBER(MATCH(D$4,'3. Erfassung Auszahlungen'!$V$36:$CE$36,0)),'3. Erfassung Auszahlungen'!$N$36,0),0)</f>
        <v>0</v>
      </c>
      <c r="E88" s="199">
        <f ca="1">IF('3. Erfassung Auszahlungen'!$M$36&lt;&gt;"ja",IF(ISNUMBER(MATCH(E$4,'3. Erfassung Auszahlungen'!$V$36:$CE$36,0)),'3. Erfassung Auszahlungen'!$N$36,0),0)</f>
        <v>0</v>
      </c>
      <c r="F88" s="199">
        <f ca="1">IF('3. Erfassung Auszahlungen'!$M$36&lt;&gt;"ja",IF(ISNUMBER(MATCH(F$4,'3. Erfassung Auszahlungen'!$V$36:$CE$36,0)),'3. Erfassung Auszahlungen'!$N$36,0),0)</f>
        <v>0</v>
      </c>
      <c r="G88" s="199">
        <f ca="1">IF('3. Erfassung Auszahlungen'!$M$36&lt;&gt;"ja",IF(ISNUMBER(MATCH(G$4,'3. Erfassung Auszahlungen'!$V$36:$CE$36,0)),'3. Erfassung Auszahlungen'!$N$36,0),0)</f>
        <v>0</v>
      </c>
      <c r="H88" s="199">
        <f ca="1">IF('3. Erfassung Auszahlungen'!$M$36&lt;&gt;"ja",IF(ISNUMBER(MATCH(H$4,'3. Erfassung Auszahlungen'!$V$36:$CE$36,0)),'3. Erfassung Auszahlungen'!$N$36,0),0)</f>
        <v>0</v>
      </c>
      <c r="I88" s="199">
        <f ca="1">IF('3. Erfassung Auszahlungen'!$M$36&lt;&gt;"ja",IF(ISNUMBER(MATCH(I$4,'3. Erfassung Auszahlungen'!$V$36:$CE$36,0)),'3. Erfassung Auszahlungen'!$N$36,0),0)</f>
        <v>0</v>
      </c>
      <c r="J88" s="199">
        <f ca="1">IF('3. Erfassung Auszahlungen'!$M$36&lt;&gt;"ja",IF(ISNUMBER(MATCH(J$4,'3. Erfassung Auszahlungen'!$V$36:$CE$36,0)),'3. Erfassung Auszahlungen'!$N$36,0),0)</f>
        <v>0</v>
      </c>
      <c r="K88" s="199">
        <f ca="1">IF('3. Erfassung Auszahlungen'!$M$36&lt;&gt;"ja",IF(ISNUMBER(MATCH(K$4,'3. Erfassung Auszahlungen'!$V$36:$CE$36,0)),'3. Erfassung Auszahlungen'!$N$36,0),0)</f>
        <v>0</v>
      </c>
      <c r="L88" s="199">
        <f ca="1">IF('3. Erfassung Auszahlungen'!$M$36&lt;&gt;"ja",IF(ISNUMBER(MATCH(L$4,'3. Erfassung Auszahlungen'!$V$36:$CE$36,0)),'3. Erfassung Auszahlungen'!$N$36,0),0)</f>
        <v>0</v>
      </c>
      <c r="M88" s="199">
        <f ca="1">IF('3. Erfassung Auszahlungen'!$M$36&lt;&gt;"ja",IF(ISNUMBER(MATCH(M$4,'3. Erfassung Auszahlungen'!$V$36:$CE$36,0)),'3. Erfassung Auszahlungen'!$N$36,0),0)</f>
        <v>0</v>
      </c>
      <c r="N88" s="188">
        <f t="shared" ca="1" si="7"/>
        <v>0</v>
      </c>
    </row>
    <row r="89" spans="1:15" outlineLevel="1" x14ac:dyDescent="0.25">
      <c r="A89" s="18">
        <f>'3. Erfassung Auszahlungen'!A37</f>
        <v>0</v>
      </c>
      <c r="B89" s="199">
        <f ca="1">IF('3. Erfassung Auszahlungen'!$M$37&lt;&gt;"ja",IF(ISNUMBER(MATCH(B$4,'3. Erfassung Auszahlungen'!$V$37:$CE$37,0)),'3. Erfassung Auszahlungen'!$N$37,0),0)</f>
        <v>0</v>
      </c>
      <c r="C89" s="199">
        <f ca="1">IF('3. Erfassung Auszahlungen'!$M$37&lt;&gt;"ja",IF(ISNUMBER(MATCH(C$4,'3. Erfassung Auszahlungen'!$V$37:$CE$37,0)),'3. Erfassung Auszahlungen'!$N$37,0),0)</f>
        <v>0</v>
      </c>
      <c r="D89" s="199">
        <f ca="1">IF('3. Erfassung Auszahlungen'!$M$37&lt;&gt;"ja",IF(ISNUMBER(MATCH(D$4,'3. Erfassung Auszahlungen'!$V$37:$CE$37,0)),'3. Erfassung Auszahlungen'!$N$37,0),0)</f>
        <v>0</v>
      </c>
      <c r="E89" s="199">
        <f ca="1">IF('3. Erfassung Auszahlungen'!$M$37&lt;&gt;"ja",IF(ISNUMBER(MATCH(E$4,'3. Erfassung Auszahlungen'!$V$37:$CE$37,0)),'3. Erfassung Auszahlungen'!$N$37,0),0)</f>
        <v>0</v>
      </c>
      <c r="F89" s="199">
        <f ca="1">IF('3. Erfassung Auszahlungen'!$M$37&lt;&gt;"ja",IF(ISNUMBER(MATCH(F$4,'3. Erfassung Auszahlungen'!$V$37:$CE$37,0)),'3. Erfassung Auszahlungen'!$N$37,0),0)</f>
        <v>0</v>
      </c>
      <c r="G89" s="199">
        <f ca="1">IF('3. Erfassung Auszahlungen'!$M$37&lt;&gt;"ja",IF(ISNUMBER(MATCH(G$4,'3. Erfassung Auszahlungen'!$V$37:$CE$37,0)),'3. Erfassung Auszahlungen'!$N$37,0),0)</f>
        <v>0</v>
      </c>
      <c r="H89" s="199">
        <f ca="1">IF('3. Erfassung Auszahlungen'!$M$37&lt;&gt;"ja",IF(ISNUMBER(MATCH(H$4,'3. Erfassung Auszahlungen'!$V$37:$CE$37,0)),'3. Erfassung Auszahlungen'!$N$37,0),0)</f>
        <v>0</v>
      </c>
      <c r="I89" s="199">
        <f ca="1">IF('3. Erfassung Auszahlungen'!$M$37&lt;&gt;"ja",IF(ISNUMBER(MATCH(I$4,'3. Erfassung Auszahlungen'!$V$37:$CE$37,0)),'3. Erfassung Auszahlungen'!$N$37,0),0)</f>
        <v>0</v>
      </c>
      <c r="J89" s="199">
        <f ca="1">IF('3. Erfassung Auszahlungen'!$M$37&lt;&gt;"ja",IF(ISNUMBER(MATCH(J$4,'3. Erfassung Auszahlungen'!$V$37:$CE$37,0)),'3. Erfassung Auszahlungen'!$N$37,0),0)</f>
        <v>0</v>
      </c>
      <c r="K89" s="199">
        <f ca="1">IF('3. Erfassung Auszahlungen'!$M$37&lt;&gt;"ja",IF(ISNUMBER(MATCH(K$4,'3. Erfassung Auszahlungen'!$V$37:$CE$37,0)),'3. Erfassung Auszahlungen'!$N$37,0),0)</f>
        <v>0</v>
      </c>
      <c r="L89" s="199">
        <f ca="1">IF('3. Erfassung Auszahlungen'!$M$37&lt;&gt;"ja",IF(ISNUMBER(MATCH(L$4,'3. Erfassung Auszahlungen'!$V$37:$CE$37,0)),'3. Erfassung Auszahlungen'!$N$37,0),0)</f>
        <v>0</v>
      </c>
      <c r="M89" s="199">
        <f ca="1">IF('3. Erfassung Auszahlungen'!$M$37&lt;&gt;"ja",IF(ISNUMBER(MATCH(M$4,'3. Erfassung Auszahlungen'!$V$37:$CE$37,0)),'3. Erfassung Auszahlungen'!$N$37,0),0)</f>
        <v>0</v>
      </c>
      <c r="N89" s="188">
        <f t="shared" ca="1" si="7"/>
        <v>0</v>
      </c>
    </row>
    <row r="90" spans="1:15" outlineLevel="1" x14ac:dyDescent="0.25">
      <c r="A90" s="18">
        <f>'3. Erfassung Auszahlungen'!A38</f>
        <v>0</v>
      </c>
      <c r="B90" s="199">
        <f ca="1">IF('3. Erfassung Auszahlungen'!$M$38&lt;&gt;"ja",IF(ISNUMBER(MATCH(B$4,'3. Erfassung Auszahlungen'!$V$38:$CE$38,0)),'3. Erfassung Auszahlungen'!$N$38,0),0)</f>
        <v>0</v>
      </c>
      <c r="C90" s="199">
        <f ca="1">IF('3. Erfassung Auszahlungen'!$M$38&lt;&gt;"ja",IF(ISNUMBER(MATCH(C$4,'3. Erfassung Auszahlungen'!$V$38:$CE$38,0)),'3. Erfassung Auszahlungen'!$N$38,0),0)</f>
        <v>0</v>
      </c>
      <c r="D90" s="199">
        <f ca="1">IF('3. Erfassung Auszahlungen'!$M$38&lt;&gt;"ja",IF(ISNUMBER(MATCH(D$4,'3. Erfassung Auszahlungen'!$V$38:$CE$38,0)),'3. Erfassung Auszahlungen'!$N$38,0),0)</f>
        <v>0</v>
      </c>
      <c r="E90" s="199">
        <f ca="1">IF('3. Erfassung Auszahlungen'!$M$38&lt;&gt;"ja",IF(ISNUMBER(MATCH(E$4,'3. Erfassung Auszahlungen'!$V$38:$CE$38,0)),'3. Erfassung Auszahlungen'!$N$38,0),0)</f>
        <v>0</v>
      </c>
      <c r="F90" s="199">
        <f ca="1">IF('3. Erfassung Auszahlungen'!$M$38&lt;&gt;"ja",IF(ISNUMBER(MATCH(F$4,'3. Erfassung Auszahlungen'!$V$38:$CE$38,0)),'3. Erfassung Auszahlungen'!$N$38,0),0)</f>
        <v>0</v>
      </c>
      <c r="G90" s="199">
        <f ca="1">IF('3. Erfassung Auszahlungen'!$M$38&lt;&gt;"ja",IF(ISNUMBER(MATCH(G$4,'3. Erfassung Auszahlungen'!$V$38:$CE$38,0)),'3. Erfassung Auszahlungen'!$N$38,0),0)</f>
        <v>0</v>
      </c>
      <c r="H90" s="199">
        <f ca="1">IF('3. Erfassung Auszahlungen'!$M$38&lt;&gt;"ja",IF(ISNUMBER(MATCH(H$4,'3. Erfassung Auszahlungen'!$V$38:$CE$38,0)),'3. Erfassung Auszahlungen'!$N$38,0),0)</f>
        <v>0</v>
      </c>
      <c r="I90" s="199">
        <f ca="1">IF('3. Erfassung Auszahlungen'!$M$38&lt;&gt;"ja",IF(ISNUMBER(MATCH(I$4,'3. Erfassung Auszahlungen'!$V$38:$CE$38,0)),'3. Erfassung Auszahlungen'!$N$38,0),0)</f>
        <v>0</v>
      </c>
      <c r="J90" s="199">
        <f ca="1">IF('3. Erfassung Auszahlungen'!$M$38&lt;&gt;"ja",IF(ISNUMBER(MATCH(J$4,'3. Erfassung Auszahlungen'!$V$38:$CE$38,0)),'3. Erfassung Auszahlungen'!$N$38,0),0)</f>
        <v>0</v>
      </c>
      <c r="K90" s="199">
        <f ca="1">IF('3. Erfassung Auszahlungen'!$M$38&lt;&gt;"ja",IF(ISNUMBER(MATCH(K$4,'3. Erfassung Auszahlungen'!$V$38:$CE$38,0)),'3. Erfassung Auszahlungen'!$N$38,0),0)</f>
        <v>0</v>
      </c>
      <c r="L90" s="199">
        <f ca="1">IF('3. Erfassung Auszahlungen'!$M$38&lt;&gt;"ja",IF(ISNUMBER(MATCH(L$4,'3. Erfassung Auszahlungen'!$V$38:$CE$38,0)),'3. Erfassung Auszahlungen'!$N$38,0),0)</f>
        <v>0</v>
      </c>
      <c r="M90" s="199">
        <f ca="1">IF('3. Erfassung Auszahlungen'!$M$38&lt;&gt;"ja",IF(ISNUMBER(MATCH(M$4,'3. Erfassung Auszahlungen'!$V$38:$CE$38,0)),'3. Erfassung Auszahlungen'!$N$38,0),0)</f>
        <v>0</v>
      </c>
      <c r="N90" s="188">
        <f t="shared" ca="1" si="7"/>
        <v>0</v>
      </c>
    </row>
    <row r="91" spans="1:15" outlineLevel="1" x14ac:dyDescent="0.25">
      <c r="A91" s="18">
        <f>'3. Erfassung Auszahlungen'!A39</f>
        <v>0</v>
      </c>
      <c r="B91" s="199">
        <f ca="1">IF('3. Erfassung Auszahlungen'!$M$39&lt;&gt;"ja",IF(ISNUMBER(MATCH(B$4,'3. Erfassung Auszahlungen'!$V$39:$CE$39,0)),'3. Erfassung Auszahlungen'!$N$39,0),0)</f>
        <v>0</v>
      </c>
      <c r="C91" s="199">
        <f ca="1">IF('3. Erfassung Auszahlungen'!$M$39&lt;&gt;"ja",IF(ISNUMBER(MATCH(C$4,'3. Erfassung Auszahlungen'!$V$39:$CE$39,0)),'3. Erfassung Auszahlungen'!$N$39,0),0)</f>
        <v>0</v>
      </c>
      <c r="D91" s="199">
        <f ca="1">IF('3. Erfassung Auszahlungen'!$M$39&lt;&gt;"ja",IF(ISNUMBER(MATCH(D$4,'3. Erfassung Auszahlungen'!$V$39:$CE$39,0)),'3. Erfassung Auszahlungen'!$N$39,0),0)</f>
        <v>0</v>
      </c>
      <c r="E91" s="199">
        <f ca="1">IF('3. Erfassung Auszahlungen'!$M$39&lt;&gt;"ja",IF(ISNUMBER(MATCH(E$4,'3. Erfassung Auszahlungen'!$V$39:$CE$39,0)),'3. Erfassung Auszahlungen'!$N$39,0),0)</f>
        <v>0</v>
      </c>
      <c r="F91" s="199">
        <f ca="1">IF('3. Erfassung Auszahlungen'!$M$39&lt;&gt;"ja",IF(ISNUMBER(MATCH(F$4,'3. Erfassung Auszahlungen'!$V$39:$CE$39,0)),'3. Erfassung Auszahlungen'!$N$39,0),0)</f>
        <v>0</v>
      </c>
      <c r="G91" s="199">
        <f ca="1">IF('3. Erfassung Auszahlungen'!$M$39&lt;&gt;"ja",IF(ISNUMBER(MATCH(G$4,'3. Erfassung Auszahlungen'!$V$39:$CE$39,0)),'3. Erfassung Auszahlungen'!$N$39,0),0)</f>
        <v>0</v>
      </c>
      <c r="H91" s="199">
        <f ca="1">IF('3. Erfassung Auszahlungen'!$M$39&lt;&gt;"ja",IF(ISNUMBER(MATCH(H$4,'3. Erfassung Auszahlungen'!$V$39:$CE$39,0)),'3. Erfassung Auszahlungen'!$N$39,0),0)</f>
        <v>0</v>
      </c>
      <c r="I91" s="199">
        <f ca="1">IF('3. Erfassung Auszahlungen'!$M$39&lt;&gt;"ja",IF(ISNUMBER(MATCH(I$4,'3. Erfassung Auszahlungen'!$V$39:$CE$39,0)),'3. Erfassung Auszahlungen'!$N$39,0),0)</f>
        <v>0</v>
      </c>
      <c r="J91" s="199">
        <f ca="1">IF('3. Erfassung Auszahlungen'!$M$39&lt;&gt;"ja",IF(ISNUMBER(MATCH(J$4,'3. Erfassung Auszahlungen'!$V$39:$CE$39,0)),'3. Erfassung Auszahlungen'!$N$39,0),0)</f>
        <v>0</v>
      </c>
      <c r="K91" s="199">
        <f ca="1">IF('3. Erfassung Auszahlungen'!$M$39&lt;&gt;"ja",IF(ISNUMBER(MATCH(K$4,'3. Erfassung Auszahlungen'!$V$39:$CE$39,0)),'3. Erfassung Auszahlungen'!$N$39,0),0)</f>
        <v>0</v>
      </c>
      <c r="L91" s="199">
        <f ca="1">IF('3. Erfassung Auszahlungen'!$M$39&lt;&gt;"ja",IF(ISNUMBER(MATCH(L$4,'3. Erfassung Auszahlungen'!$V$39:$CE$39,0)),'3. Erfassung Auszahlungen'!$N$39,0),0)</f>
        <v>0</v>
      </c>
      <c r="M91" s="199">
        <f ca="1">IF('3. Erfassung Auszahlungen'!$M$39&lt;&gt;"ja",IF(ISNUMBER(MATCH(M$4,'3. Erfassung Auszahlungen'!$V$39:$CE$39,0)),'3. Erfassung Auszahlungen'!$N$39,0),0)</f>
        <v>0</v>
      </c>
      <c r="N91" s="188">
        <f t="shared" ca="1" si="7"/>
        <v>0</v>
      </c>
    </row>
    <row r="92" spans="1:15" outlineLevel="1" x14ac:dyDescent="0.25">
      <c r="A92" s="18">
        <f>'3. Erfassung Auszahlungen'!A40</f>
        <v>0</v>
      </c>
      <c r="B92" s="199">
        <f ca="1">IF('3. Erfassung Auszahlungen'!$M$40&lt;&gt;"ja",IF(ISNUMBER(MATCH(B$4,'3. Erfassung Auszahlungen'!$V$40:$CE$40,0)),'3. Erfassung Auszahlungen'!$N$40,0),0)</f>
        <v>0</v>
      </c>
      <c r="C92" s="199">
        <f ca="1">IF('3. Erfassung Auszahlungen'!$M$40&lt;&gt;"ja",IF(ISNUMBER(MATCH(C$4,'3. Erfassung Auszahlungen'!$V$40:$CE$40,0)),'3. Erfassung Auszahlungen'!$N$40,0),0)</f>
        <v>0</v>
      </c>
      <c r="D92" s="199">
        <f ca="1">IF('3. Erfassung Auszahlungen'!$M$40&lt;&gt;"ja",IF(ISNUMBER(MATCH(D$4,'3. Erfassung Auszahlungen'!$V$40:$CE$40,0)),'3. Erfassung Auszahlungen'!$N$40,0),0)</f>
        <v>0</v>
      </c>
      <c r="E92" s="199">
        <f ca="1">IF('3. Erfassung Auszahlungen'!$M$40&lt;&gt;"ja",IF(ISNUMBER(MATCH(E$4,'3. Erfassung Auszahlungen'!$V$40:$CE$40,0)),'3. Erfassung Auszahlungen'!$N$40,0),0)</f>
        <v>0</v>
      </c>
      <c r="F92" s="199">
        <f ca="1">IF('3. Erfassung Auszahlungen'!$M$40&lt;&gt;"ja",IF(ISNUMBER(MATCH(F$4,'3. Erfassung Auszahlungen'!$V$40:$CE$40,0)),'3. Erfassung Auszahlungen'!$N$40,0),0)</f>
        <v>0</v>
      </c>
      <c r="G92" s="199">
        <f ca="1">IF('3. Erfassung Auszahlungen'!$M$40&lt;&gt;"ja",IF(ISNUMBER(MATCH(G$4,'3. Erfassung Auszahlungen'!$V$40:$CE$40,0)),'3. Erfassung Auszahlungen'!$N$40,0),0)</f>
        <v>0</v>
      </c>
      <c r="H92" s="199">
        <f ca="1">IF('3. Erfassung Auszahlungen'!$M$40&lt;&gt;"ja",IF(ISNUMBER(MATCH(H$4,'3. Erfassung Auszahlungen'!$V$40:$CE$40,0)),'3. Erfassung Auszahlungen'!$N$40,0),0)</f>
        <v>0</v>
      </c>
      <c r="I92" s="199">
        <f ca="1">IF('3. Erfassung Auszahlungen'!$M$40&lt;&gt;"ja",IF(ISNUMBER(MATCH(I$4,'3. Erfassung Auszahlungen'!$V$40:$CE$40,0)),'3. Erfassung Auszahlungen'!$N$40,0),0)</f>
        <v>0</v>
      </c>
      <c r="J92" s="199">
        <f ca="1">IF('3. Erfassung Auszahlungen'!$M$40&lt;&gt;"ja",IF(ISNUMBER(MATCH(J$4,'3. Erfassung Auszahlungen'!$V$40:$CE$40,0)),'3. Erfassung Auszahlungen'!$N$40,0),0)</f>
        <v>0</v>
      </c>
      <c r="K92" s="199">
        <f ca="1">IF('3. Erfassung Auszahlungen'!$M$40&lt;&gt;"ja",IF(ISNUMBER(MATCH(K$4,'3. Erfassung Auszahlungen'!$V$40:$CE$40,0)),'3. Erfassung Auszahlungen'!$N$40,0),0)</f>
        <v>0</v>
      </c>
      <c r="L92" s="199">
        <f ca="1">IF('3. Erfassung Auszahlungen'!$M$40&lt;&gt;"ja",IF(ISNUMBER(MATCH(L$4,'3. Erfassung Auszahlungen'!$V$40:$CE$40,0)),'3. Erfassung Auszahlungen'!$N$40,0),0)</f>
        <v>0</v>
      </c>
      <c r="M92" s="199">
        <f ca="1">IF('3. Erfassung Auszahlungen'!$M$40&lt;&gt;"ja",IF(ISNUMBER(MATCH(M$4,'3. Erfassung Auszahlungen'!$V$40:$CE$40,0)),'3. Erfassung Auszahlungen'!$N$40,0),0)</f>
        <v>0</v>
      </c>
      <c r="N92" s="188">
        <f t="shared" ca="1" si="7"/>
        <v>0</v>
      </c>
    </row>
    <row r="93" spans="1:15" outlineLevel="1" x14ac:dyDescent="0.25">
      <c r="A93" s="18">
        <f>'3. Erfassung Auszahlungen'!A41</f>
        <v>0</v>
      </c>
      <c r="B93" s="199">
        <f ca="1">IF('3. Erfassung Auszahlungen'!$M$41&lt;&gt;"ja",IF(ISNUMBER(MATCH(B$4,'3. Erfassung Auszahlungen'!$V$41:$CE$41,0)),'3. Erfassung Auszahlungen'!$N$41,0),0)</f>
        <v>0</v>
      </c>
      <c r="C93" s="199">
        <f ca="1">IF('3. Erfassung Auszahlungen'!$M$41&lt;&gt;"ja",IF(ISNUMBER(MATCH(C$4,'3. Erfassung Auszahlungen'!$V$41:$CE$41,0)),'3. Erfassung Auszahlungen'!$N$41,0),0)</f>
        <v>0</v>
      </c>
      <c r="D93" s="199">
        <f ca="1">IF('3. Erfassung Auszahlungen'!$M$41&lt;&gt;"ja",IF(ISNUMBER(MATCH(D$4,'3. Erfassung Auszahlungen'!$V$41:$CE$41,0)),'3. Erfassung Auszahlungen'!$N$41,0),0)</f>
        <v>0</v>
      </c>
      <c r="E93" s="199">
        <f ca="1">IF('3. Erfassung Auszahlungen'!$M$41&lt;&gt;"ja",IF(ISNUMBER(MATCH(E$4,'3. Erfassung Auszahlungen'!$V$41:$CE$41,0)),'3. Erfassung Auszahlungen'!$N$41,0),0)</f>
        <v>0</v>
      </c>
      <c r="F93" s="199">
        <f ca="1">IF('3. Erfassung Auszahlungen'!$M$41&lt;&gt;"ja",IF(ISNUMBER(MATCH(F$4,'3. Erfassung Auszahlungen'!$V$41:$CE$41,0)),'3. Erfassung Auszahlungen'!$N$41,0),0)</f>
        <v>0</v>
      </c>
      <c r="G93" s="199">
        <f ca="1">IF('3. Erfassung Auszahlungen'!$M$41&lt;&gt;"ja",IF(ISNUMBER(MATCH(G$4,'3. Erfassung Auszahlungen'!$V$41:$CE$41,0)),'3. Erfassung Auszahlungen'!$N$41,0),0)</f>
        <v>0</v>
      </c>
      <c r="H93" s="199">
        <f ca="1">IF('3. Erfassung Auszahlungen'!$M$41&lt;&gt;"ja",IF(ISNUMBER(MATCH(H$4,'3. Erfassung Auszahlungen'!$V$41:$CE$41,0)),'3. Erfassung Auszahlungen'!$N$41,0),0)</f>
        <v>0</v>
      </c>
      <c r="I93" s="199">
        <f ca="1">IF('3. Erfassung Auszahlungen'!$M$41&lt;&gt;"ja",IF(ISNUMBER(MATCH(I$4,'3. Erfassung Auszahlungen'!$V$41:$CE$41,0)),'3. Erfassung Auszahlungen'!$N$41,0),0)</f>
        <v>0</v>
      </c>
      <c r="J93" s="199">
        <f ca="1">IF('3. Erfassung Auszahlungen'!$M$41&lt;&gt;"ja",IF(ISNUMBER(MATCH(J$4,'3. Erfassung Auszahlungen'!$V$41:$CE$41,0)),'3. Erfassung Auszahlungen'!$N$41,0),0)</f>
        <v>0</v>
      </c>
      <c r="K93" s="199">
        <f ca="1">IF('3. Erfassung Auszahlungen'!$M$41&lt;&gt;"ja",IF(ISNUMBER(MATCH(K$4,'3. Erfassung Auszahlungen'!$V$41:$CE$41,0)),'3. Erfassung Auszahlungen'!$N$41,0),0)</f>
        <v>0</v>
      </c>
      <c r="L93" s="199">
        <f ca="1">IF('3. Erfassung Auszahlungen'!$M$41&lt;&gt;"ja",IF(ISNUMBER(MATCH(L$4,'3. Erfassung Auszahlungen'!$V$41:$CE$41,0)),'3. Erfassung Auszahlungen'!$N$41,0),0)</f>
        <v>0</v>
      </c>
      <c r="M93" s="199">
        <f ca="1">IF('3. Erfassung Auszahlungen'!$M$41&lt;&gt;"ja",IF(ISNUMBER(MATCH(M$4,'3. Erfassung Auszahlungen'!$V$41:$CE$41,0)),'3. Erfassung Auszahlungen'!$N$41,0),0)</f>
        <v>0</v>
      </c>
      <c r="N93" s="188">
        <f t="shared" ca="1" si="7"/>
        <v>0</v>
      </c>
    </row>
    <row r="94" spans="1:15" s="9" customFormat="1" ht="18.75" outlineLevel="1" x14ac:dyDescent="0.3">
      <c r="A94" s="11" t="s">
        <v>153</v>
      </c>
      <c r="B94" s="188">
        <f ca="1">SUM(B54:B93)</f>
        <v>1125.17</v>
      </c>
      <c r="C94" s="188">
        <f t="shared" ref="C94:M94" ca="1" si="8">SUM(C54:C93)</f>
        <v>1125.17</v>
      </c>
      <c r="D94" s="188">
        <f t="shared" ca="1" si="8"/>
        <v>1125.17</v>
      </c>
      <c r="E94" s="188">
        <f t="shared" ca="1" si="8"/>
        <v>1125.17</v>
      </c>
      <c r="F94" s="188">
        <f t="shared" ca="1" si="8"/>
        <v>1125.17</v>
      </c>
      <c r="G94" s="188">
        <f t="shared" ca="1" si="8"/>
        <v>1125.17</v>
      </c>
      <c r="H94" s="188">
        <f t="shared" ca="1" si="8"/>
        <v>1125.17</v>
      </c>
      <c r="I94" s="188">
        <f t="shared" ca="1" si="8"/>
        <v>1125.17</v>
      </c>
      <c r="J94" s="188">
        <f t="shared" ca="1" si="8"/>
        <v>1125.17</v>
      </c>
      <c r="K94" s="188">
        <f t="shared" ca="1" si="8"/>
        <v>1125.17</v>
      </c>
      <c r="L94" s="188">
        <f t="shared" ca="1" si="8"/>
        <v>1125.17</v>
      </c>
      <c r="M94" s="188">
        <f t="shared" ca="1" si="8"/>
        <v>1125.17</v>
      </c>
      <c r="N94" s="188">
        <f ca="1">SUM(N54:N93)</f>
        <v>13502.039999999999</v>
      </c>
      <c r="O94" s="1"/>
    </row>
    <row r="95" spans="1:15" s="9" customFormat="1" ht="18.75" outlineLevel="1" x14ac:dyDescent="0.3">
      <c r="A95" s="107" t="s">
        <v>159</v>
      </c>
      <c r="B95" s="442">
        <f ca="1">B4</f>
        <v>45748</v>
      </c>
      <c r="C95" s="442">
        <f t="shared" ref="C95:M95" ca="1" si="9">C4</f>
        <v>45778</v>
      </c>
      <c r="D95" s="442">
        <f t="shared" ca="1" si="9"/>
        <v>45809</v>
      </c>
      <c r="E95" s="442">
        <f t="shared" ca="1" si="9"/>
        <v>45839</v>
      </c>
      <c r="F95" s="442">
        <f t="shared" ca="1" si="9"/>
        <v>45870</v>
      </c>
      <c r="G95" s="442">
        <f t="shared" ca="1" si="9"/>
        <v>45901</v>
      </c>
      <c r="H95" s="442">
        <f t="shared" ca="1" si="9"/>
        <v>45931</v>
      </c>
      <c r="I95" s="442">
        <f t="shared" ca="1" si="9"/>
        <v>45962</v>
      </c>
      <c r="J95" s="442">
        <f t="shared" ca="1" si="9"/>
        <v>45992</v>
      </c>
      <c r="K95" s="442">
        <f t="shared" ca="1" si="9"/>
        <v>46023</v>
      </c>
      <c r="L95" s="442">
        <f t="shared" ca="1" si="9"/>
        <v>46054</v>
      </c>
      <c r="M95" s="442">
        <f t="shared" ca="1" si="9"/>
        <v>46082</v>
      </c>
      <c r="N95" s="438" t="s">
        <v>147</v>
      </c>
      <c r="O95" s="1"/>
    </row>
    <row r="96" spans="1:15" outlineLevel="1" x14ac:dyDescent="0.25">
      <c r="A96" s="18" t="str">
        <f>'3. Erfassung Auszahlungen'!A45</f>
        <v>Neue Waschmaschiene</v>
      </c>
      <c r="B96" s="199">
        <f ca="1">IF(ISNUMBER(MATCH(B4,'3. Erfassung Auszahlungen'!$V$45:$CE$45,0)),'3. Erfassung Auszahlungen'!$N$45,0)</f>
        <v>0</v>
      </c>
      <c r="C96" s="199">
        <f ca="1">IF(ISNUMBER(MATCH(C4,'3. Erfassung Auszahlungen'!$V$45:$CE$45,0)),'3. Erfassung Auszahlungen'!$N$45,0)</f>
        <v>0</v>
      </c>
      <c r="D96" s="199">
        <f ca="1">IF(ISNUMBER(MATCH(D4,'3. Erfassung Auszahlungen'!$V$45:$CE$45,0)),'3. Erfassung Auszahlungen'!$N$45,0)</f>
        <v>0</v>
      </c>
      <c r="E96" s="199">
        <f ca="1">IF(ISNUMBER(MATCH(E4,'3. Erfassung Auszahlungen'!$V$45:$CE$45,0)),'3. Erfassung Auszahlungen'!$N$45,0)</f>
        <v>0</v>
      </c>
      <c r="F96" s="199">
        <f ca="1">IF(ISNUMBER(MATCH(F4,'3. Erfassung Auszahlungen'!$V$45:$CE$45,0)),'3. Erfassung Auszahlungen'!$N$45,0)</f>
        <v>0</v>
      </c>
      <c r="G96" s="199">
        <f ca="1">IF(ISNUMBER(MATCH(G4,'3. Erfassung Auszahlungen'!$V$45:$CE$45,0)),'3. Erfassung Auszahlungen'!$N$45,0)</f>
        <v>0</v>
      </c>
      <c r="H96" s="199">
        <f ca="1">IF(ISNUMBER(MATCH(H4,'3. Erfassung Auszahlungen'!$V$45:$CE$45,0)),'3. Erfassung Auszahlungen'!$N$45,0)</f>
        <v>0</v>
      </c>
      <c r="I96" s="199">
        <f ca="1">IF(ISNUMBER(MATCH(I4,'3. Erfassung Auszahlungen'!$V$45:$CE$45,0)),'3. Erfassung Auszahlungen'!$N$45,0)</f>
        <v>0</v>
      </c>
      <c r="J96" s="199">
        <f ca="1">IF(ISNUMBER(MATCH(J4,'3. Erfassung Auszahlungen'!$V$45:$CE$45,0)),'3. Erfassung Auszahlungen'!$N$45,0)</f>
        <v>0</v>
      </c>
      <c r="K96" s="199">
        <f ca="1">IF(ISNUMBER(MATCH(K4,'3. Erfassung Auszahlungen'!$V$45:$CE$45,0)),'3. Erfassung Auszahlungen'!$N$45,0)</f>
        <v>0</v>
      </c>
      <c r="L96" s="199">
        <f ca="1">IF(ISNUMBER(MATCH(L4,'3. Erfassung Auszahlungen'!$V$45:$CE$45,0)),'3. Erfassung Auszahlungen'!$N$45,0)</f>
        <v>0</v>
      </c>
      <c r="M96" s="199">
        <f ca="1">IF(ISNUMBER(MATCH(M4,'3. Erfassung Auszahlungen'!$V$45:$CE$45,0)),'3. Erfassung Auszahlungen'!$N$45,0)</f>
        <v>0</v>
      </c>
      <c r="N96" s="188">
        <f t="shared" ref="N96:N136" ca="1" si="10">SUM(B96:M96)</f>
        <v>0</v>
      </c>
    </row>
    <row r="97" spans="1:14" outlineLevel="1" x14ac:dyDescent="0.25">
      <c r="A97" s="18" t="str">
        <f>'3. Erfassung Auszahlungen'!A46</f>
        <v>Dach neu eindecken Haus Am Suerwinkel</v>
      </c>
      <c r="B97" s="199">
        <f ca="1">IF(ISNUMBER(MATCH(B4,'3. Erfassung Auszahlungen'!$V$46:$CE$46,0)),'3. Erfassung Auszahlungen'!$N$46,0)</f>
        <v>0</v>
      </c>
      <c r="C97" s="199">
        <f ca="1">IF(ISNUMBER(MATCH(C4,'3. Erfassung Auszahlungen'!$V$46:$CE$46,0)),'3. Erfassung Auszahlungen'!$N$46,0)</f>
        <v>0</v>
      </c>
      <c r="D97" s="199">
        <f ca="1">IF(ISNUMBER(MATCH(D4,'3. Erfassung Auszahlungen'!$V$46:$CE$46,0)),'3. Erfassung Auszahlungen'!$N$46,0)</f>
        <v>0</v>
      </c>
      <c r="E97" s="199">
        <f ca="1">IF(ISNUMBER(MATCH(E4,'3. Erfassung Auszahlungen'!$V$46:$CE$46,0)),'3. Erfassung Auszahlungen'!$N$46,0)</f>
        <v>0</v>
      </c>
      <c r="F97" s="199">
        <f ca="1">IF(ISNUMBER(MATCH(F4,'3. Erfassung Auszahlungen'!$V$46:$CE$46,0)),'3. Erfassung Auszahlungen'!$N$46,0)</f>
        <v>0</v>
      </c>
      <c r="G97" s="199">
        <f ca="1">IF(ISNUMBER(MATCH(G4,'3. Erfassung Auszahlungen'!$V$46:$CE$46,0)),'3. Erfassung Auszahlungen'!$N$46,0)</f>
        <v>0</v>
      </c>
      <c r="H97" s="199">
        <f ca="1">IF(ISNUMBER(MATCH(H4,'3. Erfassung Auszahlungen'!$V$46:$CE$46,0)),'3. Erfassung Auszahlungen'!$N$46,0)</f>
        <v>0</v>
      </c>
      <c r="I97" s="199">
        <f ca="1">IF(ISNUMBER(MATCH(I4,'3. Erfassung Auszahlungen'!$V$46:$CE$46,0)),'3. Erfassung Auszahlungen'!$N$46,0)</f>
        <v>0</v>
      </c>
      <c r="J97" s="199">
        <f ca="1">IF(ISNUMBER(MATCH(J4,'3. Erfassung Auszahlungen'!$V$46:$CE$46,0)),'3. Erfassung Auszahlungen'!$N$46,0)</f>
        <v>0</v>
      </c>
      <c r="K97" s="199">
        <f ca="1">IF(ISNUMBER(MATCH(K4,'3. Erfassung Auszahlungen'!$V$46:$CE$46,0)),'3. Erfassung Auszahlungen'!$N$46,0)</f>
        <v>0</v>
      </c>
      <c r="L97" s="199">
        <f ca="1">IF(ISNUMBER(MATCH(L4,'3. Erfassung Auszahlungen'!$V$46:$CE$46,0)),'3. Erfassung Auszahlungen'!$N$46,0)</f>
        <v>0</v>
      </c>
      <c r="M97" s="199">
        <f ca="1">IF(ISNUMBER(MATCH(M4,'3. Erfassung Auszahlungen'!$V$46:$CE$46,0)),'3. Erfassung Auszahlungen'!$N$46,0)</f>
        <v>0</v>
      </c>
      <c r="N97" s="188">
        <f t="shared" ca="1" si="10"/>
        <v>0</v>
      </c>
    </row>
    <row r="98" spans="1:14" outlineLevel="1" x14ac:dyDescent="0.25">
      <c r="A98" s="18">
        <f>'3. Erfassung Auszahlungen'!A47</f>
        <v>0</v>
      </c>
      <c r="B98" s="199">
        <f ca="1">IF(ISNUMBER(MATCH(B4,'3. Erfassung Auszahlungen'!$V$47:$CE$47,0)),'3. Erfassung Auszahlungen'!$N$47,0)</f>
        <v>0</v>
      </c>
      <c r="C98" s="199">
        <f ca="1">IF(ISNUMBER(MATCH(C4,'3. Erfassung Auszahlungen'!$V$47:$CE$47,0)),'3. Erfassung Auszahlungen'!$N$47,0)</f>
        <v>0</v>
      </c>
      <c r="D98" s="199">
        <f ca="1">IF(ISNUMBER(MATCH(D4,'3. Erfassung Auszahlungen'!$V$47:$CE$47,0)),'3. Erfassung Auszahlungen'!$N$47,0)</f>
        <v>0</v>
      </c>
      <c r="E98" s="199">
        <f ca="1">IF(ISNUMBER(MATCH(E4,'3. Erfassung Auszahlungen'!$V$47:$CE$47,0)),'3. Erfassung Auszahlungen'!$N$47,0)</f>
        <v>0</v>
      </c>
      <c r="F98" s="199">
        <f ca="1">IF(ISNUMBER(MATCH(F4,'3. Erfassung Auszahlungen'!$V$47:$CE$47,0)),'3. Erfassung Auszahlungen'!$N$47,0)</f>
        <v>0</v>
      </c>
      <c r="G98" s="199">
        <f ca="1">IF(ISNUMBER(MATCH(G4,'3. Erfassung Auszahlungen'!$V$47:$CE$47,0)),'3. Erfassung Auszahlungen'!$N$47,0)</f>
        <v>0</v>
      </c>
      <c r="H98" s="199">
        <f ca="1">IF(ISNUMBER(MATCH(H4,'3. Erfassung Auszahlungen'!$V$47:$CE$47,0)),'3. Erfassung Auszahlungen'!$N$47,0)</f>
        <v>0</v>
      </c>
      <c r="I98" s="199">
        <f ca="1">IF(ISNUMBER(MATCH(I4,'3. Erfassung Auszahlungen'!$V$47:$CE$47,0)),'3. Erfassung Auszahlungen'!$N$47,0)</f>
        <v>0</v>
      </c>
      <c r="J98" s="199">
        <f ca="1">IF(ISNUMBER(MATCH(J4,'3. Erfassung Auszahlungen'!$V$47:$CE$47,0)),'3. Erfassung Auszahlungen'!$N$47,0)</f>
        <v>0</v>
      </c>
      <c r="K98" s="199">
        <f ca="1">IF(ISNUMBER(MATCH(K4,'3. Erfassung Auszahlungen'!$V$47:$CE$47,0)),'3. Erfassung Auszahlungen'!$N$47,0)</f>
        <v>0</v>
      </c>
      <c r="L98" s="199">
        <f ca="1">IF(ISNUMBER(MATCH(L4,'3. Erfassung Auszahlungen'!$V$47:$CE$47,0)),'3. Erfassung Auszahlungen'!$N$47,0)</f>
        <v>0</v>
      </c>
      <c r="M98" s="199">
        <f ca="1">IF(ISNUMBER(MATCH(M4,'3. Erfassung Auszahlungen'!$V$47:$CE$47,0)),'3. Erfassung Auszahlungen'!$N$47,0)</f>
        <v>0</v>
      </c>
      <c r="N98" s="188">
        <f t="shared" ca="1" si="10"/>
        <v>0</v>
      </c>
    </row>
    <row r="99" spans="1:14" outlineLevel="1" x14ac:dyDescent="0.25">
      <c r="A99" s="18">
        <f>'3. Erfassung Auszahlungen'!A48</f>
        <v>0</v>
      </c>
      <c r="B99" s="199">
        <f ca="1">IF(ISNUMBER(MATCH(B4,'3. Erfassung Auszahlungen'!$V$48:$CE$48,0)),'3. Erfassung Auszahlungen'!$N$48,0)</f>
        <v>0</v>
      </c>
      <c r="C99" s="199">
        <f ca="1">IF(ISNUMBER(MATCH(C4,'3. Erfassung Auszahlungen'!$V$48:$CE$48,0)),'3. Erfassung Auszahlungen'!$N$48,0)</f>
        <v>0</v>
      </c>
      <c r="D99" s="199">
        <f ca="1">IF(ISNUMBER(MATCH(D4,'3. Erfassung Auszahlungen'!$V$48:$CE$48,0)),'3. Erfassung Auszahlungen'!$N$48,0)</f>
        <v>0</v>
      </c>
      <c r="E99" s="199">
        <f ca="1">IF(ISNUMBER(MATCH(E4,'3. Erfassung Auszahlungen'!$V$48:$CE$48,0)),'3. Erfassung Auszahlungen'!$N$48,0)</f>
        <v>0</v>
      </c>
      <c r="F99" s="199">
        <f ca="1">IF(ISNUMBER(MATCH(F4,'3. Erfassung Auszahlungen'!$V$48:$CE$48,0)),'3. Erfassung Auszahlungen'!$N$48,0)</f>
        <v>0</v>
      </c>
      <c r="G99" s="199">
        <f ca="1">IF(ISNUMBER(MATCH(G4,'3. Erfassung Auszahlungen'!$V$48:$CE$48,0)),'3. Erfassung Auszahlungen'!$N$48,0)</f>
        <v>0</v>
      </c>
      <c r="H99" s="199">
        <f ca="1">IF(ISNUMBER(MATCH(H4,'3. Erfassung Auszahlungen'!$V$48:$CE$48,0)),'3. Erfassung Auszahlungen'!$N$48,0)</f>
        <v>0</v>
      </c>
      <c r="I99" s="199">
        <f ca="1">IF(ISNUMBER(MATCH(I4,'3. Erfassung Auszahlungen'!$V$48:$CE$48,0)),'3. Erfassung Auszahlungen'!$N$48,0)</f>
        <v>0</v>
      </c>
      <c r="J99" s="199">
        <f ca="1">IF(ISNUMBER(MATCH(J4,'3. Erfassung Auszahlungen'!$V$48:$CE$48,0)),'3. Erfassung Auszahlungen'!$N$48,0)</f>
        <v>0</v>
      </c>
      <c r="K99" s="199">
        <f ca="1">IF(ISNUMBER(MATCH(K4,'3. Erfassung Auszahlungen'!$V$48:$CE$48,0)),'3. Erfassung Auszahlungen'!$N$48,0)</f>
        <v>0</v>
      </c>
      <c r="L99" s="199">
        <f ca="1">IF(ISNUMBER(MATCH(L4,'3. Erfassung Auszahlungen'!$V$48:$CE$48,0)),'3. Erfassung Auszahlungen'!$N$48,0)</f>
        <v>0</v>
      </c>
      <c r="M99" s="199">
        <f ca="1">IF(ISNUMBER(MATCH(M4,'3. Erfassung Auszahlungen'!$V$48:$CE$48,0)),'3. Erfassung Auszahlungen'!$N$48,0)</f>
        <v>0</v>
      </c>
      <c r="N99" s="188">
        <f t="shared" ca="1" si="10"/>
        <v>0</v>
      </c>
    </row>
    <row r="100" spans="1:14" outlineLevel="1" x14ac:dyDescent="0.25">
      <c r="A100" s="18">
        <f>'3. Erfassung Auszahlungen'!A49</f>
        <v>0</v>
      </c>
      <c r="B100" s="199">
        <f ca="1">IF(ISNUMBER(MATCH(B4,'3. Erfassung Auszahlungen'!$V$49:$CE$49,0)),'3. Erfassung Auszahlungen'!$N$49,0)</f>
        <v>0</v>
      </c>
      <c r="C100" s="199">
        <f ca="1">IF(ISNUMBER(MATCH(C4,'3. Erfassung Auszahlungen'!$V$49:$CE$49,0)),'3. Erfassung Auszahlungen'!$N$49,0)</f>
        <v>0</v>
      </c>
      <c r="D100" s="199">
        <f ca="1">IF(ISNUMBER(MATCH(D4,'3. Erfassung Auszahlungen'!$V$49:$CE$49,0)),'3. Erfassung Auszahlungen'!$N$49,0)</f>
        <v>0</v>
      </c>
      <c r="E100" s="199">
        <f ca="1">IF(ISNUMBER(MATCH(E4,'3. Erfassung Auszahlungen'!$V$49:$CE$49,0)),'3. Erfassung Auszahlungen'!$N$49,0)</f>
        <v>0</v>
      </c>
      <c r="F100" s="199">
        <f ca="1">IF(ISNUMBER(MATCH(F4,'3. Erfassung Auszahlungen'!$V$49:$CE$49,0)),'3. Erfassung Auszahlungen'!$N$49,0)</f>
        <v>0</v>
      </c>
      <c r="G100" s="199">
        <f ca="1">IF(ISNUMBER(MATCH(G4,'3. Erfassung Auszahlungen'!$V$49:$CE$49,0)),'3. Erfassung Auszahlungen'!$N$49,0)</f>
        <v>0</v>
      </c>
      <c r="H100" s="199">
        <f ca="1">IF(ISNUMBER(MATCH(H4,'3. Erfassung Auszahlungen'!$V$49:$CE$49,0)),'3. Erfassung Auszahlungen'!$N$49,0)</f>
        <v>0</v>
      </c>
      <c r="I100" s="199">
        <f ca="1">IF(ISNUMBER(MATCH(I4,'3. Erfassung Auszahlungen'!$V$49:$CE$49,0)),'3. Erfassung Auszahlungen'!$N$49,0)</f>
        <v>0</v>
      </c>
      <c r="J100" s="199">
        <f ca="1">IF(ISNUMBER(MATCH(J4,'3. Erfassung Auszahlungen'!$V$49:$CE$49,0)),'3. Erfassung Auszahlungen'!$N$49,0)</f>
        <v>0</v>
      </c>
      <c r="K100" s="199">
        <f ca="1">IF(ISNUMBER(MATCH(K4,'3. Erfassung Auszahlungen'!$V$49:$CE$49,0)),'3. Erfassung Auszahlungen'!$N$49,0)</f>
        <v>0</v>
      </c>
      <c r="L100" s="199">
        <f ca="1">IF(ISNUMBER(MATCH(L4,'3. Erfassung Auszahlungen'!$V$49:$CE$49,0)),'3. Erfassung Auszahlungen'!$N$49,0)</f>
        <v>0</v>
      </c>
      <c r="M100" s="199">
        <f ca="1">IF(ISNUMBER(MATCH(M4,'3. Erfassung Auszahlungen'!$V$49:$CE$49,0)),'3. Erfassung Auszahlungen'!$N$49,0)</f>
        <v>0</v>
      </c>
      <c r="N100" s="188">
        <f t="shared" ca="1" si="10"/>
        <v>0</v>
      </c>
    </row>
    <row r="101" spans="1:14" outlineLevel="1" x14ac:dyDescent="0.25">
      <c r="A101" s="18">
        <f>'3. Erfassung Auszahlungen'!A50</f>
        <v>0</v>
      </c>
      <c r="B101" s="199">
        <f ca="1">IF(ISNUMBER(MATCH(B4,'3. Erfassung Auszahlungen'!$V$50:$CE$50,0)),'3. Erfassung Auszahlungen'!$N$50,0)</f>
        <v>0</v>
      </c>
      <c r="C101" s="199">
        <f ca="1">IF(ISNUMBER(MATCH(C4,'3. Erfassung Auszahlungen'!$V$50:$CE$50,0)),'3. Erfassung Auszahlungen'!$N$50,0)</f>
        <v>0</v>
      </c>
      <c r="D101" s="199">
        <f ca="1">IF(ISNUMBER(MATCH(D4,'3. Erfassung Auszahlungen'!$V$50:$CE$50,0)),'3. Erfassung Auszahlungen'!$N$50,0)</f>
        <v>0</v>
      </c>
      <c r="E101" s="199">
        <f ca="1">IF(ISNUMBER(MATCH(E4,'3. Erfassung Auszahlungen'!$V$50:$CE$50,0)),'3. Erfassung Auszahlungen'!$N$50,0)</f>
        <v>0</v>
      </c>
      <c r="F101" s="199">
        <f ca="1">IF(ISNUMBER(MATCH(F4,'3. Erfassung Auszahlungen'!$V$50:$CE$50,0)),'3. Erfassung Auszahlungen'!$N$50,0)</f>
        <v>0</v>
      </c>
      <c r="G101" s="199">
        <f ca="1">IF(ISNUMBER(MATCH(G4,'3. Erfassung Auszahlungen'!$V$50:$CE$50,0)),'3. Erfassung Auszahlungen'!$N$50,0)</f>
        <v>0</v>
      </c>
      <c r="H101" s="199">
        <f ca="1">IF(ISNUMBER(MATCH(H4,'3. Erfassung Auszahlungen'!$V$50:$CE$50,0)),'3. Erfassung Auszahlungen'!$N$50,0)</f>
        <v>0</v>
      </c>
      <c r="I101" s="199">
        <f ca="1">IF(ISNUMBER(MATCH(I4,'3. Erfassung Auszahlungen'!$V$50:$CE$50,0)),'3. Erfassung Auszahlungen'!$N$50,0)</f>
        <v>0</v>
      </c>
      <c r="J101" s="199">
        <f ca="1">IF(ISNUMBER(MATCH(J4,'3. Erfassung Auszahlungen'!$V$50:$CE$50,0)),'3. Erfassung Auszahlungen'!$N$50,0)</f>
        <v>0</v>
      </c>
      <c r="K101" s="199">
        <f ca="1">IF(ISNUMBER(MATCH(K4,'3. Erfassung Auszahlungen'!$V$50:$CE$50,0)),'3. Erfassung Auszahlungen'!$N$50,0)</f>
        <v>0</v>
      </c>
      <c r="L101" s="199">
        <f ca="1">IF(ISNUMBER(MATCH(L4,'3. Erfassung Auszahlungen'!$V$50:$CE$50,0)),'3. Erfassung Auszahlungen'!$N$50,0)</f>
        <v>0</v>
      </c>
      <c r="M101" s="199">
        <f ca="1">IF(ISNUMBER(MATCH(M4,'3. Erfassung Auszahlungen'!$V$50:$CE$50,0)),'3. Erfassung Auszahlungen'!$N$50,0)</f>
        <v>0</v>
      </c>
      <c r="N101" s="188">
        <f t="shared" ca="1" si="10"/>
        <v>0</v>
      </c>
    </row>
    <row r="102" spans="1:14" outlineLevel="1" x14ac:dyDescent="0.25">
      <c r="A102" s="18">
        <f>'3. Erfassung Auszahlungen'!A51</f>
        <v>0</v>
      </c>
      <c r="B102" s="199">
        <f ca="1">IF(ISNUMBER(MATCH(B4,'3. Erfassung Auszahlungen'!$V$51:$CE$51,0)),'3. Erfassung Auszahlungen'!$N$51,0)</f>
        <v>0</v>
      </c>
      <c r="C102" s="199">
        <f ca="1">IF(ISNUMBER(MATCH(C4,'3. Erfassung Auszahlungen'!$V$51:$CE$51,0)),'3. Erfassung Auszahlungen'!$N$51,0)</f>
        <v>0</v>
      </c>
      <c r="D102" s="199">
        <f ca="1">IF(ISNUMBER(MATCH(D4,'3. Erfassung Auszahlungen'!$V$51:$CE$51,0)),'3. Erfassung Auszahlungen'!$N$51,0)</f>
        <v>0</v>
      </c>
      <c r="E102" s="199">
        <f ca="1">IF(ISNUMBER(MATCH(E4,'3. Erfassung Auszahlungen'!$V$51:$CE$51,0)),'3. Erfassung Auszahlungen'!$N$51,0)</f>
        <v>0</v>
      </c>
      <c r="F102" s="199">
        <f ca="1">IF(ISNUMBER(MATCH(F4,'3. Erfassung Auszahlungen'!$V$51:$CE$51,0)),'3. Erfassung Auszahlungen'!$N$51,0)</f>
        <v>0</v>
      </c>
      <c r="G102" s="199">
        <f ca="1">IF(ISNUMBER(MATCH(G4,'3. Erfassung Auszahlungen'!$V$51:$CE$51,0)),'3. Erfassung Auszahlungen'!$N$51,0)</f>
        <v>0</v>
      </c>
      <c r="H102" s="199">
        <f ca="1">IF(ISNUMBER(MATCH(H4,'3. Erfassung Auszahlungen'!$V$51:$CE$51,0)),'3. Erfassung Auszahlungen'!$N$51,0)</f>
        <v>0</v>
      </c>
      <c r="I102" s="199">
        <f ca="1">IF(ISNUMBER(MATCH(I4,'3. Erfassung Auszahlungen'!$V$51:$CE$51,0)),'3. Erfassung Auszahlungen'!$N$51,0)</f>
        <v>0</v>
      </c>
      <c r="J102" s="199">
        <f ca="1">IF(ISNUMBER(MATCH(J4,'3. Erfassung Auszahlungen'!$V$51:$CE$51,0)),'3. Erfassung Auszahlungen'!$N$51,0)</f>
        <v>0</v>
      </c>
      <c r="K102" s="199">
        <f ca="1">IF(ISNUMBER(MATCH(K4,'3. Erfassung Auszahlungen'!$V$51:$CE$51,0)),'3. Erfassung Auszahlungen'!$N$51,0)</f>
        <v>0</v>
      </c>
      <c r="L102" s="199">
        <f ca="1">IF(ISNUMBER(MATCH(L4,'3. Erfassung Auszahlungen'!$V$51:$CE$51,0)),'3. Erfassung Auszahlungen'!$N$51,0)</f>
        <v>0</v>
      </c>
      <c r="M102" s="199">
        <f ca="1">IF(ISNUMBER(MATCH(M4,'3. Erfassung Auszahlungen'!$V$51:$CE$51,0)),'3. Erfassung Auszahlungen'!$N$51,0)</f>
        <v>0</v>
      </c>
      <c r="N102" s="188">
        <f t="shared" ca="1" si="10"/>
        <v>0</v>
      </c>
    </row>
    <row r="103" spans="1:14" outlineLevel="1" x14ac:dyDescent="0.25">
      <c r="A103" s="18">
        <f>'3. Erfassung Auszahlungen'!A52</f>
        <v>0</v>
      </c>
      <c r="B103" s="199">
        <f ca="1">IF(ISNUMBER(MATCH(B4,'3. Erfassung Auszahlungen'!$V$52:$CE$52,0)),'3. Erfassung Auszahlungen'!$N$52,0)</f>
        <v>0</v>
      </c>
      <c r="C103" s="199">
        <f ca="1">IF(ISNUMBER(MATCH(C4,'3. Erfassung Auszahlungen'!$V$52:$CE$52,0)),'3. Erfassung Auszahlungen'!$N$52,0)</f>
        <v>0</v>
      </c>
      <c r="D103" s="199">
        <f ca="1">IF(ISNUMBER(MATCH(D4,'3. Erfassung Auszahlungen'!$V$52:$CE$52,0)),'3. Erfassung Auszahlungen'!$N$52,0)</f>
        <v>0</v>
      </c>
      <c r="E103" s="199">
        <f ca="1">IF(ISNUMBER(MATCH(E4,'3. Erfassung Auszahlungen'!$V$52:$CE$52,0)),'3. Erfassung Auszahlungen'!$N$52,0)</f>
        <v>0</v>
      </c>
      <c r="F103" s="199">
        <f ca="1">IF(ISNUMBER(MATCH(F4,'3. Erfassung Auszahlungen'!$V$52:$CE$52,0)),'3. Erfassung Auszahlungen'!$N$52,0)</f>
        <v>0</v>
      </c>
      <c r="G103" s="199">
        <f ca="1">IF(ISNUMBER(MATCH(G4,'3. Erfassung Auszahlungen'!$V$52:$CE$52,0)),'3. Erfassung Auszahlungen'!$N$52,0)</f>
        <v>0</v>
      </c>
      <c r="H103" s="199">
        <f ca="1">IF(ISNUMBER(MATCH(H4,'3. Erfassung Auszahlungen'!$V$52:$CE$52,0)),'3. Erfassung Auszahlungen'!$N$52,0)</f>
        <v>0</v>
      </c>
      <c r="I103" s="199">
        <f ca="1">IF(ISNUMBER(MATCH(I4,'3. Erfassung Auszahlungen'!$V$52:$CE$52,0)),'3. Erfassung Auszahlungen'!$N$52,0)</f>
        <v>0</v>
      </c>
      <c r="J103" s="199">
        <f ca="1">IF(ISNUMBER(MATCH(J4,'3. Erfassung Auszahlungen'!$V$52:$CE$52,0)),'3. Erfassung Auszahlungen'!$N$52,0)</f>
        <v>0</v>
      </c>
      <c r="K103" s="199">
        <f ca="1">IF(ISNUMBER(MATCH(K4,'3. Erfassung Auszahlungen'!$V$52:$CE$52,0)),'3. Erfassung Auszahlungen'!$N$52,0)</f>
        <v>0</v>
      </c>
      <c r="L103" s="199">
        <f ca="1">IF(ISNUMBER(MATCH(L4,'3. Erfassung Auszahlungen'!$V$52:$CE$52,0)),'3. Erfassung Auszahlungen'!$N$52,0)</f>
        <v>0</v>
      </c>
      <c r="M103" s="199">
        <f ca="1">IF(ISNUMBER(MATCH(M4,'3. Erfassung Auszahlungen'!$V$52:$CE$52,0)),'3. Erfassung Auszahlungen'!$N$52,0)</f>
        <v>0</v>
      </c>
      <c r="N103" s="188">
        <f t="shared" ca="1" si="10"/>
        <v>0</v>
      </c>
    </row>
    <row r="104" spans="1:14" outlineLevel="1" x14ac:dyDescent="0.25">
      <c r="A104" s="18">
        <f>'3. Erfassung Auszahlungen'!A53</f>
        <v>0</v>
      </c>
      <c r="B104" s="199">
        <f ca="1">IF(ISNUMBER(MATCH(B4,'3. Erfassung Auszahlungen'!$V$53:$CE$53,0)),'3. Erfassung Auszahlungen'!$N$53,0)</f>
        <v>0</v>
      </c>
      <c r="C104" s="199">
        <f ca="1">IF(ISNUMBER(MATCH(C4,'3. Erfassung Auszahlungen'!$V$53:$CE$53,0)),'3. Erfassung Auszahlungen'!$N$53,0)</f>
        <v>0</v>
      </c>
      <c r="D104" s="199">
        <f ca="1">IF(ISNUMBER(MATCH(D4,'3. Erfassung Auszahlungen'!$V$53:$CE$53,0)),'3. Erfassung Auszahlungen'!$N$53,0)</f>
        <v>0</v>
      </c>
      <c r="E104" s="199">
        <f ca="1">IF(ISNUMBER(MATCH(E4,'3. Erfassung Auszahlungen'!$V$53:$CE$53,0)),'3. Erfassung Auszahlungen'!$N$53,0)</f>
        <v>0</v>
      </c>
      <c r="F104" s="199">
        <f ca="1">IF(ISNUMBER(MATCH(F4,'3. Erfassung Auszahlungen'!$V$53:$CE$53,0)),'3. Erfassung Auszahlungen'!$N$53,0)</f>
        <v>0</v>
      </c>
      <c r="G104" s="199">
        <f ca="1">IF(ISNUMBER(MATCH(G4,'3. Erfassung Auszahlungen'!$V$53:$CE$53,0)),'3. Erfassung Auszahlungen'!$N$53,0)</f>
        <v>0</v>
      </c>
      <c r="H104" s="199">
        <f ca="1">IF(ISNUMBER(MATCH(H4,'3. Erfassung Auszahlungen'!$V$53:$CE$53,0)),'3. Erfassung Auszahlungen'!$N$53,0)</f>
        <v>0</v>
      </c>
      <c r="I104" s="199">
        <f ca="1">IF(ISNUMBER(MATCH(I4,'3. Erfassung Auszahlungen'!$V$53:$CE$53,0)),'3. Erfassung Auszahlungen'!$N$53,0)</f>
        <v>0</v>
      </c>
      <c r="J104" s="199">
        <f ca="1">IF(ISNUMBER(MATCH(J4,'3. Erfassung Auszahlungen'!$V$53:$CE$53,0)),'3. Erfassung Auszahlungen'!$N$53,0)</f>
        <v>0</v>
      </c>
      <c r="K104" s="199">
        <f ca="1">IF(ISNUMBER(MATCH(K4,'3. Erfassung Auszahlungen'!$V$53:$CE$53,0)),'3. Erfassung Auszahlungen'!$N$53,0)</f>
        <v>0</v>
      </c>
      <c r="L104" s="199">
        <f ca="1">IF(ISNUMBER(MATCH(L4,'3. Erfassung Auszahlungen'!$V$53:$CE$53,0)),'3. Erfassung Auszahlungen'!$N$53,0)</f>
        <v>0</v>
      </c>
      <c r="M104" s="199">
        <f ca="1">IF(ISNUMBER(MATCH(M4,'3. Erfassung Auszahlungen'!$V$53:$CE$53,0)),'3. Erfassung Auszahlungen'!$N$53,0)</f>
        <v>0</v>
      </c>
      <c r="N104" s="188">
        <f t="shared" ca="1" si="10"/>
        <v>0</v>
      </c>
    </row>
    <row r="105" spans="1:14" outlineLevel="1" x14ac:dyDescent="0.25">
      <c r="A105" s="18">
        <f>'3. Erfassung Auszahlungen'!A54</f>
        <v>0</v>
      </c>
      <c r="B105" s="199">
        <f ca="1">IF(ISNUMBER(MATCH(B4,'3. Erfassung Auszahlungen'!$V$54:$CE$54,0)),'3. Erfassung Auszahlungen'!$N$54,0)</f>
        <v>0</v>
      </c>
      <c r="C105" s="199">
        <f ca="1">IF(ISNUMBER(MATCH(C4,'3. Erfassung Auszahlungen'!$V$54:$CE$54,0)),'3. Erfassung Auszahlungen'!$N$54,0)</f>
        <v>0</v>
      </c>
      <c r="D105" s="199">
        <f ca="1">IF(ISNUMBER(MATCH(D4,'3. Erfassung Auszahlungen'!$V$54:$CE$54,0)),'3. Erfassung Auszahlungen'!$N$54,0)</f>
        <v>0</v>
      </c>
      <c r="E105" s="199">
        <f ca="1">IF(ISNUMBER(MATCH(E4,'3. Erfassung Auszahlungen'!$V$54:$CE$54,0)),'3. Erfassung Auszahlungen'!$N$54,0)</f>
        <v>0</v>
      </c>
      <c r="F105" s="199">
        <f ca="1">IF(ISNUMBER(MATCH(F4,'3. Erfassung Auszahlungen'!$V$54:$CE$54,0)),'3. Erfassung Auszahlungen'!$N$54,0)</f>
        <v>0</v>
      </c>
      <c r="G105" s="199">
        <f ca="1">IF(ISNUMBER(MATCH(G4,'3. Erfassung Auszahlungen'!$V$54:$CE$54,0)),'3. Erfassung Auszahlungen'!$N$54,0)</f>
        <v>0</v>
      </c>
      <c r="H105" s="199">
        <f ca="1">IF(ISNUMBER(MATCH(H4,'3. Erfassung Auszahlungen'!$V$54:$CE$54,0)),'3. Erfassung Auszahlungen'!$N$54,0)</f>
        <v>0</v>
      </c>
      <c r="I105" s="199">
        <f ca="1">IF(ISNUMBER(MATCH(I4,'3. Erfassung Auszahlungen'!$V$54:$CE$54,0)),'3. Erfassung Auszahlungen'!$N$54,0)</f>
        <v>0</v>
      </c>
      <c r="J105" s="199">
        <f ca="1">IF(ISNUMBER(MATCH(J4,'3. Erfassung Auszahlungen'!$V$54:$CE$54,0)),'3. Erfassung Auszahlungen'!$N$54,0)</f>
        <v>0</v>
      </c>
      <c r="K105" s="199">
        <f ca="1">IF(ISNUMBER(MATCH(K4,'3. Erfassung Auszahlungen'!$V$54:$CE$54,0)),'3. Erfassung Auszahlungen'!$N$54,0)</f>
        <v>0</v>
      </c>
      <c r="L105" s="199">
        <f ca="1">IF(ISNUMBER(MATCH(L4,'3. Erfassung Auszahlungen'!$V$54:$CE$54,0)),'3. Erfassung Auszahlungen'!$N$54,0)</f>
        <v>0</v>
      </c>
      <c r="M105" s="199">
        <f ca="1">IF(ISNUMBER(MATCH(M4,'3. Erfassung Auszahlungen'!$V$54:$CE$54,0)),'3. Erfassung Auszahlungen'!$N$54,0)</f>
        <v>0</v>
      </c>
      <c r="N105" s="188">
        <f t="shared" ca="1" si="10"/>
        <v>0</v>
      </c>
    </row>
    <row r="106" spans="1:14" outlineLevel="1" x14ac:dyDescent="0.25">
      <c r="A106" s="18"/>
      <c r="B106" s="199">
        <f ca="1">IF(ISNUMBER(MATCH(B4,'3. Erfassung Auszahlungen'!$V$55:$CE$55,0)),'3. Erfassung Auszahlungen'!$N$55,0)</f>
        <v>0</v>
      </c>
      <c r="C106" s="199">
        <f ca="1">IF(ISNUMBER(MATCH(C4,'3. Erfassung Auszahlungen'!$V$55:$CE$55,0)),'3. Erfassung Auszahlungen'!$N$55,0)</f>
        <v>0</v>
      </c>
      <c r="D106" s="199">
        <f ca="1">IF(ISNUMBER(MATCH(D4,'3. Erfassung Auszahlungen'!$V$55:$CE$55,0)),'3. Erfassung Auszahlungen'!$N$55,0)</f>
        <v>0</v>
      </c>
      <c r="E106" s="199">
        <f ca="1">IF(ISNUMBER(MATCH(E4,'3. Erfassung Auszahlungen'!$V$55:$CE$55,0)),'3. Erfassung Auszahlungen'!$N$55,0)</f>
        <v>0</v>
      </c>
      <c r="F106" s="199">
        <f ca="1">IF(ISNUMBER(MATCH(F4,'3. Erfassung Auszahlungen'!$V$55:$CE$55,0)),'3. Erfassung Auszahlungen'!$N$55,0)</f>
        <v>0</v>
      </c>
      <c r="G106" s="199">
        <f ca="1">IF(ISNUMBER(MATCH(G4,'3. Erfassung Auszahlungen'!$V$55:$CE$55,0)),'3. Erfassung Auszahlungen'!$N$55,0)</f>
        <v>0</v>
      </c>
      <c r="H106" s="199">
        <f ca="1">IF(ISNUMBER(MATCH(H4,'3. Erfassung Auszahlungen'!$V$55:$CE$55,0)),'3. Erfassung Auszahlungen'!$N$55,0)</f>
        <v>0</v>
      </c>
      <c r="I106" s="199">
        <f ca="1">IF(ISNUMBER(MATCH(I4,'3. Erfassung Auszahlungen'!$V$55:$CE$55,0)),'3. Erfassung Auszahlungen'!$N$55,0)</f>
        <v>0</v>
      </c>
      <c r="J106" s="199">
        <f ca="1">IF(ISNUMBER(MATCH(J4,'3. Erfassung Auszahlungen'!$V$55:$CE$55,0)),'3. Erfassung Auszahlungen'!$N$55,0)</f>
        <v>0</v>
      </c>
      <c r="K106" s="199">
        <f ca="1">IF(ISNUMBER(MATCH(K4,'3. Erfassung Auszahlungen'!$V$55:$CE$55,0)),'3. Erfassung Auszahlungen'!$N$55,0)</f>
        <v>0</v>
      </c>
      <c r="L106" s="199">
        <f ca="1">IF(ISNUMBER(MATCH(L4,'3. Erfassung Auszahlungen'!$V$55:$CE$55,0)),'3. Erfassung Auszahlungen'!$N$55,0)</f>
        <v>0</v>
      </c>
      <c r="M106" s="199">
        <f ca="1">IF(ISNUMBER(MATCH(M4,'3. Erfassung Auszahlungen'!$V$55:$CE$55,0)),'3. Erfassung Auszahlungen'!$N$55,0)</f>
        <v>0</v>
      </c>
      <c r="N106" s="188">
        <f t="shared" ca="1" si="10"/>
        <v>0</v>
      </c>
    </row>
    <row r="107" spans="1:14" outlineLevel="1" x14ac:dyDescent="0.25">
      <c r="A107" s="18">
        <f>'3. Erfassung Auszahlungen'!A56</f>
        <v>0</v>
      </c>
      <c r="B107" s="199">
        <f ca="1">IF(ISNUMBER(MATCH(B4,'3. Erfassung Auszahlungen'!$V$56:$CE$56,0)),'3. Erfassung Auszahlungen'!$N$56,0)</f>
        <v>0</v>
      </c>
      <c r="C107" s="199">
        <f ca="1">IF(ISNUMBER(MATCH(C4,'3. Erfassung Auszahlungen'!$V$56:$CE$56,0)),'3. Erfassung Auszahlungen'!$N$56,0)</f>
        <v>0</v>
      </c>
      <c r="D107" s="199">
        <f ca="1">IF(ISNUMBER(MATCH(D4,'3. Erfassung Auszahlungen'!$V$56:$CE$56,0)),'3. Erfassung Auszahlungen'!$N$56,0)</f>
        <v>0</v>
      </c>
      <c r="E107" s="199">
        <f ca="1">IF(ISNUMBER(MATCH(E4,'3. Erfassung Auszahlungen'!$V$56:$CE$56,0)),'3. Erfassung Auszahlungen'!$N$56,0)</f>
        <v>0</v>
      </c>
      <c r="F107" s="199">
        <f ca="1">IF(ISNUMBER(MATCH(F4,'3. Erfassung Auszahlungen'!$V$56:$CE$56,0)),'3. Erfassung Auszahlungen'!$N$56,0)</f>
        <v>0</v>
      </c>
      <c r="G107" s="199">
        <f ca="1">IF(ISNUMBER(MATCH(G4,'3. Erfassung Auszahlungen'!$V$56:$CE$56,0)),'3. Erfassung Auszahlungen'!$N$56,0)</f>
        <v>0</v>
      </c>
      <c r="H107" s="199">
        <f ca="1">IF(ISNUMBER(MATCH(H4,'3. Erfassung Auszahlungen'!$V$56:$CE$56,0)),'3. Erfassung Auszahlungen'!$N$56,0)</f>
        <v>0</v>
      </c>
      <c r="I107" s="199">
        <f ca="1">IF(ISNUMBER(MATCH(I4,'3. Erfassung Auszahlungen'!$V$56:$CE$56,0)),'3. Erfassung Auszahlungen'!$N$56,0)</f>
        <v>0</v>
      </c>
      <c r="J107" s="199">
        <f ca="1">IF(ISNUMBER(MATCH(J4,'3. Erfassung Auszahlungen'!$V$56:$CE$56,0)),'3. Erfassung Auszahlungen'!$N$56,0)</f>
        <v>0</v>
      </c>
      <c r="K107" s="199">
        <f ca="1">IF(ISNUMBER(MATCH(K4,'3. Erfassung Auszahlungen'!$V$56:$CE$56,0)),'3. Erfassung Auszahlungen'!$N$56,0)</f>
        <v>0</v>
      </c>
      <c r="L107" s="199">
        <f ca="1">IF(ISNUMBER(MATCH(L4,'3. Erfassung Auszahlungen'!$V$56:$CE$56,0)),'3. Erfassung Auszahlungen'!$N$56,0)</f>
        <v>0</v>
      </c>
      <c r="M107" s="199">
        <f ca="1">IF(ISNUMBER(MATCH(M4,'3. Erfassung Auszahlungen'!$V$56:$CE$56,0)),'3. Erfassung Auszahlungen'!$N$56,0)</f>
        <v>0</v>
      </c>
      <c r="N107" s="188">
        <f t="shared" ca="1" si="10"/>
        <v>0</v>
      </c>
    </row>
    <row r="108" spans="1:14" outlineLevel="1" x14ac:dyDescent="0.25">
      <c r="A108" s="18">
        <f>'3. Erfassung Auszahlungen'!A57</f>
        <v>0</v>
      </c>
      <c r="B108" s="199">
        <f ca="1">IF(ISNUMBER(MATCH(B4,'3. Erfassung Auszahlungen'!$V$57:$CE$57,0)),'3. Erfassung Auszahlungen'!$N$57,0)</f>
        <v>0</v>
      </c>
      <c r="C108" s="199">
        <f ca="1">IF(ISNUMBER(MATCH(C4,'3. Erfassung Auszahlungen'!$V$57:$CE$57,0)),'3. Erfassung Auszahlungen'!$N$57,0)</f>
        <v>0</v>
      </c>
      <c r="D108" s="199">
        <f ca="1">IF(ISNUMBER(MATCH(D4,'3. Erfassung Auszahlungen'!$V$57:$CE$57,0)),'3. Erfassung Auszahlungen'!$N$57,0)</f>
        <v>0</v>
      </c>
      <c r="E108" s="199">
        <f ca="1">IF(ISNUMBER(MATCH(E4,'3. Erfassung Auszahlungen'!$V$57:$CE$57,0)),'3. Erfassung Auszahlungen'!$N$57,0)</f>
        <v>0</v>
      </c>
      <c r="F108" s="199">
        <f ca="1">IF(ISNUMBER(MATCH(F4,'3. Erfassung Auszahlungen'!$V$57:$CE$57,0)),'3. Erfassung Auszahlungen'!$N$57,0)</f>
        <v>0</v>
      </c>
      <c r="G108" s="199">
        <f ca="1">IF(ISNUMBER(MATCH(G4,'3. Erfassung Auszahlungen'!$V$57:$CE$57,0)),'3. Erfassung Auszahlungen'!$N$57,0)</f>
        <v>0</v>
      </c>
      <c r="H108" s="199">
        <f ca="1">IF(ISNUMBER(MATCH(H4,'3. Erfassung Auszahlungen'!$V$57:$CE$57,0)),'3. Erfassung Auszahlungen'!$N$57,0)</f>
        <v>0</v>
      </c>
      <c r="I108" s="199">
        <f ca="1">IF(ISNUMBER(MATCH(I4,'3. Erfassung Auszahlungen'!$V$57:$CE$57,0)),'3. Erfassung Auszahlungen'!$N$57,0)</f>
        <v>0</v>
      </c>
      <c r="J108" s="199">
        <f ca="1">IF(ISNUMBER(MATCH(J4,'3. Erfassung Auszahlungen'!$V$57:$CE$57,0)),'3. Erfassung Auszahlungen'!$N$57,0)</f>
        <v>0</v>
      </c>
      <c r="K108" s="199">
        <f ca="1">IF(ISNUMBER(MATCH(K4,'3. Erfassung Auszahlungen'!$V$57:$CE$57,0)),'3. Erfassung Auszahlungen'!$N$57,0)</f>
        <v>0</v>
      </c>
      <c r="L108" s="199">
        <f ca="1">IF(ISNUMBER(MATCH(L4,'3. Erfassung Auszahlungen'!$V$57:$CE$57,0)),'3. Erfassung Auszahlungen'!$N$57,0)</f>
        <v>0</v>
      </c>
      <c r="M108" s="199">
        <f ca="1">IF(ISNUMBER(MATCH(M4,'3. Erfassung Auszahlungen'!$V$57:$CE$57,0)),'3. Erfassung Auszahlungen'!$N$57,0)</f>
        <v>0</v>
      </c>
      <c r="N108" s="188">
        <f t="shared" ca="1" si="10"/>
        <v>0</v>
      </c>
    </row>
    <row r="109" spans="1:14" outlineLevel="1" x14ac:dyDescent="0.25">
      <c r="A109" s="18">
        <f>'3. Erfassung Auszahlungen'!A58</f>
        <v>0</v>
      </c>
      <c r="B109" s="199">
        <f ca="1">IF(ISNUMBER(MATCH(B4,'3. Erfassung Auszahlungen'!$V$58:$CE$58,0)),'3. Erfassung Auszahlungen'!$N$58,0)</f>
        <v>0</v>
      </c>
      <c r="C109" s="199">
        <f ca="1">IF(ISNUMBER(MATCH(C4,'3. Erfassung Auszahlungen'!$V$58:$CE$58,0)),'3. Erfassung Auszahlungen'!$N$58,0)</f>
        <v>0</v>
      </c>
      <c r="D109" s="199">
        <f ca="1">IF(ISNUMBER(MATCH(D4,'3. Erfassung Auszahlungen'!$V$58:$CE$58,0)),'3. Erfassung Auszahlungen'!$N$58,0)</f>
        <v>0</v>
      </c>
      <c r="E109" s="199">
        <f ca="1">IF(ISNUMBER(MATCH(E4,'3. Erfassung Auszahlungen'!$V$58:$CE$58,0)),'3. Erfassung Auszahlungen'!$N$58,0)</f>
        <v>0</v>
      </c>
      <c r="F109" s="199">
        <f ca="1">IF(ISNUMBER(MATCH(F4,'3. Erfassung Auszahlungen'!$V$58:$CE$58,0)),'3. Erfassung Auszahlungen'!$N$58,0)</f>
        <v>0</v>
      </c>
      <c r="G109" s="199">
        <f ca="1">IF(ISNUMBER(MATCH(G4,'3. Erfassung Auszahlungen'!$V$58:$CE$58,0)),'3. Erfassung Auszahlungen'!$N$58,0)</f>
        <v>0</v>
      </c>
      <c r="H109" s="199">
        <f ca="1">IF(ISNUMBER(MATCH(H4,'3. Erfassung Auszahlungen'!$V$58:$CE$58,0)),'3. Erfassung Auszahlungen'!$N$58,0)</f>
        <v>0</v>
      </c>
      <c r="I109" s="199">
        <f ca="1">IF(ISNUMBER(MATCH(I4,'3. Erfassung Auszahlungen'!$V$58:$CE$58,0)),'3. Erfassung Auszahlungen'!$N$58,0)</f>
        <v>0</v>
      </c>
      <c r="J109" s="199">
        <f ca="1">IF(ISNUMBER(MATCH(J4,'3. Erfassung Auszahlungen'!$V$58:$CE$58,0)),'3. Erfassung Auszahlungen'!$N$58,0)</f>
        <v>0</v>
      </c>
      <c r="K109" s="199">
        <f ca="1">IF(ISNUMBER(MATCH(K4,'3. Erfassung Auszahlungen'!$V$58:$CE$58,0)),'3. Erfassung Auszahlungen'!$N$58,0)</f>
        <v>0</v>
      </c>
      <c r="L109" s="199">
        <f ca="1">IF(ISNUMBER(MATCH(L4,'3. Erfassung Auszahlungen'!$V$58:$CE$58,0)),'3. Erfassung Auszahlungen'!$N$58,0)</f>
        <v>0</v>
      </c>
      <c r="M109" s="199">
        <f ca="1">IF(ISNUMBER(MATCH(M4,'3. Erfassung Auszahlungen'!$V$58:$CE$58,0)),'3. Erfassung Auszahlungen'!$N$58,0)</f>
        <v>0</v>
      </c>
      <c r="N109" s="188">
        <f t="shared" ca="1" si="10"/>
        <v>0</v>
      </c>
    </row>
    <row r="110" spans="1:14" outlineLevel="1" x14ac:dyDescent="0.25">
      <c r="A110" s="18">
        <f>'3. Erfassung Auszahlungen'!A59</f>
        <v>0</v>
      </c>
      <c r="B110" s="199">
        <f ca="1">IF(ISNUMBER(MATCH(B4,'3. Erfassung Auszahlungen'!$V$59:$CE$59,0)),'3. Erfassung Auszahlungen'!$N$59,0)</f>
        <v>0</v>
      </c>
      <c r="C110" s="199">
        <f ca="1">IF(ISNUMBER(MATCH(C4,'3. Erfassung Auszahlungen'!$V$59:$CE$59,0)),'3. Erfassung Auszahlungen'!$N$59,0)</f>
        <v>0</v>
      </c>
      <c r="D110" s="199">
        <f ca="1">IF(ISNUMBER(MATCH(D4,'3. Erfassung Auszahlungen'!$V$59:$CE$59,0)),'3. Erfassung Auszahlungen'!$N$59,0)</f>
        <v>0</v>
      </c>
      <c r="E110" s="199">
        <f ca="1">IF(ISNUMBER(MATCH(E4,'3. Erfassung Auszahlungen'!$V$59:$CE$59,0)),'3. Erfassung Auszahlungen'!$N$59,0)</f>
        <v>0</v>
      </c>
      <c r="F110" s="199">
        <f ca="1">IF(ISNUMBER(MATCH(F4,'3. Erfassung Auszahlungen'!$V$59:$CE$59,0)),'3. Erfassung Auszahlungen'!$N$59,0)</f>
        <v>0</v>
      </c>
      <c r="G110" s="199">
        <f ca="1">IF(ISNUMBER(MATCH(G4,'3. Erfassung Auszahlungen'!$V$59:$CE$59,0)),'3. Erfassung Auszahlungen'!$N$59,0)</f>
        <v>0</v>
      </c>
      <c r="H110" s="199">
        <f ca="1">IF(ISNUMBER(MATCH(H4,'3. Erfassung Auszahlungen'!$V$59:$CE$59,0)),'3. Erfassung Auszahlungen'!$N$59,0)</f>
        <v>0</v>
      </c>
      <c r="I110" s="199">
        <f ca="1">IF(ISNUMBER(MATCH(I4,'3. Erfassung Auszahlungen'!$V$59:$CE$59,0)),'3. Erfassung Auszahlungen'!$N$59,0)</f>
        <v>0</v>
      </c>
      <c r="J110" s="199">
        <f ca="1">IF(ISNUMBER(MATCH(J4,'3. Erfassung Auszahlungen'!$V$59:$CE$59,0)),'3. Erfassung Auszahlungen'!$N$59,0)</f>
        <v>0</v>
      </c>
      <c r="K110" s="199">
        <f ca="1">IF(ISNUMBER(MATCH(K4,'3. Erfassung Auszahlungen'!$V$59:$CE$59,0)),'3. Erfassung Auszahlungen'!$N$59,0)</f>
        <v>0</v>
      </c>
      <c r="L110" s="199">
        <f ca="1">IF(ISNUMBER(MATCH(L4,'3. Erfassung Auszahlungen'!$V$59:$CE$59,0)),'3. Erfassung Auszahlungen'!$N$59,0)</f>
        <v>0</v>
      </c>
      <c r="M110" s="199">
        <f ca="1">IF(ISNUMBER(MATCH(M4,'3. Erfassung Auszahlungen'!$V$59:$CE$59,0)),'3. Erfassung Auszahlungen'!$N$59,0)</f>
        <v>0</v>
      </c>
      <c r="N110" s="188">
        <f t="shared" ca="1" si="10"/>
        <v>0</v>
      </c>
    </row>
    <row r="111" spans="1:14" outlineLevel="1" x14ac:dyDescent="0.25">
      <c r="A111" s="18">
        <f>'3. Erfassung Auszahlungen'!A60</f>
        <v>0</v>
      </c>
      <c r="B111" s="199">
        <f ca="1">IF(ISNUMBER(MATCH(B4,'3. Erfassung Auszahlungen'!$V$60:$CE$60,0)),'3. Erfassung Auszahlungen'!$N$60,0)</f>
        <v>0</v>
      </c>
      <c r="C111" s="199">
        <f ca="1">IF(ISNUMBER(MATCH(C4,'3. Erfassung Auszahlungen'!$V$60:$CE$60,0)),'3. Erfassung Auszahlungen'!$N$60,0)</f>
        <v>0</v>
      </c>
      <c r="D111" s="199">
        <f ca="1">IF(ISNUMBER(MATCH(D4,'3. Erfassung Auszahlungen'!$V$60:$CE$60,0)),'3. Erfassung Auszahlungen'!$N$60,0)</f>
        <v>0</v>
      </c>
      <c r="E111" s="199">
        <f ca="1">IF(ISNUMBER(MATCH(E4,'3. Erfassung Auszahlungen'!$V$60:$CE$60,0)),'3. Erfassung Auszahlungen'!$N$60,0)</f>
        <v>0</v>
      </c>
      <c r="F111" s="199">
        <f ca="1">IF(ISNUMBER(MATCH(F4,'3. Erfassung Auszahlungen'!$V$60:$CE$60,0)),'3. Erfassung Auszahlungen'!$N$60,0)</f>
        <v>0</v>
      </c>
      <c r="G111" s="199">
        <f ca="1">IF(ISNUMBER(MATCH(G4,'3. Erfassung Auszahlungen'!$V$60:$CE$60,0)),'3. Erfassung Auszahlungen'!$N$60,0)</f>
        <v>0</v>
      </c>
      <c r="H111" s="199">
        <f ca="1">IF(ISNUMBER(MATCH(H4,'3. Erfassung Auszahlungen'!$V$60:$CE$60,0)),'3. Erfassung Auszahlungen'!$N$60,0)</f>
        <v>0</v>
      </c>
      <c r="I111" s="199">
        <f ca="1">IF(ISNUMBER(MATCH(I4,'3. Erfassung Auszahlungen'!$V$60:$CE$60,0)),'3. Erfassung Auszahlungen'!$N$60,0)</f>
        <v>0</v>
      </c>
      <c r="J111" s="199">
        <f ca="1">IF(ISNUMBER(MATCH(J4,'3. Erfassung Auszahlungen'!$V$60:$CE$60,0)),'3. Erfassung Auszahlungen'!$N$60,0)</f>
        <v>0</v>
      </c>
      <c r="K111" s="199">
        <f ca="1">IF(ISNUMBER(MATCH(K4,'3. Erfassung Auszahlungen'!$V$60:$CE$60,0)),'3. Erfassung Auszahlungen'!$N$60,0)</f>
        <v>0</v>
      </c>
      <c r="L111" s="199">
        <f ca="1">IF(ISNUMBER(MATCH(L4,'3. Erfassung Auszahlungen'!$V$60:$CE$60,0)),'3. Erfassung Auszahlungen'!$N$60,0)</f>
        <v>0</v>
      </c>
      <c r="M111" s="199">
        <f ca="1">IF(ISNUMBER(MATCH(M4,'3. Erfassung Auszahlungen'!$V$60:$CE$60,0)),'3. Erfassung Auszahlungen'!$N$60,0)</f>
        <v>0</v>
      </c>
      <c r="N111" s="188">
        <f t="shared" ca="1" si="10"/>
        <v>0</v>
      </c>
    </row>
    <row r="112" spans="1:14" outlineLevel="1" x14ac:dyDescent="0.25">
      <c r="A112" s="18">
        <f>'3. Erfassung Auszahlungen'!A61</f>
        <v>0</v>
      </c>
      <c r="B112" s="199">
        <f ca="1">IF(ISNUMBER(MATCH(B4,'3. Erfassung Auszahlungen'!$V$61:$CE$61,0)),'3. Erfassung Auszahlungen'!$N$61,0)</f>
        <v>0</v>
      </c>
      <c r="C112" s="199">
        <f ca="1">IF(ISNUMBER(MATCH(C4,'3. Erfassung Auszahlungen'!$V$61:$CE$61,0)),'3. Erfassung Auszahlungen'!$N$61,0)</f>
        <v>0</v>
      </c>
      <c r="D112" s="199">
        <f ca="1">IF(ISNUMBER(MATCH(D4,'3. Erfassung Auszahlungen'!$V$61:$CE$61,0)),'3. Erfassung Auszahlungen'!$N$61,0)</f>
        <v>0</v>
      </c>
      <c r="E112" s="199">
        <f ca="1">IF(ISNUMBER(MATCH(E4,'3. Erfassung Auszahlungen'!$V$61:$CE$61,0)),'3. Erfassung Auszahlungen'!$N$61,0)</f>
        <v>0</v>
      </c>
      <c r="F112" s="199">
        <f ca="1">IF(ISNUMBER(MATCH(F4,'3. Erfassung Auszahlungen'!$V$61:$CE$61,0)),'3. Erfassung Auszahlungen'!$N$61,0)</f>
        <v>0</v>
      </c>
      <c r="G112" s="199">
        <f ca="1">IF(ISNUMBER(MATCH(G4,'3. Erfassung Auszahlungen'!$V$61:$CE$61,0)),'3. Erfassung Auszahlungen'!$N$61,0)</f>
        <v>0</v>
      </c>
      <c r="H112" s="199">
        <f ca="1">IF(ISNUMBER(MATCH(H4,'3. Erfassung Auszahlungen'!$V$61:$CE$61,0)),'3. Erfassung Auszahlungen'!$N$61,0)</f>
        <v>0</v>
      </c>
      <c r="I112" s="199">
        <f ca="1">IF(ISNUMBER(MATCH(I4,'3. Erfassung Auszahlungen'!$V$61:$CE$61,0)),'3. Erfassung Auszahlungen'!$N$61,0)</f>
        <v>0</v>
      </c>
      <c r="J112" s="199">
        <f ca="1">IF(ISNUMBER(MATCH(J4,'3. Erfassung Auszahlungen'!$V$61:$CE$61,0)),'3. Erfassung Auszahlungen'!$N$61,0)</f>
        <v>0</v>
      </c>
      <c r="K112" s="199">
        <f ca="1">IF(ISNUMBER(MATCH(K4,'3. Erfassung Auszahlungen'!$V$61:$CE$61,0)),'3. Erfassung Auszahlungen'!$N$61,0)</f>
        <v>0</v>
      </c>
      <c r="L112" s="199">
        <f ca="1">IF(ISNUMBER(MATCH(L4,'3. Erfassung Auszahlungen'!$V$61:$CE$61,0)),'3. Erfassung Auszahlungen'!$N$61,0)</f>
        <v>0</v>
      </c>
      <c r="M112" s="199">
        <f ca="1">IF(ISNUMBER(MATCH(M4,'3. Erfassung Auszahlungen'!$V$61:$CE$61,0)),'3. Erfassung Auszahlungen'!$N$61,0)</f>
        <v>0</v>
      </c>
      <c r="N112" s="188">
        <f t="shared" ca="1" si="10"/>
        <v>0</v>
      </c>
    </row>
    <row r="113" spans="1:14" outlineLevel="1" x14ac:dyDescent="0.25">
      <c r="A113" s="18">
        <f>'3. Erfassung Auszahlungen'!A62</f>
        <v>0</v>
      </c>
      <c r="B113" s="199">
        <f ca="1">IF(ISNUMBER(MATCH(B4,'3. Erfassung Auszahlungen'!$V$62:$CE$62,0)),'3. Erfassung Auszahlungen'!$N$62,0)</f>
        <v>0</v>
      </c>
      <c r="C113" s="199">
        <f ca="1">IF(ISNUMBER(MATCH(C4,'3. Erfassung Auszahlungen'!$V$62:$CE$62,0)),'3. Erfassung Auszahlungen'!$N$62,0)</f>
        <v>0</v>
      </c>
      <c r="D113" s="199">
        <f ca="1">IF(ISNUMBER(MATCH(D4,'3. Erfassung Auszahlungen'!$V$62:$CE$62,0)),'3. Erfassung Auszahlungen'!$N$62,0)</f>
        <v>0</v>
      </c>
      <c r="E113" s="199">
        <f ca="1">IF(ISNUMBER(MATCH(E4,'3. Erfassung Auszahlungen'!$V$62:$CE$62,0)),'3. Erfassung Auszahlungen'!$N$62,0)</f>
        <v>0</v>
      </c>
      <c r="F113" s="199">
        <f ca="1">IF(ISNUMBER(MATCH(F4,'3. Erfassung Auszahlungen'!$V$62:$CE$62,0)),'3. Erfassung Auszahlungen'!$N$62,0)</f>
        <v>0</v>
      </c>
      <c r="G113" s="199">
        <f ca="1">IF(ISNUMBER(MATCH(G4,'3. Erfassung Auszahlungen'!$V$62:$CE$62,0)),'3. Erfassung Auszahlungen'!$N$62,0)</f>
        <v>0</v>
      </c>
      <c r="H113" s="199">
        <f ca="1">IF(ISNUMBER(MATCH(H4,'3. Erfassung Auszahlungen'!$V$62:$CE$62,0)),'3. Erfassung Auszahlungen'!$N$62,0)</f>
        <v>0</v>
      </c>
      <c r="I113" s="199">
        <f ca="1">IF(ISNUMBER(MATCH(I4,'3. Erfassung Auszahlungen'!$V$62:$CE$62,0)),'3. Erfassung Auszahlungen'!$N$62,0)</f>
        <v>0</v>
      </c>
      <c r="J113" s="199">
        <f ca="1">IF(ISNUMBER(MATCH(J4,'3. Erfassung Auszahlungen'!$V$62:$CE$62,0)),'3. Erfassung Auszahlungen'!$N$62,0)</f>
        <v>0</v>
      </c>
      <c r="K113" s="199">
        <f ca="1">IF(ISNUMBER(MATCH(K4,'3. Erfassung Auszahlungen'!$V$62:$CE$62,0)),'3. Erfassung Auszahlungen'!$N$62,0)</f>
        <v>0</v>
      </c>
      <c r="L113" s="199">
        <f ca="1">IF(ISNUMBER(MATCH(L4,'3. Erfassung Auszahlungen'!$V$62:$CE$62,0)),'3. Erfassung Auszahlungen'!$N$62,0)</f>
        <v>0</v>
      </c>
      <c r="M113" s="199">
        <f ca="1">IF(ISNUMBER(MATCH(M4,'3. Erfassung Auszahlungen'!$V$62:$CE$62,0)),'3. Erfassung Auszahlungen'!$N$62,0)</f>
        <v>0</v>
      </c>
      <c r="N113" s="188">
        <f t="shared" ca="1" si="10"/>
        <v>0</v>
      </c>
    </row>
    <row r="114" spans="1:14" outlineLevel="1" x14ac:dyDescent="0.25">
      <c r="A114" s="18">
        <f>'3. Erfassung Auszahlungen'!A63</f>
        <v>0</v>
      </c>
      <c r="B114" s="199">
        <f ca="1">IF(ISNUMBER(MATCH(B4,'3. Erfassung Auszahlungen'!$V$63:$CE$63,0)),'3. Erfassung Auszahlungen'!$N$63,0)</f>
        <v>0</v>
      </c>
      <c r="C114" s="199">
        <f ca="1">IF(ISNUMBER(MATCH(C4,'3. Erfassung Auszahlungen'!$V$63:$CE$63,0)),'3. Erfassung Auszahlungen'!$N$63,0)</f>
        <v>0</v>
      </c>
      <c r="D114" s="199">
        <f ca="1">IF(ISNUMBER(MATCH(D4,'3. Erfassung Auszahlungen'!$V$63:$CE$63,0)),'3. Erfassung Auszahlungen'!$N$63,0)</f>
        <v>0</v>
      </c>
      <c r="E114" s="199">
        <f ca="1">IF(ISNUMBER(MATCH(E4,'3. Erfassung Auszahlungen'!$V$63:$CE$63,0)),'3. Erfassung Auszahlungen'!$N$63,0)</f>
        <v>0</v>
      </c>
      <c r="F114" s="199">
        <f ca="1">IF(ISNUMBER(MATCH(F4,'3. Erfassung Auszahlungen'!$V$63:$CE$63,0)),'3. Erfassung Auszahlungen'!$N$63,0)</f>
        <v>0</v>
      </c>
      <c r="G114" s="199">
        <f ca="1">IF(ISNUMBER(MATCH(G4,'3. Erfassung Auszahlungen'!$V$63:$CE$63,0)),'3. Erfassung Auszahlungen'!$N$63,0)</f>
        <v>0</v>
      </c>
      <c r="H114" s="199">
        <f ca="1">IF(ISNUMBER(MATCH(H4,'3. Erfassung Auszahlungen'!$V$63:$CE$63,0)),'3. Erfassung Auszahlungen'!$N$63,0)</f>
        <v>0</v>
      </c>
      <c r="I114" s="199">
        <f ca="1">IF(ISNUMBER(MATCH(I4,'3. Erfassung Auszahlungen'!$V$63:$CE$63,0)),'3. Erfassung Auszahlungen'!$N$63,0)</f>
        <v>0</v>
      </c>
      <c r="J114" s="199">
        <f ca="1">IF(ISNUMBER(MATCH(J4,'3. Erfassung Auszahlungen'!$V$63:$CE$63,0)),'3. Erfassung Auszahlungen'!$N$63,0)</f>
        <v>0</v>
      </c>
      <c r="K114" s="199">
        <f ca="1">IF(ISNUMBER(MATCH(K4,'3. Erfassung Auszahlungen'!$V$63:$CE$63,0)),'3. Erfassung Auszahlungen'!$N$63,0)</f>
        <v>0</v>
      </c>
      <c r="L114" s="199">
        <f ca="1">IF(ISNUMBER(MATCH(L4,'3. Erfassung Auszahlungen'!$V$63:$CE$63,0)),'3. Erfassung Auszahlungen'!$N$63,0)</f>
        <v>0</v>
      </c>
      <c r="M114" s="199">
        <f ca="1">IF(ISNUMBER(MATCH(M4,'3. Erfassung Auszahlungen'!$V$63:$CE$63,0)),'3. Erfassung Auszahlungen'!$N$63,0)</f>
        <v>0</v>
      </c>
      <c r="N114" s="188">
        <f t="shared" ca="1" si="10"/>
        <v>0</v>
      </c>
    </row>
    <row r="115" spans="1:14" outlineLevel="1" x14ac:dyDescent="0.25">
      <c r="A115" s="18">
        <f>'3. Erfassung Auszahlungen'!A64</f>
        <v>0</v>
      </c>
      <c r="B115" s="199">
        <f ca="1">IF(ISNUMBER(MATCH(B4,'3. Erfassung Auszahlungen'!$V$64:$CE$64,0)),'3. Erfassung Auszahlungen'!$N$64,0)</f>
        <v>0</v>
      </c>
      <c r="C115" s="199">
        <f ca="1">IF(ISNUMBER(MATCH(C4,'3. Erfassung Auszahlungen'!$V$64:$CE$64,0)),'3. Erfassung Auszahlungen'!$N$64,0)</f>
        <v>0</v>
      </c>
      <c r="D115" s="199">
        <f ca="1">IF(ISNUMBER(MATCH(D4,'3. Erfassung Auszahlungen'!$V$64:$CE$64,0)),'3. Erfassung Auszahlungen'!$N$64,0)</f>
        <v>0</v>
      </c>
      <c r="E115" s="199">
        <f ca="1">IF(ISNUMBER(MATCH(E4,'3. Erfassung Auszahlungen'!$V$64:$CE$64,0)),'3. Erfassung Auszahlungen'!$N$64,0)</f>
        <v>0</v>
      </c>
      <c r="F115" s="199">
        <f ca="1">IF(ISNUMBER(MATCH(F4,'3. Erfassung Auszahlungen'!$V$64:$CE$64,0)),'3. Erfassung Auszahlungen'!$N$64,0)</f>
        <v>0</v>
      </c>
      <c r="G115" s="199">
        <f ca="1">IF(ISNUMBER(MATCH(G4,'3. Erfassung Auszahlungen'!$V$64:$CE$64,0)),'3. Erfassung Auszahlungen'!$N$64,0)</f>
        <v>0</v>
      </c>
      <c r="H115" s="199">
        <f ca="1">IF(ISNUMBER(MATCH(H4,'3. Erfassung Auszahlungen'!$V$64:$CE$64,0)),'3. Erfassung Auszahlungen'!$N$64,0)</f>
        <v>0</v>
      </c>
      <c r="I115" s="199">
        <f ca="1">IF(ISNUMBER(MATCH(I4,'3. Erfassung Auszahlungen'!$V$64:$CE$64,0)),'3. Erfassung Auszahlungen'!$N$64,0)</f>
        <v>0</v>
      </c>
      <c r="J115" s="199">
        <f ca="1">IF(ISNUMBER(MATCH(J4,'3. Erfassung Auszahlungen'!$V$64:$CE$64,0)),'3. Erfassung Auszahlungen'!$N$64,0)</f>
        <v>0</v>
      </c>
      <c r="K115" s="199">
        <f ca="1">IF(ISNUMBER(MATCH(K4,'3. Erfassung Auszahlungen'!$V$64:$CE$64,0)),'3. Erfassung Auszahlungen'!$N$64,0)</f>
        <v>0</v>
      </c>
      <c r="L115" s="199">
        <f ca="1">IF(ISNUMBER(MATCH(L4,'3. Erfassung Auszahlungen'!$V$64:$CE$64,0)),'3. Erfassung Auszahlungen'!$N$64,0)</f>
        <v>0</v>
      </c>
      <c r="M115" s="199">
        <f ca="1">IF(ISNUMBER(MATCH(M4,'3. Erfassung Auszahlungen'!$V$64:$CE$64,0)),'3. Erfassung Auszahlungen'!$N$64,0)</f>
        <v>0</v>
      </c>
      <c r="N115" s="188">
        <f t="shared" ca="1" si="10"/>
        <v>0</v>
      </c>
    </row>
    <row r="116" spans="1:14" outlineLevel="1" x14ac:dyDescent="0.25">
      <c r="A116" s="18">
        <f>'3. Erfassung Auszahlungen'!A65</f>
        <v>0</v>
      </c>
      <c r="B116" s="199">
        <f ca="1">IF(ISNUMBER(MATCH(B4,'3. Erfassung Auszahlungen'!$V$65:$CE$65,0)),'3. Erfassung Auszahlungen'!$N$65,0)</f>
        <v>0</v>
      </c>
      <c r="C116" s="199">
        <f ca="1">IF(ISNUMBER(MATCH(C4,'3. Erfassung Auszahlungen'!$V$65:$CE$65,0)),'3. Erfassung Auszahlungen'!$N$65,0)</f>
        <v>0</v>
      </c>
      <c r="D116" s="199">
        <f ca="1">IF(ISNUMBER(MATCH(D4,'3. Erfassung Auszahlungen'!$V$65:$CE$65,0)),'3. Erfassung Auszahlungen'!$N$65,0)</f>
        <v>0</v>
      </c>
      <c r="E116" s="199">
        <f ca="1">IF(ISNUMBER(MATCH(E4,'3. Erfassung Auszahlungen'!$V$65:$CE$65,0)),'3. Erfassung Auszahlungen'!$N$65,0)</f>
        <v>0</v>
      </c>
      <c r="F116" s="199">
        <f ca="1">IF(ISNUMBER(MATCH(F4,'3. Erfassung Auszahlungen'!$V$65:$CE$65,0)),'3. Erfassung Auszahlungen'!$N$65,0)</f>
        <v>0</v>
      </c>
      <c r="G116" s="199">
        <f ca="1">IF(ISNUMBER(MATCH(G4,'3. Erfassung Auszahlungen'!$V$65:$CE$65,0)),'3. Erfassung Auszahlungen'!$N$65,0)</f>
        <v>0</v>
      </c>
      <c r="H116" s="199">
        <f ca="1">IF(ISNUMBER(MATCH(H4,'3. Erfassung Auszahlungen'!$V$65:$CE$65,0)),'3. Erfassung Auszahlungen'!$N$65,0)</f>
        <v>0</v>
      </c>
      <c r="I116" s="199">
        <f ca="1">IF(ISNUMBER(MATCH(I4,'3. Erfassung Auszahlungen'!$V$65:$CE$65,0)),'3. Erfassung Auszahlungen'!$N$65,0)</f>
        <v>0</v>
      </c>
      <c r="J116" s="199">
        <f ca="1">IF(ISNUMBER(MATCH(J4,'3. Erfassung Auszahlungen'!$V$65:$CE$65,0)),'3. Erfassung Auszahlungen'!$N$65,0)</f>
        <v>0</v>
      </c>
      <c r="K116" s="199">
        <f ca="1">IF(ISNUMBER(MATCH(K4,'3. Erfassung Auszahlungen'!$V$65:$CE$65,0)),'3. Erfassung Auszahlungen'!$N$65,0)</f>
        <v>0</v>
      </c>
      <c r="L116" s="199">
        <f ca="1">IF(ISNUMBER(MATCH(L4,'3. Erfassung Auszahlungen'!$V$65:$CE$65,0)),'3. Erfassung Auszahlungen'!$N$65,0)</f>
        <v>0</v>
      </c>
      <c r="M116" s="199">
        <f ca="1">IF(ISNUMBER(MATCH(M4,'3. Erfassung Auszahlungen'!$V$65:$CE$65,0)),'3. Erfassung Auszahlungen'!$N$65,0)</f>
        <v>0</v>
      </c>
      <c r="N116" s="188">
        <f t="shared" ca="1" si="10"/>
        <v>0</v>
      </c>
    </row>
    <row r="117" spans="1:14" outlineLevel="1" x14ac:dyDescent="0.25">
      <c r="A117" s="18">
        <f>'3. Erfassung Auszahlungen'!A66</f>
        <v>0</v>
      </c>
      <c r="B117" s="199">
        <f ca="1">IF(ISNUMBER(MATCH(B4,'3. Erfassung Auszahlungen'!$V$66:$CE$66,0)),'3. Erfassung Auszahlungen'!$N$66,0)</f>
        <v>0</v>
      </c>
      <c r="C117" s="199">
        <f ca="1">IF(ISNUMBER(MATCH(C4,'3. Erfassung Auszahlungen'!$V$66:$CE$66,0)),'3. Erfassung Auszahlungen'!$N$66,0)</f>
        <v>0</v>
      </c>
      <c r="D117" s="199">
        <f ca="1">IF(ISNUMBER(MATCH(D4,'3. Erfassung Auszahlungen'!$V$66:$CE$66,0)),'3. Erfassung Auszahlungen'!$N$66,0)</f>
        <v>0</v>
      </c>
      <c r="E117" s="199">
        <f ca="1">IF(ISNUMBER(MATCH(E4,'3. Erfassung Auszahlungen'!$V$66:$CE$66,0)),'3. Erfassung Auszahlungen'!$N$66,0)</f>
        <v>0</v>
      </c>
      <c r="F117" s="199">
        <f ca="1">IF(ISNUMBER(MATCH(F4,'3. Erfassung Auszahlungen'!$V$66:$CE$66,0)),'3. Erfassung Auszahlungen'!$N$66,0)</f>
        <v>0</v>
      </c>
      <c r="G117" s="199">
        <f ca="1">IF(ISNUMBER(MATCH(G4,'3. Erfassung Auszahlungen'!$V$66:$CE$66,0)),'3. Erfassung Auszahlungen'!$N$66,0)</f>
        <v>0</v>
      </c>
      <c r="H117" s="199">
        <f ca="1">IF(ISNUMBER(MATCH(H4,'3. Erfassung Auszahlungen'!$V$66:$CE$66,0)),'3. Erfassung Auszahlungen'!$N$66,0)</f>
        <v>0</v>
      </c>
      <c r="I117" s="199">
        <f ca="1">IF(ISNUMBER(MATCH(I4,'3. Erfassung Auszahlungen'!$V$66:$CE$66,0)),'3. Erfassung Auszahlungen'!$N$66,0)</f>
        <v>0</v>
      </c>
      <c r="J117" s="199">
        <f ca="1">IF(ISNUMBER(MATCH(J4,'3. Erfassung Auszahlungen'!$V$66:$CE$66,0)),'3. Erfassung Auszahlungen'!$N$66,0)</f>
        <v>0</v>
      </c>
      <c r="K117" s="199">
        <f ca="1">IF(ISNUMBER(MATCH(K4,'3. Erfassung Auszahlungen'!$V$66:$CE$66,0)),'3. Erfassung Auszahlungen'!$N$66,0)</f>
        <v>0</v>
      </c>
      <c r="L117" s="199">
        <f ca="1">IF(ISNUMBER(MATCH(L4,'3. Erfassung Auszahlungen'!$V$66:$CE$66,0)),'3. Erfassung Auszahlungen'!$N$66,0)</f>
        <v>0</v>
      </c>
      <c r="M117" s="199">
        <f ca="1">IF(ISNUMBER(MATCH(M4,'3. Erfassung Auszahlungen'!$V$66:$CE$66,0)),'3. Erfassung Auszahlungen'!$N$66,0)</f>
        <v>0</v>
      </c>
      <c r="N117" s="188">
        <f t="shared" ca="1" si="10"/>
        <v>0</v>
      </c>
    </row>
    <row r="118" spans="1:14" outlineLevel="1" x14ac:dyDescent="0.25">
      <c r="A118" s="18">
        <f>'3. Erfassung Auszahlungen'!A67</f>
        <v>0</v>
      </c>
      <c r="B118" s="199">
        <f ca="1">IF(ISNUMBER(MATCH(B4,'3. Erfassung Auszahlungen'!$V$67:$CE$67,0)),'3. Erfassung Auszahlungen'!$N$67,0)</f>
        <v>0</v>
      </c>
      <c r="C118" s="199">
        <f ca="1">IF(ISNUMBER(MATCH(C4,'3. Erfassung Auszahlungen'!$V$67:$CE$67,0)),'3. Erfassung Auszahlungen'!$N$67,0)</f>
        <v>0</v>
      </c>
      <c r="D118" s="199">
        <f ca="1">IF(ISNUMBER(MATCH(D4,'3. Erfassung Auszahlungen'!$V$67:$CE$67,0)),'3. Erfassung Auszahlungen'!$N$67,0)</f>
        <v>0</v>
      </c>
      <c r="E118" s="199">
        <f ca="1">IF(ISNUMBER(MATCH(E4,'3. Erfassung Auszahlungen'!$V$67:$CE$67,0)),'3. Erfassung Auszahlungen'!$N$67,0)</f>
        <v>0</v>
      </c>
      <c r="F118" s="199">
        <f ca="1">IF(ISNUMBER(MATCH(F4,'3. Erfassung Auszahlungen'!$V$67:$CE$67,0)),'3. Erfassung Auszahlungen'!$N$67,0)</f>
        <v>0</v>
      </c>
      <c r="G118" s="199">
        <f ca="1">IF(ISNUMBER(MATCH(G4,'3. Erfassung Auszahlungen'!$V$67:$CE$67,0)),'3. Erfassung Auszahlungen'!$N$67,0)</f>
        <v>0</v>
      </c>
      <c r="H118" s="199">
        <f ca="1">IF(ISNUMBER(MATCH(H4,'3. Erfassung Auszahlungen'!$V$67:$CE$67,0)),'3. Erfassung Auszahlungen'!$N$67,0)</f>
        <v>0</v>
      </c>
      <c r="I118" s="199">
        <f ca="1">IF(ISNUMBER(MATCH(I4,'3. Erfassung Auszahlungen'!$V$67:$CE$67,0)),'3. Erfassung Auszahlungen'!$N$67,0)</f>
        <v>0</v>
      </c>
      <c r="J118" s="199">
        <f ca="1">IF(ISNUMBER(MATCH(J4,'3. Erfassung Auszahlungen'!$V$67:$CE$67,0)),'3. Erfassung Auszahlungen'!$N$67,0)</f>
        <v>0</v>
      </c>
      <c r="K118" s="199">
        <f ca="1">IF(ISNUMBER(MATCH(K4,'3. Erfassung Auszahlungen'!$V$67:$CE$67,0)),'3. Erfassung Auszahlungen'!$N$67,0)</f>
        <v>0</v>
      </c>
      <c r="L118" s="199">
        <f ca="1">IF(ISNUMBER(MATCH(L4,'3. Erfassung Auszahlungen'!$V$67:$CE$67,0)),'3. Erfassung Auszahlungen'!$N$67,0)</f>
        <v>0</v>
      </c>
      <c r="M118" s="199">
        <f ca="1">IF(ISNUMBER(MATCH(M4,'3. Erfassung Auszahlungen'!$V$67:$CE$67,0)),'3. Erfassung Auszahlungen'!$N$67,0)</f>
        <v>0</v>
      </c>
      <c r="N118" s="188">
        <f t="shared" ca="1" si="10"/>
        <v>0</v>
      </c>
    </row>
    <row r="119" spans="1:14" outlineLevel="1" x14ac:dyDescent="0.25">
      <c r="A119" s="18">
        <f>'3. Erfassung Auszahlungen'!A68</f>
        <v>0</v>
      </c>
      <c r="B119" s="199">
        <f ca="1">IF(ISNUMBER(MATCH(B4,'3. Erfassung Auszahlungen'!$V$68:$CE$68,0)),'3. Erfassung Auszahlungen'!$N$68,0)</f>
        <v>0</v>
      </c>
      <c r="C119" s="199">
        <f ca="1">IF(ISNUMBER(MATCH(C4,'3. Erfassung Auszahlungen'!$V$68:$CE$68,0)),'3. Erfassung Auszahlungen'!$N$68,0)</f>
        <v>0</v>
      </c>
      <c r="D119" s="199">
        <f ca="1">IF(ISNUMBER(MATCH(D4,'3. Erfassung Auszahlungen'!$V$68:$CE$68,0)),'3. Erfassung Auszahlungen'!$N$68,0)</f>
        <v>0</v>
      </c>
      <c r="E119" s="199">
        <f ca="1">IF(ISNUMBER(MATCH(E4,'3. Erfassung Auszahlungen'!$V$68:$CE$68,0)),'3. Erfassung Auszahlungen'!$N$68,0)</f>
        <v>0</v>
      </c>
      <c r="F119" s="199">
        <f ca="1">IF(ISNUMBER(MATCH(F4,'3. Erfassung Auszahlungen'!$V$68:$CE$68,0)),'3. Erfassung Auszahlungen'!$N$68,0)</f>
        <v>0</v>
      </c>
      <c r="G119" s="199">
        <f ca="1">IF(ISNUMBER(MATCH(G4,'3. Erfassung Auszahlungen'!$V$68:$CE$68,0)),'3. Erfassung Auszahlungen'!$N$68,0)</f>
        <v>0</v>
      </c>
      <c r="H119" s="199">
        <f ca="1">IF(ISNUMBER(MATCH(H4,'3. Erfassung Auszahlungen'!$V$68:$CE$68,0)),'3. Erfassung Auszahlungen'!$N$68,0)</f>
        <v>0</v>
      </c>
      <c r="I119" s="199">
        <f ca="1">IF(ISNUMBER(MATCH(I4,'3. Erfassung Auszahlungen'!$V$68:$CE$68,0)),'3. Erfassung Auszahlungen'!$N$68,0)</f>
        <v>0</v>
      </c>
      <c r="J119" s="199">
        <f ca="1">IF(ISNUMBER(MATCH(J4,'3. Erfassung Auszahlungen'!$V$68:$CE$68,0)),'3. Erfassung Auszahlungen'!$N$68,0)</f>
        <v>0</v>
      </c>
      <c r="K119" s="199">
        <f ca="1">IF(ISNUMBER(MATCH(K4,'3. Erfassung Auszahlungen'!$V$68:$CE$68,0)),'3. Erfassung Auszahlungen'!$N$68,0)</f>
        <v>0</v>
      </c>
      <c r="L119" s="199">
        <f ca="1">IF(ISNUMBER(MATCH(L4,'3. Erfassung Auszahlungen'!$V$68:$CE$68,0)),'3. Erfassung Auszahlungen'!$N$68,0)</f>
        <v>0</v>
      </c>
      <c r="M119" s="199">
        <f ca="1">IF(ISNUMBER(MATCH(M4,'3. Erfassung Auszahlungen'!$V$68:$CE$68,0)),'3. Erfassung Auszahlungen'!$N$68,0)</f>
        <v>0</v>
      </c>
      <c r="N119" s="188">
        <f t="shared" ca="1" si="10"/>
        <v>0</v>
      </c>
    </row>
    <row r="120" spans="1:14" outlineLevel="1" x14ac:dyDescent="0.25">
      <c r="A120" s="18">
        <f>'3. Erfassung Auszahlungen'!A69</f>
        <v>0</v>
      </c>
      <c r="B120" s="199">
        <f ca="1">IF(ISNUMBER(MATCH(B4,'3. Erfassung Auszahlungen'!$V$69:$CE$69,0)),'3. Erfassung Auszahlungen'!$N$69,0)</f>
        <v>0</v>
      </c>
      <c r="C120" s="199">
        <f ca="1">IF(ISNUMBER(MATCH(C4,'3. Erfassung Auszahlungen'!$V$69:$CE$69,0)),'3. Erfassung Auszahlungen'!$N$69,0)</f>
        <v>0</v>
      </c>
      <c r="D120" s="199">
        <f ca="1">IF(ISNUMBER(MATCH(D4,'3. Erfassung Auszahlungen'!$V$69:$CE$69,0)),'3. Erfassung Auszahlungen'!$N$69,0)</f>
        <v>0</v>
      </c>
      <c r="E120" s="199">
        <f ca="1">IF(ISNUMBER(MATCH(E4,'3. Erfassung Auszahlungen'!$V$69:$CE$69,0)),'3. Erfassung Auszahlungen'!$N$69,0)</f>
        <v>0</v>
      </c>
      <c r="F120" s="199">
        <f ca="1">IF(ISNUMBER(MATCH(F4,'3. Erfassung Auszahlungen'!$V$69:$CE$69,0)),'3. Erfassung Auszahlungen'!$N$69,0)</f>
        <v>0</v>
      </c>
      <c r="G120" s="199">
        <f ca="1">IF(ISNUMBER(MATCH(G4,'3. Erfassung Auszahlungen'!$V$69:$CE$69,0)),'3. Erfassung Auszahlungen'!$N$69,0)</f>
        <v>0</v>
      </c>
      <c r="H120" s="199">
        <f ca="1">IF(ISNUMBER(MATCH(H4,'3. Erfassung Auszahlungen'!$V$69:$CE$69,0)),'3. Erfassung Auszahlungen'!$N$69,0)</f>
        <v>0</v>
      </c>
      <c r="I120" s="199">
        <f ca="1">IF(ISNUMBER(MATCH(I4,'3. Erfassung Auszahlungen'!$V$69:$CE$69,0)),'3. Erfassung Auszahlungen'!$N$69,0)</f>
        <v>0</v>
      </c>
      <c r="J120" s="199">
        <f ca="1">IF(ISNUMBER(MATCH(J4,'3. Erfassung Auszahlungen'!$V$69:$CE$69,0)),'3. Erfassung Auszahlungen'!$N$69,0)</f>
        <v>0</v>
      </c>
      <c r="K120" s="199">
        <f ca="1">IF(ISNUMBER(MATCH(K4,'3. Erfassung Auszahlungen'!$V$69:$CE$69,0)),'3. Erfassung Auszahlungen'!$N$69,0)</f>
        <v>0</v>
      </c>
      <c r="L120" s="199">
        <f ca="1">IF(ISNUMBER(MATCH(L4,'3. Erfassung Auszahlungen'!$V$69:$CE$69,0)),'3. Erfassung Auszahlungen'!$N$69,0)</f>
        <v>0</v>
      </c>
      <c r="M120" s="199">
        <f ca="1">IF(ISNUMBER(MATCH(M4,'3. Erfassung Auszahlungen'!$V$69:$CE$69,0)),'3. Erfassung Auszahlungen'!$N$69,0)</f>
        <v>0</v>
      </c>
      <c r="N120" s="188">
        <f t="shared" ca="1" si="10"/>
        <v>0</v>
      </c>
    </row>
    <row r="121" spans="1:14" outlineLevel="1" x14ac:dyDescent="0.25">
      <c r="A121" s="18">
        <f>'3. Erfassung Auszahlungen'!A70</f>
        <v>0</v>
      </c>
      <c r="B121" s="199">
        <f ca="1">IF(ISNUMBER(MATCH(B4,'3. Erfassung Auszahlungen'!$V$70:$CE$70,0)),'3. Erfassung Auszahlungen'!$N$70,0)</f>
        <v>0</v>
      </c>
      <c r="C121" s="199">
        <f ca="1">IF(ISNUMBER(MATCH(C4,'3. Erfassung Auszahlungen'!$V$70:$CE$70,0)),'3. Erfassung Auszahlungen'!$N$70,0)</f>
        <v>0</v>
      </c>
      <c r="D121" s="199">
        <f ca="1">IF(ISNUMBER(MATCH(D4,'3. Erfassung Auszahlungen'!$V$70:$CE$70,0)),'3. Erfassung Auszahlungen'!$N$70,0)</f>
        <v>0</v>
      </c>
      <c r="E121" s="199">
        <f ca="1">IF(ISNUMBER(MATCH(E4,'3. Erfassung Auszahlungen'!$V$70:$CE$70,0)),'3. Erfassung Auszahlungen'!$N$70,0)</f>
        <v>0</v>
      </c>
      <c r="F121" s="199">
        <f ca="1">IF(ISNUMBER(MATCH(F4,'3. Erfassung Auszahlungen'!$V$70:$CE$70,0)),'3. Erfassung Auszahlungen'!$N$70,0)</f>
        <v>0</v>
      </c>
      <c r="G121" s="199">
        <f ca="1">IF(ISNUMBER(MATCH(G4,'3. Erfassung Auszahlungen'!$V$70:$CE$70,0)),'3. Erfassung Auszahlungen'!$N$70,0)</f>
        <v>0</v>
      </c>
      <c r="H121" s="199">
        <f ca="1">IF(ISNUMBER(MATCH(H4,'3. Erfassung Auszahlungen'!$V$70:$CE$70,0)),'3. Erfassung Auszahlungen'!$N$70,0)</f>
        <v>0</v>
      </c>
      <c r="I121" s="199">
        <f ca="1">IF(ISNUMBER(MATCH(I4,'3. Erfassung Auszahlungen'!$V$70:$CE$70,0)),'3. Erfassung Auszahlungen'!$N$70,0)</f>
        <v>0</v>
      </c>
      <c r="J121" s="199">
        <f ca="1">IF(ISNUMBER(MATCH(J4,'3. Erfassung Auszahlungen'!$V$70:$CE$70,0)),'3. Erfassung Auszahlungen'!$N$70,0)</f>
        <v>0</v>
      </c>
      <c r="K121" s="199">
        <f ca="1">IF(ISNUMBER(MATCH(K4,'3. Erfassung Auszahlungen'!$V$70:$CE$70,0)),'3. Erfassung Auszahlungen'!$N$70,0)</f>
        <v>0</v>
      </c>
      <c r="L121" s="199">
        <f ca="1">IF(ISNUMBER(MATCH(L4,'3. Erfassung Auszahlungen'!$V$70:$CE$70,0)),'3. Erfassung Auszahlungen'!$N$70,0)</f>
        <v>0</v>
      </c>
      <c r="M121" s="199">
        <f ca="1">IF(ISNUMBER(MATCH(M4,'3. Erfassung Auszahlungen'!$V$70:$CE$70,0)),'3. Erfassung Auszahlungen'!$N$70,0)</f>
        <v>0</v>
      </c>
      <c r="N121" s="188">
        <f t="shared" ca="1" si="10"/>
        <v>0</v>
      </c>
    </row>
    <row r="122" spans="1:14" outlineLevel="1" x14ac:dyDescent="0.25">
      <c r="A122" s="18">
        <f>'3. Erfassung Auszahlungen'!A71</f>
        <v>0</v>
      </c>
      <c r="B122" s="199">
        <f ca="1">IF(ISNUMBER(MATCH(B4,'3. Erfassung Auszahlungen'!$V$71:$CE$71,0)),'3. Erfassung Auszahlungen'!$N$71,0)</f>
        <v>0</v>
      </c>
      <c r="C122" s="199">
        <f ca="1">IF(ISNUMBER(MATCH(C4,'3. Erfassung Auszahlungen'!$V$71:$CE$71,0)),'3. Erfassung Auszahlungen'!$N$71,0)</f>
        <v>0</v>
      </c>
      <c r="D122" s="199">
        <f ca="1">IF(ISNUMBER(MATCH(D4,'3. Erfassung Auszahlungen'!$V$71:$CE$71,0)),'3. Erfassung Auszahlungen'!$N$71,0)</f>
        <v>0</v>
      </c>
      <c r="E122" s="199">
        <f ca="1">IF(ISNUMBER(MATCH(E4,'3. Erfassung Auszahlungen'!$V$71:$CE$71,0)),'3. Erfassung Auszahlungen'!$N$71,0)</f>
        <v>0</v>
      </c>
      <c r="F122" s="199">
        <f ca="1">IF(ISNUMBER(MATCH(F4,'3. Erfassung Auszahlungen'!$V$71:$CE$71,0)),'3. Erfassung Auszahlungen'!$N$71,0)</f>
        <v>0</v>
      </c>
      <c r="G122" s="199">
        <f ca="1">IF(ISNUMBER(MATCH(G4,'3. Erfassung Auszahlungen'!$V$71:$CE$71,0)),'3. Erfassung Auszahlungen'!$N$71,0)</f>
        <v>0</v>
      </c>
      <c r="H122" s="199">
        <f ca="1">IF(ISNUMBER(MATCH(H4,'3. Erfassung Auszahlungen'!$V$71:$CE$71,0)),'3. Erfassung Auszahlungen'!$N$71,0)</f>
        <v>0</v>
      </c>
      <c r="I122" s="199">
        <f ca="1">IF(ISNUMBER(MATCH(I4,'3. Erfassung Auszahlungen'!$V$71:$CE$71,0)),'3. Erfassung Auszahlungen'!$N$71,0)</f>
        <v>0</v>
      </c>
      <c r="J122" s="199">
        <f ca="1">IF(ISNUMBER(MATCH(J4,'3. Erfassung Auszahlungen'!$V$71:$CE$71,0)),'3. Erfassung Auszahlungen'!$N$71,0)</f>
        <v>0</v>
      </c>
      <c r="K122" s="199">
        <f ca="1">IF(ISNUMBER(MATCH(K4,'3. Erfassung Auszahlungen'!$V$71:$CE$71,0)),'3. Erfassung Auszahlungen'!$N$71,0)</f>
        <v>0</v>
      </c>
      <c r="L122" s="199">
        <f ca="1">IF(ISNUMBER(MATCH(L4,'3. Erfassung Auszahlungen'!$V$71:$CE$71,0)),'3. Erfassung Auszahlungen'!$N$71,0)</f>
        <v>0</v>
      </c>
      <c r="M122" s="199">
        <f ca="1">IF(ISNUMBER(MATCH(M4,'3. Erfassung Auszahlungen'!$V$71:$CE$71,0)),'3. Erfassung Auszahlungen'!$N$71,0)</f>
        <v>0</v>
      </c>
      <c r="N122" s="188">
        <f t="shared" ca="1" si="10"/>
        <v>0</v>
      </c>
    </row>
    <row r="123" spans="1:14" outlineLevel="1" x14ac:dyDescent="0.25">
      <c r="A123" s="18">
        <f>'3. Erfassung Auszahlungen'!A72</f>
        <v>0</v>
      </c>
      <c r="B123" s="199">
        <f ca="1">IF(ISNUMBER(MATCH(B4,'3. Erfassung Auszahlungen'!$V$72:$CE$72,0)),'3. Erfassung Auszahlungen'!$N$72,0)</f>
        <v>0</v>
      </c>
      <c r="C123" s="199">
        <f ca="1">IF(ISNUMBER(MATCH(C4,'3. Erfassung Auszahlungen'!$V$72:$CE$72,0)),'3. Erfassung Auszahlungen'!$N$72,0)</f>
        <v>0</v>
      </c>
      <c r="D123" s="199">
        <f ca="1">IF(ISNUMBER(MATCH(D4,'3. Erfassung Auszahlungen'!$V$72:$CE$72,0)),'3. Erfassung Auszahlungen'!$N$72,0)</f>
        <v>0</v>
      </c>
      <c r="E123" s="199">
        <f ca="1">IF(ISNUMBER(MATCH(E4,'3. Erfassung Auszahlungen'!$V$72:$CE$72,0)),'3. Erfassung Auszahlungen'!$N$72,0)</f>
        <v>0</v>
      </c>
      <c r="F123" s="199">
        <f ca="1">IF(ISNUMBER(MATCH(F4,'3. Erfassung Auszahlungen'!$V$72:$CE$72,0)),'3. Erfassung Auszahlungen'!$N$72,0)</f>
        <v>0</v>
      </c>
      <c r="G123" s="199">
        <f ca="1">IF(ISNUMBER(MATCH(G4,'3. Erfassung Auszahlungen'!$V$72:$CE$72,0)),'3. Erfassung Auszahlungen'!$N$72,0)</f>
        <v>0</v>
      </c>
      <c r="H123" s="199">
        <f ca="1">IF(ISNUMBER(MATCH(H4,'3. Erfassung Auszahlungen'!$V$72:$CE$72,0)),'3. Erfassung Auszahlungen'!$N$72,0)</f>
        <v>0</v>
      </c>
      <c r="I123" s="199">
        <f ca="1">IF(ISNUMBER(MATCH(I4,'3. Erfassung Auszahlungen'!$V$72:$CE$72,0)),'3. Erfassung Auszahlungen'!$N$72,0)</f>
        <v>0</v>
      </c>
      <c r="J123" s="199">
        <f ca="1">IF(ISNUMBER(MATCH(J4,'3. Erfassung Auszahlungen'!$V$72:$CE$72,0)),'3. Erfassung Auszahlungen'!$N$72,0)</f>
        <v>0</v>
      </c>
      <c r="K123" s="199">
        <f ca="1">IF(ISNUMBER(MATCH(K4,'3. Erfassung Auszahlungen'!$V$72:$CE$72,0)),'3. Erfassung Auszahlungen'!$N$72,0)</f>
        <v>0</v>
      </c>
      <c r="L123" s="199">
        <f ca="1">IF(ISNUMBER(MATCH(L4,'3. Erfassung Auszahlungen'!$V$72:$CE$72,0)),'3. Erfassung Auszahlungen'!$N$72,0)</f>
        <v>0</v>
      </c>
      <c r="M123" s="199">
        <f ca="1">IF(ISNUMBER(MATCH(M4,'3. Erfassung Auszahlungen'!$V$72:$CE$72,0)),'3. Erfassung Auszahlungen'!$N$72,0)</f>
        <v>0</v>
      </c>
      <c r="N123" s="188">
        <f t="shared" ca="1" si="10"/>
        <v>0</v>
      </c>
    </row>
    <row r="124" spans="1:14" outlineLevel="1" x14ac:dyDescent="0.25">
      <c r="A124" s="18">
        <f>'3. Erfassung Auszahlungen'!A73</f>
        <v>0</v>
      </c>
      <c r="B124" s="199">
        <f ca="1">IF(ISNUMBER(MATCH(B4,'3. Erfassung Auszahlungen'!$V$73:$CE$73,0)),'3. Erfassung Auszahlungen'!$N$73,0)</f>
        <v>0</v>
      </c>
      <c r="C124" s="199">
        <f ca="1">IF(ISNUMBER(MATCH(C4,'3. Erfassung Auszahlungen'!$V$73:$CE$73,0)),'3. Erfassung Auszahlungen'!$N$73,0)</f>
        <v>0</v>
      </c>
      <c r="D124" s="199">
        <f ca="1">IF(ISNUMBER(MATCH(D4,'3. Erfassung Auszahlungen'!$V$73:$CE$73,0)),'3. Erfassung Auszahlungen'!$N$73,0)</f>
        <v>0</v>
      </c>
      <c r="E124" s="199">
        <f ca="1">IF(ISNUMBER(MATCH(E4,'3. Erfassung Auszahlungen'!$V$73:$CE$73,0)),'3. Erfassung Auszahlungen'!$N$73,0)</f>
        <v>0</v>
      </c>
      <c r="F124" s="199">
        <f ca="1">IF(ISNUMBER(MATCH(F4,'3. Erfassung Auszahlungen'!$V$73:$CE$73,0)),'3. Erfassung Auszahlungen'!$N$73,0)</f>
        <v>0</v>
      </c>
      <c r="G124" s="199">
        <f ca="1">IF(ISNUMBER(MATCH(G4,'3. Erfassung Auszahlungen'!$V$73:$CE$73,0)),'3. Erfassung Auszahlungen'!$N$73,0)</f>
        <v>0</v>
      </c>
      <c r="H124" s="199">
        <f ca="1">IF(ISNUMBER(MATCH(H4,'3. Erfassung Auszahlungen'!$V$73:$CE$73,0)),'3. Erfassung Auszahlungen'!$N$73,0)</f>
        <v>0</v>
      </c>
      <c r="I124" s="199">
        <f ca="1">IF(ISNUMBER(MATCH(I4,'3. Erfassung Auszahlungen'!$V$73:$CE$73,0)),'3. Erfassung Auszahlungen'!$N$73,0)</f>
        <v>0</v>
      </c>
      <c r="J124" s="199">
        <f ca="1">IF(ISNUMBER(MATCH(J4,'3. Erfassung Auszahlungen'!$V$73:$CE$73,0)),'3. Erfassung Auszahlungen'!$N$73,0)</f>
        <v>0</v>
      </c>
      <c r="K124" s="199">
        <f ca="1">IF(ISNUMBER(MATCH(K4,'3. Erfassung Auszahlungen'!$V$73:$CE$73,0)),'3. Erfassung Auszahlungen'!$N$73,0)</f>
        <v>0</v>
      </c>
      <c r="L124" s="199">
        <f ca="1">IF(ISNUMBER(MATCH(L4,'3. Erfassung Auszahlungen'!$V$73:$CE$73,0)),'3. Erfassung Auszahlungen'!$N$73,0)</f>
        <v>0</v>
      </c>
      <c r="M124" s="199">
        <f ca="1">IF(ISNUMBER(MATCH(M4,'3. Erfassung Auszahlungen'!$V$73:$CE$73,0)),'3. Erfassung Auszahlungen'!$N$73,0)</f>
        <v>0</v>
      </c>
      <c r="N124" s="188">
        <f t="shared" ca="1" si="10"/>
        <v>0</v>
      </c>
    </row>
    <row r="125" spans="1:14" outlineLevel="1" x14ac:dyDescent="0.25">
      <c r="A125" s="18">
        <f>'3. Erfassung Auszahlungen'!A74</f>
        <v>0</v>
      </c>
      <c r="B125" s="199">
        <f ca="1">IF(ISNUMBER(MATCH(B4,'3. Erfassung Auszahlungen'!$V$74:$CE$74,0)),'3. Erfassung Auszahlungen'!$N$74,0)</f>
        <v>0</v>
      </c>
      <c r="C125" s="199">
        <f ca="1">IF(ISNUMBER(MATCH(C4,'3. Erfassung Auszahlungen'!$V$74:$CE$74,0)),'3. Erfassung Auszahlungen'!$N$74,0)</f>
        <v>0</v>
      </c>
      <c r="D125" s="199">
        <f ca="1">IF(ISNUMBER(MATCH(D4,'3. Erfassung Auszahlungen'!$V$74:$CE$74,0)),'3. Erfassung Auszahlungen'!$N$74,0)</f>
        <v>0</v>
      </c>
      <c r="E125" s="199">
        <f ca="1">IF(ISNUMBER(MATCH(E4,'3. Erfassung Auszahlungen'!$V$74:$CE$74,0)),'3. Erfassung Auszahlungen'!$N$74,0)</f>
        <v>0</v>
      </c>
      <c r="F125" s="199">
        <f ca="1">IF(ISNUMBER(MATCH(F4,'3. Erfassung Auszahlungen'!$V$74:$CE$74,0)),'3. Erfassung Auszahlungen'!$N$74,0)</f>
        <v>0</v>
      </c>
      <c r="G125" s="199">
        <f ca="1">IF(ISNUMBER(MATCH(G4,'3. Erfassung Auszahlungen'!$V$74:$CE$74,0)),'3. Erfassung Auszahlungen'!$N$74,0)</f>
        <v>0</v>
      </c>
      <c r="H125" s="199">
        <f ca="1">IF(ISNUMBER(MATCH(H4,'3. Erfassung Auszahlungen'!$V$74:$CE$74,0)),'3. Erfassung Auszahlungen'!$N$74,0)</f>
        <v>0</v>
      </c>
      <c r="I125" s="199">
        <f ca="1">IF(ISNUMBER(MATCH(I4,'3. Erfassung Auszahlungen'!$V$74:$CE$74,0)),'3. Erfassung Auszahlungen'!$N$74,0)</f>
        <v>0</v>
      </c>
      <c r="J125" s="199">
        <f ca="1">IF(ISNUMBER(MATCH(J4,'3. Erfassung Auszahlungen'!$V$74:$CE$74,0)),'3. Erfassung Auszahlungen'!$N$74,0)</f>
        <v>0</v>
      </c>
      <c r="K125" s="199">
        <f ca="1">IF(ISNUMBER(MATCH(K4,'3. Erfassung Auszahlungen'!$V$74:$CE$74,0)),'3. Erfassung Auszahlungen'!$N$74,0)</f>
        <v>0</v>
      </c>
      <c r="L125" s="199">
        <f ca="1">IF(ISNUMBER(MATCH(L4,'3. Erfassung Auszahlungen'!$V$74:$CE$74,0)),'3. Erfassung Auszahlungen'!$N$74,0)</f>
        <v>0</v>
      </c>
      <c r="M125" s="199">
        <f ca="1">IF(ISNUMBER(MATCH(M4,'3. Erfassung Auszahlungen'!$V$74:$CE$74,0)),'3. Erfassung Auszahlungen'!$N$74,0)</f>
        <v>0</v>
      </c>
      <c r="N125" s="188">
        <f t="shared" ca="1" si="10"/>
        <v>0</v>
      </c>
    </row>
    <row r="126" spans="1:14" outlineLevel="1" x14ac:dyDescent="0.25">
      <c r="A126" s="18">
        <f>'3. Erfassung Auszahlungen'!A75</f>
        <v>0</v>
      </c>
      <c r="B126" s="199">
        <f ca="1">IF(ISNUMBER(MATCH(B4,'3. Erfassung Auszahlungen'!$V$75:$CE$75,0)),'3. Erfassung Auszahlungen'!$N$75,0)</f>
        <v>0</v>
      </c>
      <c r="C126" s="199">
        <f ca="1">IF(ISNUMBER(MATCH(C4,'3. Erfassung Auszahlungen'!$V$75:$CE$75,0)),'3. Erfassung Auszahlungen'!$N$75,0)</f>
        <v>0</v>
      </c>
      <c r="D126" s="199">
        <f ca="1">IF(ISNUMBER(MATCH(D4,'3. Erfassung Auszahlungen'!$V$75:$CE$75,0)),'3. Erfassung Auszahlungen'!$N$75,0)</f>
        <v>0</v>
      </c>
      <c r="E126" s="199">
        <f ca="1">IF(ISNUMBER(MATCH(E4,'3. Erfassung Auszahlungen'!$V$75:$CE$75,0)),'3. Erfassung Auszahlungen'!$N$75,0)</f>
        <v>0</v>
      </c>
      <c r="F126" s="199">
        <f ca="1">IF(ISNUMBER(MATCH(F4,'3. Erfassung Auszahlungen'!$V$75:$CE$75,0)),'3. Erfassung Auszahlungen'!$N$75,0)</f>
        <v>0</v>
      </c>
      <c r="G126" s="199">
        <f ca="1">IF(ISNUMBER(MATCH(G4,'3. Erfassung Auszahlungen'!$V$75:$CE$75,0)),'3. Erfassung Auszahlungen'!$N$75,0)</f>
        <v>0</v>
      </c>
      <c r="H126" s="199">
        <f ca="1">IF(ISNUMBER(MATCH(H4,'3. Erfassung Auszahlungen'!$V$75:$CE$75,0)),'3. Erfassung Auszahlungen'!$N$75,0)</f>
        <v>0</v>
      </c>
      <c r="I126" s="199">
        <f ca="1">IF(ISNUMBER(MATCH(I4,'3. Erfassung Auszahlungen'!$V$75:$CE$75,0)),'3. Erfassung Auszahlungen'!$N$75,0)</f>
        <v>0</v>
      </c>
      <c r="J126" s="199">
        <f ca="1">IF(ISNUMBER(MATCH(J4,'3. Erfassung Auszahlungen'!$V$75:$CE$75,0)),'3. Erfassung Auszahlungen'!$N$75,0)</f>
        <v>0</v>
      </c>
      <c r="K126" s="199">
        <f ca="1">IF(ISNUMBER(MATCH(K4,'3. Erfassung Auszahlungen'!$V$75:$CE$75,0)),'3. Erfassung Auszahlungen'!$N$75,0)</f>
        <v>0</v>
      </c>
      <c r="L126" s="199">
        <f ca="1">IF(ISNUMBER(MATCH(L4,'3. Erfassung Auszahlungen'!$V$75:$CE$75,0)),'3. Erfassung Auszahlungen'!$N$75,0)</f>
        <v>0</v>
      </c>
      <c r="M126" s="199">
        <f ca="1">IF(ISNUMBER(MATCH(M4,'3. Erfassung Auszahlungen'!$V$75:$CE$75,0)),'3. Erfassung Auszahlungen'!$N$75,0)</f>
        <v>0</v>
      </c>
      <c r="N126" s="188">
        <f t="shared" ca="1" si="10"/>
        <v>0</v>
      </c>
    </row>
    <row r="127" spans="1:14" outlineLevel="1" x14ac:dyDescent="0.25">
      <c r="A127" s="18">
        <f>'3. Erfassung Auszahlungen'!A76</f>
        <v>0</v>
      </c>
      <c r="B127" s="199">
        <f ca="1">IF(ISNUMBER(MATCH(B4,'3. Erfassung Auszahlungen'!$V$76:$CE$76,0)),'3. Erfassung Auszahlungen'!$N$76,0)</f>
        <v>0</v>
      </c>
      <c r="C127" s="199">
        <f ca="1">IF(ISNUMBER(MATCH(C4,'3. Erfassung Auszahlungen'!$V$76:$CE$76,0)),'3. Erfassung Auszahlungen'!$N$76,0)</f>
        <v>0</v>
      </c>
      <c r="D127" s="199">
        <f ca="1">IF(ISNUMBER(MATCH(D4,'3. Erfassung Auszahlungen'!$V$76:$CE$76,0)),'3. Erfassung Auszahlungen'!$N$76,0)</f>
        <v>0</v>
      </c>
      <c r="E127" s="199">
        <f ca="1">IF(ISNUMBER(MATCH(E4,'3. Erfassung Auszahlungen'!$V$76:$CE$76,0)),'3. Erfassung Auszahlungen'!$N$76,0)</f>
        <v>0</v>
      </c>
      <c r="F127" s="199">
        <f ca="1">IF(ISNUMBER(MATCH(F4,'3. Erfassung Auszahlungen'!$V$76:$CE$76,0)),'3. Erfassung Auszahlungen'!$N$76,0)</f>
        <v>0</v>
      </c>
      <c r="G127" s="199">
        <f ca="1">IF(ISNUMBER(MATCH(G4,'3. Erfassung Auszahlungen'!$V$76:$CE$76,0)),'3. Erfassung Auszahlungen'!$N$76,0)</f>
        <v>0</v>
      </c>
      <c r="H127" s="199">
        <f ca="1">IF(ISNUMBER(MATCH(H4,'3. Erfassung Auszahlungen'!$V$76:$CE$76,0)),'3. Erfassung Auszahlungen'!$N$76,0)</f>
        <v>0</v>
      </c>
      <c r="I127" s="199">
        <f ca="1">IF(ISNUMBER(MATCH(I4,'3. Erfassung Auszahlungen'!$V$76:$CE$76,0)),'3. Erfassung Auszahlungen'!$N$76,0)</f>
        <v>0</v>
      </c>
      <c r="J127" s="199">
        <f ca="1">IF(ISNUMBER(MATCH(J4,'3. Erfassung Auszahlungen'!$V$76:$CE$76,0)),'3. Erfassung Auszahlungen'!$N$76,0)</f>
        <v>0</v>
      </c>
      <c r="K127" s="199">
        <f ca="1">IF(ISNUMBER(MATCH(K4,'3. Erfassung Auszahlungen'!$V$76:$CE$76,0)),'3. Erfassung Auszahlungen'!$N$76,0)</f>
        <v>0</v>
      </c>
      <c r="L127" s="199">
        <f ca="1">IF(ISNUMBER(MATCH(L4,'3. Erfassung Auszahlungen'!$V$76:$CE$76,0)),'3. Erfassung Auszahlungen'!$N$76,0)</f>
        <v>0</v>
      </c>
      <c r="M127" s="199">
        <f ca="1">IF(ISNUMBER(MATCH(M4,'3. Erfassung Auszahlungen'!$V$76:$CE$76,0)),'3. Erfassung Auszahlungen'!$N$76,0)</f>
        <v>0</v>
      </c>
      <c r="N127" s="188">
        <f t="shared" ca="1" si="10"/>
        <v>0</v>
      </c>
    </row>
    <row r="128" spans="1:14" outlineLevel="1" x14ac:dyDescent="0.25">
      <c r="A128" s="18">
        <f>'3. Erfassung Auszahlungen'!A77</f>
        <v>0</v>
      </c>
      <c r="B128" s="199">
        <f ca="1">IF(ISNUMBER(MATCH(B4,'3. Erfassung Auszahlungen'!$V$77:$CE$77,0)),'3. Erfassung Auszahlungen'!$N$77,0)</f>
        <v>0</v>
      </c>
      <c r="C128" s="199">
        <f ca="1">IF(ISNUMBER(MATCH(C4,'3. Erfassung Auszahlungen'!$V$77:$CE$77,0)),'3. Erfassung Auszahlungen'!$N$77,0)</f>
        <v>0</v>
      </c>
      <c r="D128" s="199">
        <f ca="1">IF(ISNUMBER(MATCH(D4,'3. Erfassung Auszahlungen'!$V$77:$CE$77,0)),'3. Erfassung Auszahlungen'!$N$77,0)</f>
        <v>0</v>
      </c>
      <c r="E128" s="199">
        <f ca="1">IF(ISNUMBER(MATCH(E4,'3. Erfassung Auszahlungen'!$V$77:$CE$77,0)),'3. Erfassung Auszahlungen'!$N$77,0)</f>
        <v>0</v>
      </c>
      <c r="F128" s="199">
        <f ca="1">IF(ISNUMBER(MATCH(F4,'3. Erfassung Auszahlungen'!$V$77:$CE$77,0)),'3. Erfassung Auszahlungen'!$N$77,0)</f>
        <v>0</v>
      </c>
      <c r="G128" s="199">
        <f ca="1">IF(ISNUMBER(MATCH(G4,'3. Erfassung Auszahlungen'!$V$77:$CE$77,0)),'3. Erfassung Auszahlungen'!$N$77,0)</f>
        <v>0</v>
      </c>
      <c r="H128" s="199">
        <f ca="1">IF(ISNUMBER(MATCH(H4,'3. Erfassung Auszahlungen'!$V$77:$CE$77,0)),'3. Erfassung Auszahlungen'!$N$77,0)</f>
        <v>0</v>
      </c>
      <c r="I128" s="199">
        <f ca="1">IF(ISNUMBER(MATCH(I4,'3. Erfassung Auszahlungen'!$V$77:$CE$77,0)),'3. Erfassung Auszahlungen'!$N$77,0)</f>
        <v>0</v>
      </c>
      <c r="J128" s="199">
        <f ca="1">IF(ISNUMBER(MATCH(J4,'3. Erfassung Auszahlungen'!$V$77:$CE$77,0)),'3. Erfassung Auszahlungen'!$N$77,0)</f>
        <v>0</v>
      </c>
      <c r="K128" s="199">
        <f ca="1">IF(ISNUMBER(MATCH(K4,'3. Erfassung Auszahlungen'!$V$77:$CE$77,0)),'3. Erfassung Auszahlungen'!$N$77,0)</f>
        <v>0</v>
      </c>
      <c r="L128" s="199">
        <f ca="1">IF(ISNUMBER(MATCH(L4,'3. Erfassung Auszahlungen'!$V$77:$CE$77,0)),'3. Erfassung Auszahlungen'!$N$77,0)</f>
        <v>0</v>
      </c>
      <c r="M128" s="199">
        <f ca="1">IF(ISNUMBER(MATCH(M4,'3. Erfassung Auszahlungen'!$V$77:$CE$77,0)),'3. Erfassung Auszahlungen'!$N$77,0)</f>
        <v>0</v>
      </c>
      <c r="N128" s="188">
        <f t="shared" ca="1" si="10"/>
        <v>0</v>
      </c>
    </row>
    <row r="129" spans="1:15" outlineLevel="1" x14ac:dyDescent="0.25">
      <c r="A129" s="18">
        <f>'3. Erfassung Auszahlungen'!A78</f>
        <v>0</v>
      </c>
      <c r="B129" s="199">
        <f ca="1">IF(ISNUMBER(MATCH(B4,'3. Erfassung Auszahlungen'!$V$78:$CE$78,0)),'3. Erfassung Auszahlungen'!$N$78,0)</f>
        <v>0</v>
      </c>
      <c r="C129" s="199">
        <f ca="1">IF(ISNUMBER(MATCH(C4,'3. Erfassung Auszahlungen'!$V$78:$CE$78,0)),'3. Erfassung Auszahlungen'!$N$78,0)</f>
        <v>0</v>
      </c>
      <c r="D129" s="199">
        <f ca="1">IF(ISNUMBER(MATCH(D4,'3. Erfassung Auszahlungen'!$V$78:$CE$78,0)),'3. Erfassung Auszahlungen'!$N$78,0)</f>
        <v>0</v>
      </c>
      <c r="E129" s="199">
        <f ca="1">IF(ISNUMBER(MATCH(E4,'3. Erfassung Auszahlungen'!$V$78:$CE$78,0)),'3. Erfassung Auszahlungen'!$N$78,0)</f>
        <v>0</v>
      </c>
      <c r="F129" s="199">
        <f ca="1">IF(ISNUMBER(MATCH(F4,'3. Erfassung Auszahlungen'!$V$78:$CE$78,0)),'3. Erfassung Auszahlungen'!$N$78,0)</f>
        <v>0</v>
      </c>
      <c r="G129" s="199">
        <f ca="1">IF(ISNUMBER(MATCH(G4,'3. Erfassung Auszahlungen'!$V$78:$CE$78,0)),'3. Erfassung Auszahlungen'!$N$78,0)</f>
        <v>0</v>
      </c>
      <c r="H129" s="199">
        <f ca="1">IF(ISNUMBER(MATCH(H4,'3. Erfassung Auszahlungen'!$V$78:$CE$78,0)),'3. Erfassung Auszahlungen'!$N$78,0)</f>
        <v>0</v>
      </c>
      <c r="I129" s="199">
        <f ca="1">IF(ISNUMBER(MATCH(I4,'3. Erfassung Auszahlungen'!$V$78:$CE$78,0)),'3. Erfassung Auszahlungen'!$N$78,0)</f>
        <v>0</v>
      </c>
      <c r="J129" s="199">
        <f ca="1">IF(ISNUMBER(MATCH(J4,'3. Erfassung Auszahlungen'!$V$78:$CE$78,0)),'3. Erfassung Auszahlungen'!$N$78,0)</f>
        <v>0</v>
      </c>
      <c r="K129" s="199">
        <f ca="1">IF(ISNUMBER(MATCH(K4,'3. Erfassung Auszahlungen'!$V$78:$CE$78,0)),'3. Erfassung Auszahlungen'!$N$78,0)</f>
        <v>0</v>
      </c>
      <c r="L129" s="199">
        <f ca="1">IF(ISNUMBER(MATCH(L4,'3. Erfassung Auszahlungen'!$V$78:$CE$78,0)),'3. Erfassung Auszahlungen'!$N$78,0)</f>
        <v>0</v>
      </c>
      <c r="M129" s="199">
        <f ca="1">IF(ISNUMBER(MATCH(M4,'3. Erfassung Auszahlungen'!$V$78:$CE$78,0)),'3. Erfassung Auszahlungen'!$N$78,0)</f>
        <v>0</v>
      </c>
      <c r="N129" s="188">
        <f t="shared" ca="1" si="10"/>
        <v>0</v>
      </c>
    </row>
    <row r="130" spans="1:15" outlineLevel="1" x14ac:dyDescent="0.25">
      <c r="A130" s="18">
        <f>'3. Erfassung Auszahlungen'!A79</f>
        <v>0</v>
      </c>
      <c r="B130" s="199">
        <f ca="1">IF(ISNUMBER(MATCH(B4,'3. Erfassung Auszahlungen'!$V$79:$CE$79,0)),'3. Erfassung Auszahlungen'!$N$79,0)</f>
        <v>0</v>
      </c>
      <c r="C130" s="199">
        <f ca="1">IF(ISNUMBER(MATCH(C4,'3. Erfassung Auszahlungen'!$V$79:$CE$79,0)),'3. Erfassung Auszahlungen'!$N$79,0)</f>
        <v>0</v>
      </c>
      <c r="D130" s="199">
        <f ca="1">IF(ISNUMBER(MATCH(D4,'3. Erfassung Auszahlungen'!$V$79:$CE$79,0)),'3. Erfassung Auszahlungen'!$N$79,0)</f>
        <v>0</v>
      </c>
      <c r="E130" s="199">
        <f ca="1">IF(ISNUMBER(MATCH(E4,'3. Erfassung Auszahlungen'!$V$79:$CE$79,0)),'3. Erfassung Auszahlungen'!$N$79,0)</f>
        <v>0</v>
      </c>
      <c r="F130" s="199">
        <f ca="1">IF(ISNUMBER(MATCH(F4,'3. Erfassung Auszahlungen'!$V$79:$CE$79,0)),'3. Erfassung Auszahlungen'!$N$79,0)</f>
        <v>0</v>
      </c>
      <c r="G130" s="199">
        <f ca="1">IF(ISNUMBER(MATCH(G4,'3. Erfassung Auszahlungen'!$V$79:$CE$79,0)),'3. Erfassung Auszahlungen'!$N$79,0)</f>
        <v>0</v>
      </c>
      <c r="H130" s="199">
        <f ca="1">IF(ISNUMBER(MATCH(H4,'3. Erfassung Auszahlungen'!$V$79:$CE$79,0)),'3. Erfassung Auszahlungen'!$N$79,0)</f>
        <v>0</v>
      </c>
      <c r="I130" s="199">
        <f ca="1">IF(ISNUMBER(MATCH(I4,'3. Erfassung Auszahlungen'!$V$79:$CE$79,0)),'3. Erfassung Auszahlungen'!$N$79,0)</f>
        <v>0</v>
      </c>
      <c r="J130" s="199">
        <f ca="1">IF(ISNUMBER(MATCH(J4,'3. Erfassung Auszahlungen'!$V$79:$CE$79,0)),'3. Erfassung Auszahlungen'!$N$79,0)</f>
        <v>0</v>
      </c>
      <c r="K130" s="199">
        <f ca="1">IF(ISNUMBER(MATCH(K4,'3. Erfassung Auszahlungen'!$V$79:$CE$79,0)),'3. Erfassung Auszahlungen'!$N$79,0)</f>
        <v>0</v>
      </c>
      <c r="L130" s="199">
        <f ca="1">IF(ISNUMBER(MATCH(L4,'3. Erfassung Auszahlungen'!$V$79:$CE$79,0)),'3. Erfassung Auszahlungen'!$N$79,0)</f>
        <v>0</v>
      </c>
      <c r="M130" s="199">
        <f ca="1">IF(ISNUMBER(MATCH(M4,'3. Erfassung Auszahlungen'!$V$79:$CE$79,0)),'3. Erfassung Auszahlungen'!$N$79,0)</f>
        <v>0</v>
      </c>
      <c r="N130" s="188">
        <f t="shared" ca="1" si="10"/>
        <v>0</v>
      </c>
    </row>
    <row r="131" spans="1:15" outlineLevel="1" x14ac:dyDescent="0.25">
      <c r="A131" s="18">
        <f>'3. Erfassung Auszahlungen'!A80</f>
        <v>0</v>
      </c>
      <c r="B131" s="199">
        <f ca="1">IF(ISNUMBER(MATCH(B4,'3. Erfassung Auszahlungen'!$V$80:$CE$80,0)),'3. Erfassung Auszahlungen'!$N$80,0)</f>
        <v>0</v>
      </c>
      <c r="C131" s="199">
        <f ca="1">IF(ISNUMBER(MATCH(C4,'3. Erfassung Auszahlungen'!$V$80:$CE$80,0)),'3. Erfassung Auszahlungen'!$N$80,0)</f>
        <v>0</v>
      </c>
      <c r="D131" s="199">
        <f ca="1">IF(ISNUMBER(MATCH(D4,'3. Erfassung Auszahlungen'!$V$80:$CE$80,0)),'3. Erfassung Auszahlungen'!$N$80,0)</f>
        <v>0</v>
      </c>
      <c r="E131" s="199">
        <f ca="1">IF(ISNUMBER(MATCH(E4,'3. Erfassung Auszahlungen'!$V$80:$CE$80,0)),'3. Erfassung Auszahlungen'!$N$80,0)</f>
        <v>0</v>
      </c>
      <c r="F131" s="199">
        <f ca="1">IF(ISNUMBER(MATCH(F4,'3. Erfassung Auszahlungen'!$V$80:$CE$80,0)),'3. Erfassung Auszahlungen'!$N$80,0)</f>
        <v>0</v>
      </c>
      <c r="G131" s="199">
        <f ca="1">IF(ISNUMBER(MATCH(G4,'3. Erfassung Auszahlungen'!$V$80:$CE$80,0)),'3. Erfassung Auszahlungen'!$N$80,0)</f>
        <v>0</v>
      </c>
      <c r="H131" s="199">
        <f ca="1">IF(ISNUMBER(MATCH(H4,'3. Erfassung Auszahlungen'!$V$80:$CE$80,0)),'3. Erfassung Auszahlungen'!$N$80,0)</f>
        <v>0</v>
      </c>
      <c r="I131" s="199">
        <f ca="1">IF(ISNUMBER(MATCH(I4,'3. Erfassung Auszahlungen'!$V$80:$CE$80,0)),'3. Erfassung Auszahlungen'!$N$80,0)</f>
        <v>0</v>
      </c>
      <c r="J131" s="199">
        <f ca="1">IF(ISNUMBER(MATCH(J4,'3. Erfassung Auszahlungen'!$V$80:$CE$80,0)),'3. Erfassung Auszahlungen'!$N$80,0)</f>
        <v>0</v>
      </c>
      <c r="K131" s="199">
        <f ca="1">IF(ISNUMBER(MATCH(K4,'3. Erfassung Auszahlungen'!$V$80:$CE$80,0)),'3. Erfassung Auszahlungen'!$N$80,0)</f>
        <v>0</v>
      </c>
      <c r="L131" s="199">
        <f ca="1">IF(ISNUMBER(MATCH(L4,'3. Erfassung Auszahlungen'!$V$80:$CE$80,0)),'3. Erfassung Auszahlungen'!$N$80,0)</f>
        <v>0</v>
      </c>
      <c r="M131" s="199">
        <f ca="1">IF(ISNUMBER(MATCH(M4,'3. Erfassung Auszahlungen'!$V$80:$CE$80,0)),'3. Erfassung Auszahlungen'!$N$80,0)</f>
        <v>0</v>
      </c>
      <c r="N131" s="188">
        <f t="shared" ca="1" si="10"/>
        <v>0</v>
      </c>
    </row>
    <row r="132" spans="1:15" outlineLevel="1" x14ac:dyDescent="0.25">
      <c r="A132" s="18">
        <f>'3. Erfassung Auszahlungen'!A81</f>
        <v>0</v>
      </c>
      <c r="B132" s="199">
        <f ca="1">IF(ISNUMBER(MATCH(B4,'3. Erfassung Auszahlungen'!$V$81:$CE$81,0)),'3. Erfassung Auszahlungen'!$N$81,0)</f>
        <v>0</v>
      </c>
      <c r="C132" s="199">
        <f ca="1">IF(ISNUMBER(MATCH(C4,'3. Erfassung Auszahlungen'!$V$81:$CE$81,0)),'3. Erfassung Auszahlungen'!$N$81,0)</f>
        <v>0</v>
      </c>
      <c r="D132" s="199">
        <f ca="1">IF(ISNUMBER(MATCH(D4,'3. Erfassung Auszahlungen'!$V$81:$CE$81,0)),'3. Erfassung Auszahlungen'!$N$81,0)</f>
        <v>0</v>
      </c>
      <c r="E132" s="199">
        <f ca="1">IF(ISNUMBER(MATCH(E4,'3. Erfassung Auszahlungen'!$V$81:$CE$81,0)),'3. Erfassung Auszahlungen'!$N$81,0)</f>
        <v>0</v>
      </c>
      <c r="F132" s="199">
        <f ca="1">IF(ISNUMBER(MATCH(F4,'3. Erfassung Auszahlungen'!$V$81:$CE$81,0)),'3. Erfassung Auszahlungen'!$N$81,0)</f>
        <v>0</v>
      </c>
      <c r="G132" s="199">
        <f ca="1">IF(ISNUMBER(MATCH(G4,'3. Erfassung Auszahlungen'!$V$81:$CE$81,0)),'3. Erfassung Auszahlungen'!$N$81,0)</f>
        <v>0</v>
      </c>
      <c r="H132" s="199">
        <f ca="1">IF(ISNUMBER(MATCH(H4,'3. Erfassung Auszahlungen'!$V$81:$CE$81,0)),'3. Erfassung Auszahlungen'!$N$81,0)</f>
        <v>0</v>
      </c>
      <c r="I132" s="199">
        <f ca="1">IF(ISNUMBER(MATCH(I4,'3. Erfassung Auszahlungen'!$V$81:$CE$81,0)),'3. Erfassung Auszahlungen'!$N$81,0)</f>
        <v>0</v>
      </c>
      <c r="J132" s="199">
        <f ca="1">IF(ISNUMBER(MATCH(J4,'3. Erfassung Auszahlungen'!$V$81:$CE$81,0)),'3. Erfassung Auszahlungen'!$N$81,0)</f>
        <v>0</v>
      </c>
      <c r="K132" s="199">
        <f ca="1">IF(ISNUMBER(MATCH(K4,'3. Erfassung Auszahlungen'!$V$81:$CE$81,0)),'3. Erfassung Auszahlungen'!$N$81,0)</f>
        <v>0</v>
      </c>
      <c r="L132" s="199">
        <f ca="1">IF(ISNUMBER(MATCH(L4,'3. Erfassung Auszahlungen'!$V$81:$CE$81,0)),'3. Erfassung Auszahlungen'!$N$81,0)</f>
        <v>0</v>
      </c>
      <c r="M132" s="199">
        <f ca="1">IF(ISNUMBER(MATCH(M4,'3. Erfassung Auszahlungen'!$V$81:$CE$81,0)),'3. Erfassung Auszahlungen'!$N$81,0)</f>
        <v>0</v>
      </c>
      <c r="N132" s="188">
        <f t="shared" ca="1" si="10"/>
        <v>0</v>
      </c>
    </row>
    <row r="133" spans="1:15" outlineLevel="1" x14ac:dyDescent="0.25">
      <c r="A133" s="18">
        <f>'3. Erfassung Auszahlungen'!A82</f>
        <v>0</v>
      </c>
      <c r="B133" s="199">
        <f ca="1">IF(ISNUMBER(MATCH(B4,'3. Erfassung Auszahlungen'!$V$82:$CE$82,0)),'3. Erfassung Auszahlungen'!$N$82,0)</f>
        <v>0</v>
      </c>
      <c r="C133" s="199">
        <f ca="1">IF(ISNUMBER(MATCH(C4,'3. Erfassung Auszahlungen'!$V$82:$CE$82,0)),'3. Erfassung Auszahlungen'!$N$82,0)</f>
        <v>0</v>
      </c>
      <c r="D133" s="199">
        <f ca="1">IF(ISNUMBER(MATCH(D4,'3. Erfassung Auszahlungen'!$V$82:$CE$82,0)),'3. Erfassung Auszahlungen'!$N$82,0)</f>
        <v>0</v>
      </c>
      <c r="E133" s="199">
        <f ca="1">IF(ISNUMBER(MATCH(E4,'3. Erfassung Auszahlungen'!$V$82:$CE$82,0)),'3. Erfassung Auszahlungen'!$N$82,0)</f>
        <v>0</v>
      </c>
      <c r="F133" s="199">
        <f ca="1">IF(ISNUMBER(MATCH(F4,'3. Erfassung Auszahlungen'!$V$82:$CE$82,0)),'3. Erfassung Auszahlungen'!$N$82,0)</f>
        <v>0</v>
      </c>
      <c r="G133" s="199">
        <f ca="1">IF(ISNUMBER(MATCH(G4,'3. Erfassung Auszahlungen'!$V$82:$CE$82,0)),'3. Erfassung Auszahlungen'!$N$82,0)</f>
        <v>0</v>
      </c>
      <c r="H133" s="199">
        <f ca="1">IF(ISNUMBER(MATCH(H4,'3. Erfassung Auszahlungen'!$V$82:$CE$82,0)),'3. Erfassung Auszahlungen'!$N$82,0)</f>
        <v>0</v>
      </c>
      <c r="I133" s="199">
        <f ca="1">IF(ISNUMBER(MATCH(I4,'3. Erfassung Auszahlungen'!$V$82:$CE$82,0)),'3. Erfassung Auszahlungen'!$N$82,0)</f>
        <v>0</v>
      </c>
      <c r="J133" s="199">
        <f ca="1">IF(ISNUMBER(MATCH(J4,'3. Erfassung Auszahlungen'!$V$82:$CE$82,0)),'3. Erfassung Auszahlungen'!$N$82,0)</f>
        <v>0</v>
      </c>
      <c r="K133" s="199">
        <f ca="1">IF(ISNUMBER(MATCH(K4,'3. Erfassung Auszahlungen'!$V$82:$CE$82,0)),'3. Erfassung Auszahlungen'!$N$82,0)</f>
        <v>0</v>
      </c>
      <c r="L133" s="199">
        <f ca="1">IF(ISNUMBER(MATCH(L4,'3. Erfassung Auszahlungen'!$V$82:$CE$82,0)),'3. Erfassung Auszahlungen'!$N$82,0)</f>
        <v>0</v>
      </c>
      <c r="M133" s="199">
        <f ca="1">IF(ISNUMBER(MATCH(M4,'3. Erfassung Auszahlungen'!$V$82:$CE$82,0)),'3. Erfassung Auszahlungen'!$N$82,0)</f>
        <v>0</v>
      </c>
      <c r="N133" s="188">
        <f t="shared" ca="1" si="10"/>
        <v>0</v>
      </c>
    </row>
    <row r="134" spans="1:15" outlineLevel="1" x14ac:dyDescent="0.25">
      <c r="A134" s="18">
        <f>'3. Erfassung Auszahlungen'!A83</f>
        <v>0</v>
      </c>
      <c r="B134" s="199">
        <f ca="1">IF(ISNUMBER(MATCH(B4,'3. Erfassung Auszahlungen'!$V$83:$CE$83,0)),'3. Erfassung Auszahlungen'!$N$83,0)</f>
        <v>0</v>
      </c>
      <c r="C134" s="199">
        <f ca="1">IF(ISNUMBER(MATCH(C4,'3. Erfassung Auszahlungen'!$V$83:$CE$83,0)),'3. Erfassung Auszahlungen'!$N$83,0)</f>
        <v>0</v>
      </c>
      <c r="D134" s="199">
        <f ca="1">IF(ISNUMBER(MATCH(D4,'3. Erfassung Auszahlungen'!$V$83:$CE$83,0)),'3. Erfassung Auszahlungen'!$N$83,0)</f>
        <v>0</v>
      </c>
      <c r="E134" s="199">
        <f ca="1">IF(ISNUMBER(MATCH(E4,'3. Erfassung Auszahlungen'!$V$83:$CE$83,0)),'3. Erfassung Auszahlungen'!$N$83,0)</f>
        <v>0</v>
      </c>
      <c r="F134" s="199">
        <f ca="1">IF(ISNUMBER(MATCH(F4,'3. Erfassung Auszahlungen'!$V$83:$CE$83,0)),'3. Erfassung Auszahlungen'!$N$83,0)</f>
        <v>0</v>
      </c>
      <c r="G134" s="199">
        <f ca="1">IF(ISNUMBER(MATCH(G4,'3. Erfassung Auszahlungen'!$V$83:$CE$83,0)),'3. Erfassung Auszahlungen'!$N$83,0)</f>
        <v>0</v>
      </c>
      <c r="H134" s="199">
        <f ca="1">IF(ISNUMBER(MATCH(H4,'3. Erfassung Auszahlungen'!$V$83:$CE$83,0)),'3. Erfassung Auszahlungen'!$N$83,0)</f>
        <v>0</v>
      </c>
      <c r="I134" s="199">
        <f ca="1">IF(ISNUMBER(MATCH(I4,'3. Erfassung Auszahlungen'!$V$83:$CE$83,0)),'3. Erfassung Auszahlungen'!$N$83,0)</f>
        <v>0</v>
      </c>
      <c r="J134" s="199">
        <f ca="1">IF(ISNUMBER(MATCH(J4,'3. Erfassung Auszahlungen'!$V$83:$CE$83,0)),'3. Erfassung Auszahlungen'!$N$83,0)</f>
        <v>0</v>
      </c>
      <c r="K134" s="199">
        <f ca="1">IF(ISNUMBER(MATCH(K4,'3. Erfassung Auszahlungen'!$V$83:$CE$83,0)),'3. Erfassung Auszahlungen'!$N$83,0)</f>
        <v>0</v>
      </c>
      <c r="L134" s="199">
        <f ca="1">IF(ISNUMBER(MATCH(L4,'3. Erfassung Auszahlungen'!$V$83:$CE$83,0)),'3. Erfassung Auszahlungen'!$N$83,0)</f>
        <v>0</v>
      </c>
      <c r="M134" s="199">
        <f ca="1">IF(ISNUMBER(MATCH(M4,'3. Erfassung Auszahlungen'!$V$83:$CE$83,0)),'3. Erfassung Auszahlungen'!$N$83,0)</f>
        <v>0</v>
      </c>
      <c r="N134" s="188">
        <f t="shared" ca="1" si="10"/>
        <v>0</v>
      </c>
    </row>
    <row r="135" spans="1:15" outlineLevel="1" x14ac:dyDescent="0.25">
      <c r="A135" s="18">
        <f>'3. Erfassung Auszahlungen'!A84</f>
        <v>0</v>
      </c>
      <c r="B135" s="199">
        <f ca="1">IF(ISNUMBER(MATCH(B4,'3. Erfassung Auszahlungen'!$V$84:$CE$84,0)),'3. Erfassung Auszahlungen'!$N$84,0)</f>
        <v>0</v>
      </c>
      <c r="C135" s="199">
        <f ca="1">IF(ISNUMBER(MATCH(C4,'3. Erfassung Auszahlungen'!$V$84:$CE$84,0)),'3. Erfassung Auszahlungen'!$N$84,0)</f>
        <v>0</v>
      </c>
      <c r="D135" s="199">
        <f ca="1">IF(ISNUMBER(MATCH(D4,'3. Erfassung Auszahlungen'!$V$84:$CE$84,0)),'3. Erfassung Auszahlungen'!$N$84,0)</f>
        <v>0</v>
      </c>
      <c r="E135" s="199">
        <f ca="1">IF(ISNUMBER(MATCH(E4,'3. Erfassung Auszahlungen'!$V$84:$CE$84,0)),'3. Erfassung Auszahlungen'!$N$84,0)</f>
        <v>0</v>
      </c>
      <c r="F135" s="199">
        <f ca="1">IF(ISNUMBER(MATCH(F4,'3. Erfassung Auszahlungen'!$V$84:$CE$84,0)),'3. Erfassung Auszahlungen'!$N$84,0)</f>
        <v>0</v>
      </c>
      <c r="G135" s="199">
        <f ca="1">IF(ISNUMBER(MATCH(G4,'3. Erfassung Auszahlungen'!$V$84:$CE$84,0)),'3. Erfassung Auszahlungen'!$N$84,0)</f>
        <v>0</v>
      </c>
      <c r="H135" s="199">
        <f ca="1">IF(ISNUMBER(MATCH(H4,'3. Erfassung Auszahlungen'!$V$84:$CE$84,0)),'3. Erfassung Auszahlungen'!$N$84,0)</f>
        <v>0</v>
      </c>
      <c r="I135" s="199">
        <f ca="1">IF(ISNUMBER(MATCH(I4,'3. Erfassung Auszahlungen'!$V$84:$CE$84,0)),'3. Erfassung Auszahlungen'!$N$84,0)</f>
        <v>0</v>
      </c>
      <c r="J135" s="199">
        <f ca="1">IF(ISNUMBER(MATCH(J4,'3. Erfassung Auszahlungen'!$V$84:$CE$84,0)),'3. Erfassung Auszahlungen'!$N$84,0)</f>
        <v>0</v>
      </c>
      <c r="K135" s="199">
        <f ca="1">IF(ISNUMBER(MATCH(K4,'3. Erfassung Auszahlungen'!$V$84:$CE$84,0)),'3. Erfassung Auszahlungen'!$N$84,0)</f>
        <v>0</v>
      </c>
      <c r="L135" s="199">
        <f ca="1">IF(ISNUMBER(MATCH(L4,'3. Erfassung Auszahlungen'!$V$84:$CE$84,0)),'3. Erfassung Auszahlungen'!$N$84,0)</f>
        <v>0</v>
      </c>
      <c r="M135" s="199">
        <f ca="1">IF(ISNUMBER(MATCH(M4,'3. Erfassung Auszahlungen'!$V$84:$CE$84,0)),'3. Erfassung Auszahlungen'!$N$84,0)</f>
        <v>0</v>
      </c>
      <c r="N135" s="188">
        <f t="shared" ca="1" si="10"/>
        <v>0</v>
      </c>
    </row>
    <row r="136" spans="1:15" outlineLevel="1" x14ac:dyDescent="0.25">
      <c r="A136" s="18">
        <f>'3. Erfassung Auszahlungen'!A85</f>
        <v>0</v>
      </c>
      <c r="B136" s="199">
        <f ca="1">IF(ISNUMBER(MATCH(B4,'3. Erfassung Auszahlungen'!$V$85:$CE$85,0)),'3. Erfassung Auszahlungen'!$N$85,0)</f>
        <v>0</v>
      </c>
      <c r="C136" s="199">
        <f ca="1">IF(ISNUMBER(MATCH(C4,'3. Erfassung Auszahlungen'!$V$85:$CE$85,0)),'3. Erfassung Auszahlungen'!$N$85,0)</f>
        <v>0</v>
      </c>
      <c r="D136" s="199">
        <f ca="1">IF(ISNUMBER(MATCH(D4,'3. Erfassung Auszahlungen'!$V$85:$CE$85,0)),'3. Erfassung Auszahlungen'!$N$85,0)</f>
        <v>0</v>
      </c>
      <c r="E136" s="199">
        <f ca="1">IF(ISNUMBER(MATCH(E4,'3. Erfassung Auszahlungen'!$V$85:$CE$85,0)),'3. Erfassung Auszahlungen'!$N$85,0)</f>
        <v>0</v>
      </c>
      <c r="F136" s="199">
        <f ca="1">IF(ISNUMBER(MATCH(F4,'3. Erfassung Auszahlungen'!$V$85:$CE$85,0)),'3. Erfassung Auszahlungen'!$N$85,0)</f>
        <v>0</v>
      </c>
      <c r="G136" s="199">
        <f ca="1">IF(ISNUMBER(MATCH(G4,'3. Erfassung Auszahlungen'!$V$85:$CE$85,0)),'3. Erfassung Auszahlungen'!$N$85,0)</f>
        <v>0</v>
      </c>
      <c r="H136" s="199">
        <f ca="1">IF(ISNUMBER(MATCH(H4,'3. Erfassung Auszahlungen'!$V$85:$CE$85,0)),'3. Erfassung Auszahlungen'!$N$85,0)</f>
        <v>0</v>
      </c>
      <c r="I136" s="199">
        <f ca="1">IF(ISNUMBER(MATCH(I4,'3. Erfassung Auszahlungen'!$V$85:$CE$85,0)),'3. Erfassung Auszahlungen'!$N$85,0)</f>
        <v>0</v>
      </c>
      <c r="J136" s="199">
        <f ca="1">IF(ISNUMBER(MATCH(J4,'3. Erfassung Auszahlungen'!$V$85:$CE$85,0)),'3. Erfassung Auszahlungen'!$N$85,0)</f>
        <v>0</v>
      </c>
      <c r="K136" s="199">
        <f ca="1">IF(ISNUMBER(MATCH(K4,'3. Erfassung Auszahlungen'!$V$85:$CE$85,0)),'3. Erfassung Auszahlungen'!$N$85,0)</f>
        <v>0</v>
      </c>
      <c r="L136" s="199">
        <f ca="1">IF(ISNUMBER(MATCH(L4,'3. Erfassung Auszahlungen'!$V$85:$CE$85,0)),'3. Erfassung Auszahlungen'!$N$85,0)</f>
        <v>0</v>
      </c>
      <c r="M136" s="199">
        <f ca="1">IF(ISNUMBER(MATCH(M4,'3. Erfassung Auszahlungen'!$V$85:$CE$85,0)),'3. Erfassung Auszahlungen'!$N$85,0)</f>
        <v>0</v>
      </c>
      <c r="N136" s="188">
        <f t="shared" ca="1" si="10"/>
        <v>0</v>
      </c>
    </row>
    <row r="137" spans="1:15" ht="37.5" outlineLevel="1" x14ac:dyDescent="0.25">
      <c r="A137" s="107" t="str">
        <f>'3. Erfassung Auszahlungen'!A86</f>
        <v>Summe unregelmäßige Auszahlungen</v>
      </c>
      <c r="B137" s="188">
        <f ca="1">IF(B4&gt;=DATE(YEAR(Daten!$C$99),MONTH(Daten!$C$99),DAY(1)),SUM(B96:B136),0)</f>
        <v>0</v>
      </c>
      <c r="C137" s="188">
        <f ca="1">IF(C4&gt;=DATE(YEAR(Daten!$C$99),MONTH(Daten!$C$99),DAY(1)),SUM(C96:C136),0)</f>
        <v>0</v>
      </c>
      <c r="D137" s="188">
        <f ca="1">IF(D4&gt;=DATE(YEAR(Daten!$C$99),MONTH(Daten!$C$99),DAY(1)),SUM(D96:D136),0)</f>
        <v>0</v>
      </c>
      <c r="E137" s="188">
        <f ca="1">IF(E4&gt;=DATE(YEAR(Daten!$C$99),MONTH(Daten!$C$99),DAY(1)),SUM(E96:E136),0)</f>
        <v>0</v>
      </c>
      <c r="F137" s="188">
        <f ca="1">IF(F4&gt;=DATE(YEAR(Daten!$C$99),MONTH(Daten!$C$99),DAY(1)),SUM(F96:F136),0)</f>
        <v>0</v>
      </c>
      <c r="G137" s="188">
        <f ca="1">IF(G4&gt;=DATE(YEAR(Daten!$C$99),MONTH(Daten!$C$99),DAY(1)),SUM(G96:G136),0)</f>
        <v>0</v>
      </c>
      <c r="H137" s="188">
        <f ca="1">IF(H4&gt;=DATE(YEAR(Daten!$C$99),MONTH(Daten!$C$99),DAY(1)),SUM(H96:H136),0)</f>
        <v>0</v>
      </c>
      <c r="I137" s="188">
        <f ca="1">IF(I4&gt;=DATE(YEAR(Daten!$C$99),MONTH(Daten!$C$99),DAY(1)),SUM(I96:I136),0)</f>
        <v>0</v>
      </c>
      <c r="J137" s="188">
        <f ca="1">IF(J4&gt;=DATE(YEAR(Daten!$C$99),MONTH(Daten!$C$99),DAY(1)),SUM(J96:J136),0)</f>
        <v>0</v>
      </c>
      <c r="K137" s="188">
        <f ca="1">IF(K4&gt;=DATE(YEAR(Daten!$C$99),MONTH(Daten!$C$99),DAY(1)),SUM(K96:K136),0)</f>
        <v>0</v>
      </c>
      <c r="L137" s="188">
        <f ca="1">IF(L4&gt;=DATE(YEAR(Daten!$C$99),MONTH(Daten!$C$99),DAY(1)),SUM(L96:L136),0)</f>
        <v>0</v>
      </c>
      <c r="M137" s="188">
        <f ca="1">IF(M4&gt;=DATE(YEAR(Daten!$C$99),MONTH(Daten!$C$99),DAY(1)),SUM(M96:M136),0)</f>
        <v>0</v>
      </c>
      <c r="N137" s="188">
        <f ca="1">SUM(N96:N136)</f>
        <v>0</v>
      </c>
      <c r="O137" s="10"/>
    </row>
    <row r="138" spans="1:15" ht="20.25" x14ac:dyDescent="0.3">
      <c r="A138" s="113" t="str">
        <f>'3. Erfassung Auszahlungen'!A87</f>
        <v>Gesamtsumme Auszahlungen</v>
      </c>
      <c r="B138" s="189">
        <f ca="1">B94+B137</f>
        <v>1125.17</v>
      </c>
      <c r="C138" s="189">
        <f t="shared" ref="C138:M138" ca="1" si="11">C94+C137</f>
        <v>1125.17</v>
      </c>
      <c r="D138" s="189">
        <f t="shared" ca="1" si="11"/>
        <v>1125.17</v>
      </c>
      <c r="E138" s="189">
        <f t="shared" ca="1" si="11"/>
        <v>1125.17</v>
      </c>
      <c r="F138" s="189">
        <f t="shared" ca="1" si="11"/>
        <v>1125.17</v>
      </c>
      <c r="G138" s="189">
        <f t="shared" ca="1" si="11"/>
        <v>1125.17</v>
      </c>
      <c r="H138" s="189">
        <f t="shared" ca="1" si="11"/>
        <v>1125.17</v>
      </c>
      <c r="I138" s="189">
        <f t="shared" ca="1" si="11"/>
        <v>1125.17</v>
      </c>
      <c r="J138" s="189">
        <f t="shared" ca="1" si="11"/>
        <v>1125.17</v>
      </c>
      <c r="K138" s="189">
        <f t="shared" ca="1" si="11"/>
        <v>1125.17</v>
      </c>
      <c r="L138" s="189">
        <f t="shared" ca="1" si="11"/>
        <v>1125.17</v>
      </c>
      <c r="M138" s="189">
        <f t="shared" ca="1" si="11"/>
        <v>1125.17</v>
      </c>
      <c r="N138" s="189">
        <f ca="1">N94+N137</f>
        <v>13502.039999999999</v>
      </c>
    </row>
    <row r="139" spans="1:15" ht="20.25" x14ac:dyDescent="0.3">
      <c r="A139" s="214" t="str">
        <f>'4. Kredite '!A1</f>
        <v>Private Liquide Mittel (T2) heute Bestandskredite sind nur über Blatt "1. Erfassung V &amp; V" anzupassen.</v>
      </c>
      <c r="B139" s="223">
        <f ca="1">B4</f>
        <v>45748</v>
      </c>
      <c r="C139" s="223">
        <f t="shared" ref="C139:M139" ca="1" si="12">C4</f>
        <v>45778</v>
      </c>
      <c r="D139" s="223">
        <f t="shared" ca="1" si="12"/>
        <v>45809</v>
      </c>
      <c r="E139" s="223">
        <f t="shared" ca="1" si="12"/>
        <v>45839</v>
      </c>
      <c r="F139" s="223">
        <f t="shared" ca="1" si="12"/>
        <v>45870</v>
      </c>
      <c r="G139" s="223">
        <f t="shared" ca="1" si="12"/>
        <v>45901</v>
      </c>
      <c r="H139" s="223">
        <f t="shared" ca="1" si="12"/>
        <v>45931</v>
      </c>
      <c r="I139" s="223">
        <f t="shared" ca="1" si="12"/>
        <v>45962</v>
      </c>
      <c r="J139" s="223">
        <f t="shared" ca="1" si="12"/>
        <v>45992</v>
      </c>
      <c r="K139" s="223">
        <f t="shared" ca="1" si="12"/>
        <v>46023</v>
      </c>
      <c r="L139" s="223">
        <f t="shared" ca="1" si="12"/>
        <v>46054</v>
      </c>
      <c r="M139" s="223">
        <f t="shared" ca="1" si="12"/>
        <v>46082</v>
      </c>
      <c r="N139" s="223" t="s">
        <v>147</v>
      </c>
    </row>
    <row r="140" spans="1:15" x14ac:dyDescent="0.25">
      <c r="A140" s="218" t="str">
        <f>'4. Kredite '!A5</f>
        <v xml:space="preserve">Portemonnaise Kto. </v>
      </c>
      <c r="B140" s="437">
        <f ca="1">IF(ISNUMBER(MATCH(B4,'4. Kredite '!$AA5:$CJ5,0)),'4. Kredite '!$C5,0)</f>
        <v>0</v>
      </c>
      <c r="C140" s="437">
        <f ca="1">IF(ISNUMBER(MATCH(C4,'4. Kredite '!$AA5:$CJ5,0)),'4. Kredite '!$C5,0)</f>
        <v>0</v>
      </c>
      <c r="D140" s="437">
        <f ca="1">IF(ISNUMBER(MATCH(D4,'4. Kredite '!$AA5:$CJ5,0)),'4. Kredite '!$C5,0)</f>
        <v>0</v>
      </c>
      <c r="E140" s="437">
        <f ca="1">IF(ISNUMBER(MATCH(E4,'4. Kredite '!$AA5:$CJ5,0)),'4. Kredite '!$C5,0)</f>
        <v>0</v>
      </c>
      <c r="F140" s="437">
        <f ca="1">IF(ISNUMBER(MATCH(F4,'4. Kredite '!$AA5:$CJ5,0)),'4. Kredite '!$C5,0)</f>
        <v>0</v>
      </c>
      <c r="G140" s="437">
        <f ca="1">IF(ISNUMBER(MATCH(G4,'4. Kredite '!$AA5:$CJ5,0)),'4. Kredite '!$C5,0)</f>
        <v>0</v>
      </c>
      <c r="H140" s="437">
        <f ca="1">IF(ISNUMBER(MATCH(H4,'4. Kredite '!$AA5:$CJ5,0)),'4. Kredite '!$C5,0)</f>
        <v>0</v>
      </c>
      <c r="I140" s="437">
        <f ca="1">IF(ISNUMBER(MATCH(I4,'4. Kredite '!$AA5:$CJ5,0)),'4. Kredite '!$C5,0)</f>
        <v>0</v>
      </c>
      <c r="J140" s="437">
        <f ca="1">IF(ISNUMBER(MATCH(J4,'4. Kredite '!$AA5:$CJ5,0)),'4. Kredite '!$C5,0)</f>
        <v>0</v>
      </c>
      <c r="K140" s="437">
        <f ca="1">IF(ISNUMBER(MATCH(K4,'4. Kredite '!$AA5:$CJ5,0)),'4. Kredite '!$C5,0)</f>
        <v>0</v>
      </c>
      <c r="L140" s="437">
        <f ca="1">IF(ISNUMBER(MATCH(L4,'4. Kredite '!$AA5:$CJ5,0)),'4. Kredite '!$C5,0)</f>
        <v>0</v>
      </c>
      <c r="M140" s="437">
        <f ca="1">IF(ISNUMBER(MATCH(M4,'4. Kredite '!$AA5:$CJ5,0)),'4. Kredite '!$C5,0)</f>
        <v>0</v>
      </c>
      <c r="N140" s="221"/>
    </row>
    <row r="141" spans="1:15" x14ac:dyDescent="0.25">
      <c r="A141" s="218" t="str">
        <f>'4. Kredite '!A6</f>
        <v>Hannoversche Volksbank Kto. 1234</v>
      </c>
      <c r="B141" s="437">
        <f ca="1">IF(ISNUMBER(MATCH(B4,'4. Kredite '!$AA6:$CJ6,0)),'4. Kredite '!$C6,0)</f>
        <v>-2000</v>
      </c>
      <c r="C141" s="437">
        <f ca="1">IF(ISNUMBER(MATCH(C4,'4. Kredite '!$AA6:$CJ6,0)),'4. Kredite '!$C6,0)</f>
        <v>-2000</v>
      </c>
      <c r="D141" s="437">
        <f ca="1">IF(ISNUMBER(MATCH(D4,'4. Kredite '!$AA6:$CJ6,0)),'4. Kredite '!$C6,0)</f>
        <v>-2000</v>
      </c>
      <c r="E141" s="437">
        <f ca="1">IF(ISNUMBER(MATCH(E4,'4. Kredite '!$AA6:$CJ6,0)),'4. Kredite '!$C6,0)</f>
        <v>-2000</v>
      </c>
      <c r="F141" s="437">
        <f ca="1">IF(ISNUMBER(MATCH(F4,'4. Kredite '!$AA6:$CJ6,0)),'4. Kredite '!$C6,0)</f>
        <v>-2000</v>
      </c>
      <c r="G141" s="437">
        <f ca="1">IF(ISNUMBER(MATCH(G4,'4. Kredite '!$AA6:$CJ6,0)),'4. Kredite '!$C6,0)</f>
        <v>-2000</v>
      </c>
      <c r="H141" s="437">
        <f ca="1">IF(ISNUMBER(MATCH(H4,'4. Kredite '!$AA6:$CJ6,0)),'4. Kredite '!$C6,0)</f>
        <v>-2000</v>
      </c>
      <c r="I141" s="437">
        <f ca="1">IF(ISNUMBER(MATCH(I4,'4. Kredite '!$AA6:$CJ6,0)),'4. Kredite '!$C6,0)</f>
        <v>-2000</v>
      </c>
      <c r="J141" s="437">
        <f ca="1">IF(ISNUMBER(MATCH(J4,'4. Kredite '!$AA6:$CJ6,0)),'4. Kredite '!$C6,0)</f>
        <v>-2000</v>
      </c>
      <c r="K141" s="437">
        <f ca="1">IF(ISNUMBER(MATCH(K4,'4. Kredite '!$AA6:$CJ6,0)),'4. Kredite '!$C6,0)</f>
        <v>-2000</v>
      </c>
      <c r="L141" s="437">
        <f ca="1">IF(ISNUMBER(MATCH(L4,'4. Kredite '!$AA6:$CJ6,0)),'4. Kredite '!$C6,0)</f>
        <v>-2000</v>
      </c>
      <c r="M141" s="437">
        <f ca="1">IF(ISNUMBER(MATCH(M4,'4. Kredite '!$AA6:$CJ6,0)),'4. Kredite '!$C6,0)</f>
        <v>-2000</v>
      </c>
      <c r="N141" s="221"/>
    </row>
    <row r="142" spans="1:15" x14ac:dyDescent="0.25">
      <c r="A142" s="218" t="str">
        <f>'4. Kredite '!A7</f>
        <v>Sparkasse Hannover Kto. 456</v>
      </c>
      <c r="B142" s="437">
        <f ca="1">IF(ISNUMBER(MATCH(B4,'4. Kredite '!$AA7:$CJ7,0)),'4. Kredite '!$C7,0)</f>
        <v>-3000</v>
      </c>
      <c r="C142" s="437">
        <f ca="1">IF(ISNUMBER(MATCH(C4,'4. Kredite '!$AA7:$CJ7,0)),'4. Kredite '!$C7,0)</f>
        <v>-3000</v>
      </c>
      <c r="D142" s="437">
        <f ca="1">IF(ISNUMBER(MATCH(D4,'4. Kredite '!$AA7:$CJ7,0)),'4. Kredite '!$C7,0)</f>
        <v>-3000</v>
      </c>
      <c r="E142" s="437">
        <f ca="1">IF(ISNUMBER(MATCH(E4,'4. Kredite '!$AA7:$CJ7,0)),'4. Kredite '!$C7,0)</f>
        <v>-3000</v>
      </c>
      <c r="F142" s="437">
        <f ca="1">IF(ISNUMBER(MATCH(F4,'4. Kredite '!$AA7:$CJ7,0)),'4. Kredite '!$C7,0)</f>
        <v>-3000</v>
      </c>
      <c r="G142" s="437">
        <f ca="1">IF(ISNUMBER(MATCH(G4,'4. Kredite '!$AA7:$CJ7,0)),'4. Kredite '!$C7,0)</f>
        <v>-3000</v>
      </c>
      <c r="H142" s="437">
        <f ca="1">IF(ISNUMBER(MATCH(H4,'4. Kredite '!$AA7:$CJ7,0)),'4. Kredite '!$C7,0)</f>
        <v>-3000</v>
      </c>
      <c r="I142" s="437">
        <f ca="1">IF(ISNUMBER(MATCH(I4,'4. Kredite '!$AA7:$CJ7,0)),'4. Kredite '!$C7,0)</f>
        <v>-3000</v>
      </c>
      <c r="J142" s="437">
        <f ca="1">IF(ISNUMBER(MATCH(J4,'4. Kredite '!$AA7:$CJ7,0)),'4. Kredite '!$C7,0)</f>
        <v>-3000</v>
      </c>
      <c r="K142" s="437">
        <f ca="1">IF(ISNUMBER(MATCH(K4,'4. Kredite '!$AA7:$CJ7,0)),'4. Kredite '!$C7,0)</f>
        <v>-3000</v>
      </c>
      <c r="L142" s="437">
        <f ca="1">IF(ISNUMBER(MATCH(L4,'4. Kredite '!$AA7:$CJ7,0)),'4. Kredite '!$C7,0)</f>
        <v>-3000</v>
      </c>
      <c r="M142" s="437">
        <f ca="1">IF(ISNUMBER(MATCH(M4,'4. Kredite '!$AA7:$CJ7,0)),'4. Kredite '!$C7,0)</f>
        <v>-3000</v>
      </c>
      <c r="N142" s="221"/>
    </row>
    <row r="143" spans="1:15" x14ac:dyDescent="0.25">
      <c r="A143" s="218" t="str">
        <f>'4. Kredite '!A8</f>
        <v xml:space="preserve">Münzsammlung Kto. </v>
      </c>
      <c r="B143" s="437">
        <f ca="1">IF(ISNUMBER(MATCH(B4,'4. Kredite '!$AA8:$CJ8,0)),'4. Kredite '!$C8,0)</f>
        <v>0</v>
      </c>
      <c r="C143" s="437">
        <f ca="1">IF(ISNUMBER(MATCH(C4,'4. Kredite '!$AA8:$CJ8,0)),'4. Kredite '!$C8,0)</f>
        <v>0</v>
      </c>
      <c r="D143" s="437">
        <f ca="1">IF(ISNUMBER(MATCH(D4,'4. Kredite '!$AA8:$CJ8,0)),'4. Kredite '!$C8,0)</f>
        <v>0</v>
      </c>
      <c r="E143" s="437">
        <f ca="1">IF(ISNUMBER(MATCH(E4,'4. Kredite '!$AA8:$CJ8,0)),'4. Kredite '!$C8,0)</f>
        <v>0</v>
      </c>
      <c r="F143" s="437">
        <f ca="1">IF(ISNUMBER(MATCH(F4,'4. Kredite '!$AA8:$CJ8,0)),'4. Kredite '!$C8,0)</f>
        <v>0</v>
      </c>
      <c r="G143" s="437">
        <f ca="1">IF(ISNUMBER(MATCH(G4,'4. Kredite '!$AA8:$CJ8,0)),'4. Kredite '!$C8,0)</f>
        <v>0</v>
      </c>
      <c r="H143" s="437">
        <f ca="1">IF(ISNUMBER(MATCH(H4,'4. Kredite '!$AA8:$CJ8,0)),'4. Kredite '!$C8,0)</f>
        <v>0</v>
      </c>
      <c r="I143" s="437">
        <f ca="1">IF(ISNUMBER(MATCH(I4,'4. Kredite '!$AA8:$CJ8,0)),'4. Kredite '!$C8,0)</f>
        <v>0</v>
      </c>
      <c r="J143" s="437">
        <f ca="1">IF(ISNUMBER(MATCH(J4,'4. Kredite '!$AA8:$CJ8,0)),'4. Kredite '!$C8,0)</f>
        <v>0</v>
      </c>
      <c r="K143" s="437">
        <f ca="1">IF(ISNUMBER(MATCH(K4,'4. Kredite '!$AA8:$CJ8,0)),'4. Kredite '!$C8,0)</f>
        <v>0</v>
      </c>
      <c r="L143" s="437">
        <f ca="1">IF(ISNUMBER(MATCH(L4,'4. Kredite '!$AA8:$CJ8,0)),'4. Kredite '!$C8,0)</f>
        <v>0</v>
      </c>
      <c r="M143" s="437">
        <f ca="1">IF(ISNUMBER(MATCH(M4,'4. Kredite '!$AA8:$CJ8,0)),'4. Kredite '!$C8,0)</f>
        <v>0</v>
      </c>
      <c r="N143" s="221"/>
    </row>
    <row r="144" spans="1:15" x14ac:dyDescent="0.25">
      <c r="A144" s="218" t="str">
        <f>'4. Kredite '!A9</f>
        <v>Visa Kto. 858</v>
      </c>
      <c r="B144" s="437">
        <f ca="1">IF(ISNUMBER(MATCH(B4,'4. Kredite '!$AA9:$CJ9,0)),'4. Kredite '!$C9,0)</f>
        <v>-7000</v>
      </c>
      <c r="C144" s="437">
        <f ca="1">IF(ISNUMBER(MATCH(C4,'4. Kredite '!$AA9:$CJ9,0)),'4. Kredite '!$C9,0)</f>
        <v>-7000</v>
      </c>
      <c r="D144" s="437">
        <f ca="1">IF(ISNUMBER(MATCH(D4,'4. Kredite '!$AA9:$CJ9,0)),'4. Kredite '!$C9,0)</f>
        <v>-7000</v>
      </c>
      <c r="E144" s="437">
        <f ca="1">IF(ISNUMBER(MATCH(E4,'4. Kredite '!$AA9:$CJ9,0)),'4. Kredite '!$C9,0)</f>
        <v>-7000</v>
      </c>
      <c r="F144" s="437">
        <f ca="1">IF(ISNUMBER(MATCH(F4,'4. Kredite '!$AA9:$CJ9,0)),'4. Kredite '!$C9,0)</f>
        <v>-7000</v>
      </c>
      <c r="G144" s="437">
        <f ca="1">IF(ISNUMBER(MATCH(G4,'4. Kredite '!$AA9:$CJ9,0)),'4. Kredite '!$C9,0)</f>
        <v>-7000</v>
      </c>
      <c r="H144" s="437">
        <f ca="1">IF(ISNUMBER(MATCH(H4,'4. Kredite '!$AA9:$CJ9,0)),'4. Kredite '!$C9,0)</f>
        <v>-7000</v>
      </c>
      <c r="I144" s="437">
        <f ca="1">IF(ISNUMBER(MATCH(I4,'4. Kredite '!$AA9:$CJ9,0)),'4. Kredite '!$C9,0)</f>
        <v>-7000</v>
      </c>
      <c r="J144" s="437">
        <f ca="1">IF(ISNUMBER(MATCH(J4,'4. Kredite '!$AA9:$CJ9,0)),'4. Kredite '!$C9,0)</f>
        <v>-7000</v>
      </c>
      <c r="K144" s="437">
        <f ca="1">IF(ISNUMBER(MATCH(K4,'4. Kredite '!$AA9:$CJ9,0)),'4. Kredite '!$C9,0)</f>
        <v>-7000</v>
      </c>
      <c r="L144" s="437">
        <f ca="1">IF(ISNUMBER(MATCH(L4,'4. Kredite '!$AA9:$CJ9,0)),'4. Kredite '!$C9,0)</f>
        <v>-7000</v>
      </c>
      <c r="M144" s="437">
        <f ca="1">IF(ISNUMBER(MATCH(M4,'4. Kredite '!$AA9:$CJ9,0)),'4. Kredite '!$C9,0)</f>
        <v>-7000</v>
      </c>
      <c r="N144" s="221"/>
    </row>
    <row r="145" spans="1:14" x14ac:dyDescent="0.25">
      <c r="A145" s="218" t="str">
        <f>'4. Kredite '!A10</f>
        <v xml:space="preserve"> Kto. </v>
      </c>
      <c r="B145" s="437">
        <f ca="1">IF(ISNUMBER(MATCH(B4,'4. Kredite '!$AA10:$CJ10,0)),'4. Kredite '!$C10,0)</f>
        <v>0</v>
      </c>
      <c r="C145" s="437">
        <f ca="1">IF(ISNUMBER(MATCH(C4,'4. Kredite '!$AA10:$CJ10,0)),'4. Kredite '!$C10,0)</f>
        <v>0</v>
      </c>
      <c r="D145" s="437">
        <f ca="1">IF(ISNUMBER(MATCH(D4,'4. Kredite '!$AA10:$CJ10,0)),'4. Kredite '!$C10,0)</f>
        <v>0</v>
      </c>
      <c r="E145" s="437">
        <f ca="1">IF(ISNUMBER(MATCH(E4,'4. Kredite '!$AA10:$CJ10,0)),'4. Kredite '!$C10,0)</f>
        <v>0</v>
      </c>
      <c r="F145" s="437">
        <f ca="1">IF(ISNUMBER(MATCH(F4,'4. Kredite '!$AA10:$CJ10,0)),'4. Kredite '!$C10,0)</f>
        <v>0</v>
      </c>
      <c r="G145" s="437">
        <f ca="1">IF(ISNUMBER(MATCH(G4,'4. Kredite '!$AA10:$CJ10,0)),'4. Kredite '!$C10,0)</f>
        <v>0</v>
      </c>
      <c r="H145" s="437">
        <f ca="1">IF(ISNUMBER(MATCH(H4,'4. Kredite '!$AA10:$CJ10,0)),'4. Kredite '!$C10,0)</f>
        <v>0</v>
      </c>
      <c r="I145" s="437">
        <f ca="1">IF(ISNUMBER(MATCH(I4,'4. Kredite '!$AA10:$CJ10,0)),'4. Kredite '!$C10,0)</f>
        <v>0</v>
      </c>
      <c r="J145" s="437">
        <f ca="1">IF(ISNUMBER(MATCH(J4,'4. Kredite '!$AA10:$CJ10,0)),'4. Kredite '!$C10,0)</f>
        <v>0</v>
      </c>
      <c r="K145" s="437">
        <f ca="1">IF(ISNUMBER(MATCH(K4,'4. Kredite '!$AA10:$CJ10,0)),'4. Kredite '!$C10,0)</f>
        <v>0</v>
      </c>
      <c r="L145" s="437">
        <f ca="1">IF(ISNUMBER(MATCH(L4,'4. Kredite '!$AA10:$CJ10,0)),'4. Kredite '!$C10,0)</f>
        <v>0</v>
      </c>
      <c r="M145" s="437">
        <f ca="1">IF(ISNUMBER(MATCH(M4,'4. Kredite '!$AA10:$CJ10,0)),'4. Kredite '!$C10,0)</f>
        <v>0</v>
      </c>
      <c r="N145" s="221"/>
    </row>
    <row r="146" spans="1:14" x14ac:dyDescent="0.25">
      <c r="A146" s="218" t="str">
        <f>'4. Kredite '!A11</f>
        <v xml:space="preserve"> Kto. </v>
      </c>
      <c r="B146" s="437">
        <f ca="1">IF(ISNUMBER(MATCH(B4,'4. Kredite '!$AA11:$CJ11,0)),'4. Kredite '!$C11,0)</f>
        <v>0</v>
      </c>
      <c r="C146" s="437">
        <f ca="1">IF(ISNUMBER(MATCH(C4,'4. Kredite '!$AA11:$CJ11,0)),'4. Kredite '!$C11,0)</f>
        <v>0</v>
      </c>
      <c r="D146" s="437">
        <f ca="1">IF(ISNUMBER(MATCH(D4,'4. Kredite '!$AA11:$CJ11,0)),'4. Kredite '!$C11,0)</f>
        <v>0</v>
      </c>
      <c r="E146" s="437">
        <f ca="1">IF(ISNUMBER(MATCH(E4,'4. Kredite '!$AA11:$CJ11,0)),'4. Kredite '!$C11,0)</f>
        <v>0</v>
      </c>
      <c r="F146" s="437">
        <f ca="1">IF(ISNUMBER(MATCH(F4,'4. Kredite '!$AA11:$CJ11,0)),'4. Kredite '!$C11,0)</f>
        <v>0</v>
      </c>
      <c r="G146" s="437">
        <f ca="1">IF(ISNUMBER(MATCH(G4,'4. Kredite '!$AA11:$CJ11,0)),'4. Kredite '!$C11,0)</f>
        <v>0</v>
      </c>
      <c r="H146" s="437">
        <f ca="1">IF(ISNUMBER(MATCH(H4,'4. Kredite '!$AA11:$CJ11,0)),'4. Kredite '!$C11,0)</f>
        <v>0</v>
      </c>
      <c r="I146" s="437">
        <f ca="1">IF(ISNUMBER(MATCH(I4,'4. Kredite '!$AA11:$CJ11,0)),'4. Kredite '!$C11,0)</f>
        <v>0</v>
      </c>
      <c r="J146" s="437">
        <f ca="1">IF(ISNUMBER(MATCH(J4,'4. Kredite '!$AA11:$CJ11,0)),'4. Kredite '!$C11,0)</f>
        <v>0</v>
      </c>
      <c r="K146" s="437">
        <f ca="1">IF(ISNUMBER(MATCH(K4,'4. Kredite '!$AA11:$CJ11,0)),'4. Kredite '!$C11,0)</f>
        <v>0</v>
      </c>
      <c r="L146" s="437">
        <f ca="1">IF(ISNUMBER(MATCH(L4,'4. Kredite '!$AA11:$CJ11,0)),'4. Kredite '!$C11,0)</f>
        <v>0</v>
      </c>
      <c r="M146" s="437">
        <f ca="1">IF(ISNUMBER(MATCH(M4,'4. Kredite '!$AA11:$CJ11,0)),'4. Kredite '!$C11,0)</f>
        <v>0</v>
      </c>
      <c r="N146" s="221"/>
    </row>
    <row r="147" spans="1:14" x14ac:dyDescent="0.25">
      <c r="A147" s="218" t="str">
        <f>'4. Kredite '!A12</f>
        <v xml:space="preserve"> Kto. </v>
      </c>
      <c r="B147" s="437">
        <f ca="1">IF(ISNUMBER(MATCH(B4,'4. Kredite '!$AA12:$CJ12,0)),'4. Kredite '!$C12,0)</f>
        <v>0</v>
      </c>
      <c r="C147" s="437">
        <f ca="1">IF(ISNUMBER(MATCH(C4,'4. Kredite '!$AA12:$CJ12,0)),'4. Kredite '!$C12,0)</f>
        <v>0</v>
      </c>
      <c r="D147" s="437">
        <f ca="1">IF(ISNUMBER(MATCH(D4,'4. Kredite '!$AA12:$CJ12,0)),'4. Kredite '!$C12,0)</f>
        <v>0</v>
      </c>
      <c r="E147" s="437">
        <f ca="1">IF(ISNUMBER(MATCH(E4,'4. Kredite '!$AA12:$CJ12,0)),'4. Kredite '!$C12,0)</f>
        <v>0</v>
      </c>
      <c r="F147" s="437">
        <f ca="1">IF(ISNUMBER(MATCH(F4,'4. Kredite '!$AA12:$CJ12,0)),'4. Kredite '!$C12,0)</f>
        <v>0</v>
      </c>
      <c r="G147" s="437">
        <f ca="1">IF(ISNUMBER(MATCH(G4,'4. Kredite '!$AA12:$CJ12,0)),'4. Kredite '!$C12,0)</f>
        <v>0</v>
      </c>
      <c r="H147" s="437">
        <f ca="1">IF(ISNUMBER(MATCH(H4,'4. Kredite '!$AA12:$CJ12,0)),'4. Kredite '!$C12,0)</f>
        <v>0</v>
      </c>
      <c r="I147" s="437">
        <f ca="1">IF(ISNUMBER(MATCH(I4,'4. Kredite '!$AA12:$CJ12,0)),'4. Kredite '!$C12,0)</f>
        <v>0</v>
      </c>
      <c r="J147" s="437">
        <f ca="1">IF(ISNUMBER(MATCH(J4,'4. Kredite '!$AA12:$CJ12,0)),'4. Kredite '!$C12,0)</f>
        <v>0</v>
      </c>
      <c r="K147" s="437">
        <f ca="1">IF(ISNUMBER(MATCH(K4,'4. Kredite '!$AA12:$CJ12,0)),'4. Kredite '!$C12,0)</f>
        <v>0</v>
      </c>
      <c r="L147" s="437">
        <f ca="1">IF(ISNUMBER(MATCH(L4,'4. Kredite '!$AA12:$CJ12,0)),'4. Kredite '!$C12,0)</f>
        <v>0</v>
      </c>
      <c r="M147" s="437">
        <f ca="1">IF(ISNUMBER(MATCH(M4,'4. Kredite '!$AA12:$CJ12,0)),'4. Kredite '!$C12,0)</f>
        <v>0</v>
      </c>
      <c r="N147" s="221"/>
    </row>
    <row r="148" spans="1:14" x14ac:dyDescent="0.25">
      <c r="A148" s="218" t="str">
        <f>'4. Kredite '!A13</f>
        <v xml:space="preserve"> Kto. </v>
      </c>
      <c r="B148" s="437">
        <f ca="1">IF(ISNUMBER(MATCH(B4,'4. Kredite '!$AA13:$CJ13,0)),'4. Kredite '!$C13,0)</f>
        <v>0</v>
      </c>
      <c r="C148" s="437">
        <f ca="1">IF(ISNUMBER(MATCH(C4,'4. Kredite '!$AA13:$CJ13,0)),'4. Kredite '!$C13,0)</f>
        <v>0</v>
      </c>
      <c r="D148" s="437">
        <f ca="1">IF(ISNUMBER(MATCH(D4,'4. Kredite '!$AA13:$CJ13,0)),'4. Kredite '!$C13,0)</f>
        <v>0</v>
      </c>
      <c r="E148" s="437">
        <f ca="1">IF(ISNUMBER(MATCH(E4,'4. Kredite '!$AA13:$CJ13,0)),'4. Kredite '!$C13,0)</f>
        <v>0</v>
      </c>
      <c r="F148" s="437">
        <f ca="1">IF(ISNUMBER(MATCH(F4,'4. Kredite '!$AA13:$CJ13,0)),'4. Kredite '!$C13,0)</f>
        <v>0</v>
      </c>
      <c r="G148" s="437">
        <f ca="1">IF(ISNUMBER(MATCH(G4,'4. Kredite '!$AA13:$CJ13,0)),'4. Kredite '!$C13,0)</f>
        <v>0</v>
      </c>
      <c r="H148" s="437">
        <f ca="1">IF(ISNUMBER(MATCH(H4,'4. Kredite '!$AA13:$CJ13,0)),'4. Kredite '!$C13,0)</f>
        <v>0</v>
      </c>
      <c r="I148" s="437">
        <f ca="1">IF(ISNUMBER(MATCH(I4,'4. Kredite '!$AA13:$CJ13,0)),'4. Kredite '!$C13,0)</f>
        <v>0</v>
      </c>
      <c r="J148" s="437">
        <f ca="1">IF(ISNUMBER(MATCH(J4,'4. Kredite '!$AA13:$CJ13,0)),'4. Kredite '!$C13,0)</f>
        <v>0</v>
      </c>
      <c r="K148" s="437">
        <f ca="1">IF(ISNUMBER(MATCH(K4,'4. Kredite '!$AA13:$CJ13,0)),'4. Kredite '!$C13,0)</f>
        <v>0</v>
      </c>
      <c r="L148" s="437">
        <f ca="1">IF(ISNUMBER(MATCH(L4,'4. Kredite '!$AA13:$CJ13,0)),'4. Kredite '!$C13,0)</f>
        <v>0</v>
      </c>
      <c r="M148" s="437">
        <f ca="1">IF(ISNUMBER(MATCH(M4,'4. Kredite '!$AA13:$CJ13,0)),'4. Kredite '!$C13,0)</f>
        <v>0</v>
      </c>
      <c r="N148" s="221"/>
    </row>
    <row r="149" spans="1:14" x14ac:dyDescent="0.25">
      <c r="A149" s="218" t="str">
        <f>'4. Kredite '!A14</f>
        <v xml:space="preserve"> Kto. </v>
      </c>
      <c r="B149" s="437">
        <f ca="1">IF(ISNUMBER(MATCH(B4,'4. Kredite '!$AA14:$CJ14,0)),'4. Kredite '!$C14,0)</f>
        <v>0</v>
      </c>
      <c r="C149" s="437">
        <f ca="1">IF(ISNUMBER(MATCH(C4,'4. Kredite '!$AA14:$CJ14,0)),'4. Kredite '!$C14,0)</f>
        <v>0</v>
      </c>
      <c r="D149" s="437">
        <f ca="1">IF(ISNUMBER(MATCH(D4,'4. Kredite '!$AA14:$CJ14,0)),'4. Kredite '!$C14,0)</f>
        <v>0</v>
      </c>
      <c r="E149" s="437">
        <f ca="1">IF(ISNUMBER(MATCH(E4,'4. Kredite '!$AA14:$CJ14,0)),'4. Kredite '!$C14,0)</f>
        <v>0</v>
      </c>
      <c r="F149" s="437">
        <f ca="1">IF(ISNUMBER(MATCH(F4,'4. Kredite '!$AA14:$CJ14,0)),'4. Kredite '!$C14,0)</f>
        <v>0</v>
      </c>
      <c r="G149" s="437">
        <f ca="1">IF(ISNUMBER(MATCH(G4,'4. Kredite '!$AA14:$CJ14,0)),'4. Kredite '!$C14,0)</f>
        <v>0</v>
      </c>
      <c r="H149" s="437">
        <f ca="1">IF(ISNUMBER(MATCH(H4,'4. Kredite '!$AA14:$CJ14,0)),'4. Kredite '!$C14,0)</f>
        <v>0</v>
      </c>
      <c r="I149" s="437">
        <f ca="1">IF(ISNUMBER(MATCH(I4,'4. Kredite '!$AA14:$CJ14,0)),'4. Kredite '!$C14,0)</f>
        <v>0</v>
      </c>
      <c r="J149" s="437">
        <f ca="1">IF(ISNUMBER(MATCH(J4,'4. Kredite '!$AA14:$CJ14,0)),'4. Kredite '!$C14,0)</f>
        <v>0</v>
      </c>
      <c r="K149" s="437">
        <f ca="1">IF(ISNUMBER(MATCH(K4,'4. Kredite '!$AA14:$CJ14,0)),'4. Kredite '!$C14,0)</f>
        <v>0</v>
      </c>
      <c r="L149" s="437">
        <f ca="1">IF(ISNUMBER(MATCH(L4,'4. Kredite '!$AA14:$CJ14,0)),'4. Kredite '!$C14,0)</f>
        <v>0</v>
      </c>
      <c r="M149" s="437">
        <f ca="1">IF(ISNUMBER(MATCH(M4,'4. Kredite '!$AA14:$CJ14,0)),'4. Kredite '!$C14,0)</f>
        <v>0</v>
      </c>
      <c r="N149" s="221"/>
    </row>
    <row r="150" spans="1:14" x14ac:dyDescent="0.25">
      <c r="A150" s="218" t="str">
        <f>'4. Kredite '!A15</f>
        <v xml:space="preserve"> Kto. </v>
      </c>
      <c r="B150" s="437">
        <f ca="1">IF(ISNUMBER(MATCH(B4,'4. Kredite '!$AA15:$CJ15,0)),'4. Kredite '!$C15,0)</f>
        <v>0</v>
      </c>
      <c r="C150" s="437">
        <f ca="1">IF(ISNUMBER(MATCH(C4,'4. Kredite '!$AA15:$CJ15,0)),'4. Kredite '!$C15,0)</f>
        <v>0</v>
      </c>
      <c r="D150" s="437">
        <f ca="1">IF(ISNUMBER(MATCH(D4,'4. Kredite '!$AA15:$CJ15,0)),'4. Kredite '!$C15,0)</f>
        <v>0</v>
      </c>
      <c r="E150" s="437">
        <f ca="1">IF(ISNUMBER(MATCH(E4,'4. Kredite '!$AA15:$CJ15,0)),'4. Kredite '!$C15,0)</f>
        <v>0</v>
      </c>
      <c r="F150" s="437">
        <f ca="1">IF(ISNUMBER(MATCH(F4,'4. Kredite '!$AA15:$CJ15,0)),'4. Kredite '!$C15,0)</f>
        <v>0</v>
      </c>
      <c r="G150" s="437">
        <f ca="1">IF(ISNUMBER(MATCH(G4,'4. Kredite '!$AA15:$CJ15,0)),'4. Kredite '!$C15,0)</f>
        <v>0</v>
      </c>
      <c r="H150" s="437">
        <f ca="1">IF(ISNUMBER(MATCH(H4,'4. Kredite '!$AA15:$CJ15,0)),'4. Kredite '!$C15,0)</f>
        <v>0</v>
      </c>
      <c r="I150" s="437">
        <f ca="1">IF(ISNUMBER(MATCH(I4,'4. Kredite '!$AA15:$CJ15,0)),'4. Kredite '!$C15,0)</f>
        <v>0</v>
      </c>
      <c r="J150" s="437">
        <f ca="1">IF(ISNUMBER(MATCH(J4,'4. Kredite '!$AA15:$CJ15,0)),'4. Kredite '!$C15,0)</f>
        <v>0</v>
      </c>
      <c r="K150" s="437">
        <f ca="1">IF(ISNUMBER(MATCH(K4,'4. Kredite '!$AA15:$CJ15,0)),'4. Kredite '!$C15,0)</f>
        <v>0</v>
      </c>
      <c r="L150" s="437">
        <f ca="1">IF(ISNUMBER(MATCH(L4,'4. Kredite '!$AA15:$CJ15,0)),'4. Kredite '!$C15,0)</f>
        <v>0</v>
      </c>
      <c r="M150" s="437">
        <f ca="1">IF(ISNUMBER(MATCH(M4,'4. Kredite '!$AA15:$CJ15,0)),'4. Kredite '!$C15,0)</f>
        <v>0</v>
      </c>
      <c r="N150" s="221"/>
    </row>
    <row r="151" spans="1:14" x14ac:dyDescent="0.25">
      <c r="A151" s="218" t="str">
        <f>'4. Kredite '!A16</f>
        <v xml:space="preserve"> Kto. </v>
      </c>
      <c r="B151" s="437">
        <f ca="1">IF(ISNUMBER(MATCH(B4,'4. Kredite '!$AA16:$CJ16,0)),'4. Kredite '!$C16,0)</f>
        <v>0</v>
      </c>
      <c r="C151" s="437">
        <f ca="1">IF(ISNUMBER(MATCH(C4,'4. Kredite '!$AA16:$CJ16,0)),'4. Kredite '!$C16,0)</f>
        <v>0</v>
      </c>
      <c r="D151" s="437">
        <f ca="1">IF(ISNUMBER(MATCH(D4,'4. Kredite '!$AA16:$CJ16,0)),'4. Kredite '!$C16,0)</f>
        <v>0</v>
      </c>
      <c r="E151" s="437">
        <f ca="1">IF(ISNUMBER(MATCH(E4,'4. Kredite '!$AA16:$CJ16,0)),'4. Kredite '!$C16,0)</f>
        <v>0</v>
      </c>
      <c r="F151" s="437">
        <f ca="1">IF(ISNUMBER(MATCH(F4,'4. Kredite '!$AA16:$CJ16,0)),'4. Kredite '!$C16,0)</f>
        <v>0</v>
      </c>
      <c r="G151" s="437">
        <f ca="1">IF(ISNUMBER(MATCH(G4,'4. Kredite '!$AA16:$CJ16,0)),'4. Kredite '!$C16,0)</f>
        <v>0</v>
      </c>
      <c r="H151" s="437">
        <f ca="1">IF(ISNUMBER(MATCH(H4,'4. Kredite '!$AA16:$CJ16,0)),'4. Kredite '!$C16,0)</f>
        <v>0</v>
      </c>
      <c r="I151" s="437">
        <f ca="1">IF(ISNUMBER(MATCH(I4,'4. Kredite '!$AA16:$CJ16,0)),'4. Kredite '!$C16,0)</f>
        <v>0</v>
      </c>
      <c r="J151" s="437">
        <f ca="1">IF(ISNUMBER(MATCH(J4,'4. Kredite '!$AA16:$CJ16,0)),'4. Kredite '!$C16,0)</f>
        <v>0</v>
      </c>
      <c r="K151" s="437">
        <f ca="1">IF(ISNUMBER(MATCH(K4,'4. Kredite '!$AA16:$CJ16,0)),'4. Kredite '!$C16,0)</f>
        <v>0</v>
      </c>
      <c r="L151" s="437">
        <f ca="1">IF(ISNUMBER(MATCH(L4,'4. Kredite '!$AA16:$CJ16,0)),'4. Kredite '!$C16,0)</f>
        <v>0</v>
      </c>
      <c r="M151" s="437">
        <f ca="1">IF(ISNUMBER(MATCH(M4,'4. Kredite '!$AA16:$CJ16,0)),'4. Kredite '!$C16,0)</f>
        <v>0</v>
      </c>
      <c r="N151" s="221"/>
    </row>
    <row r="152" spans="1:14" x14ac:dyDescent="0.25">
      <c r="A152" s="218" t="str">
        <f>'4. Kredite '!A2</f>
        <v>Neukredit 1 wg. Dachreperatur</v>
      </c>
      <c r="B152" s="437">
        <f ca="1">IF(ISNUMBER(MATCH(B4,'4. Kredite '!$AA2:$CJ2,0)),'4. Kredite '!$C$2,0)</f>
        <v>0</v>
      </c>
      <c r="C152" s="437">
        <f ca="1">IF(ISNUMBER(MATCH(C4,'4. Kredite '!$AA2:$CJ2,0)),'4. Kredite '!$C$2,0)</f>
        <v>0</v>
      </c>
      <c r="D152" s="437">
        <f ca="1">IF(ISNUMBER(MATCH(D4,'4. Kredite '!$AA2:$CJ2,0)),'4. Kredite '!$C$2,0)</f>
        <v>0</v>
      </c>
      <c r="E152" s="437">
        <f ca="1">IF(ISNUMBER(MATCH(E4,'4. Kredite '!$AA2:$CJ2,0)),'4. Kredite '!$C$2,0)</f>
        <v>0</v>
      </c>
      <c r="F152" s="437">
        <f ca="1">IF(ISNUMBER(MATCH(F4,'4. Kredite '!$AA2:$CJ2,0)),'4. Kredite '!$C$2,0)</f>
        <v>0</v>
      </c>
      <c r="G152" s="437">
        <f ca="1">IF(ISNUMBER(MATCH(G4,'4. Kredite '!$AA2:$CJ2,0)),'4. Kredite '!$C$2,0)</f>
        <v>0</v>
      </c>
      <c r="H152" s="437">
        <f ca="1">IF(ISNUMBER(MATCH(H4,'4. Kredite '!$AA2:$CJ2,0)),'4. Kredite '!$C$2,0)</f>
        <v>0</v>
      </c>
      <c r="I152" s="437">
        <f ca="1">IF(ISNUMBER(MATCH(I4,'4. Kredite '!$AA2:$CJ2,0)),'4. Kredite '!$C$2,0)</f>
        <v>0</v>
      </c>
      <c r="J152" s="437">
        <f ca="1">IF(ISNUMBER(MATCH(J4,'4. Kredite '!$AA2:$CJ2,0)),'4. Kredite '!$C$2,0)</f>
        <v>0</v>
      </c>
      <c r="K152" s="437">
        <f ca="1">IF(ISNUMBER(MATCH(K4,'4. Kredite '!$AA2:$CJ2,0)),'4. Kredite '!$C$2,0)</f>
        <v>0</v>
      </c>
      <c r="L152" s="437">
        <f ca="1">IF(ISNUMBER(MATCH(L4,'4. Kredite '!$AA2:$CJ2,0)),'4. Kredite '!$C$2,0)</f>
        <v>0</v>
      </c>
      <c r="M152" s="437">
        <f ca="1">IF(ISNUMBER(MATCH(M4,'4. Kredite '!$AA2:$CJ2,0)),'4. Kredite '!$C$2,0)</f>
        <v>0</v>
      </c>
      <c r="N152" s="221"/>
    </row>
    <row r="153" spans="1:14" x14ac:dyDescent="0.25">
      <c r="A153" s="218" t="str">
        <f>'4. Kredite '!A3</f>
        <v>Neukredit 2, freie Erfasung im Blatt 4. Kredite</v>
      </c>
      <c r="B153" s="437">
        <f ca="1">IF(ISNUMBER(MATCH(B4,'4. Kredite '!$AA3:$CJ3,0)),'4. Kredite '!$C$3,0)</f>
        <v>0</v>
      </c>
      <c r="C153" s="437">
        <f ca="1">IF(ISNUMBER(MATCH(C4,'4. Kredite '!$AA3:$CJ3,0)),'4. Kredite '!$C$3,0)</f>
        <v>0</v>
      </c>
      <c r="D153" s="437">
        <f ca="1">IF(ISNUMBER(MATCH(D4,'4. Kredite '!$AA3:$CJ3,0)),'4. Kredite '!$C$3,0)</f>
        <v>0</v>
      </c>
      <c r="E153" s="437">
        <f ca="1">IF(ISNUMBER(MATCH(E4,'4. Kredite '!$AA3:$CJ3,0)),'4. Kredite '!$C$3,0)</f>
        <v>0</v>
      </c>
      <c r="F153" s="437">
        <f ca="1">IF(ISNUMBER(MATCH(F4,'4. Kredite '!$AA3:$CJ3,0)),'4. Kredite '!$C$3,0)</f>
        <v>0</v>
      </c>
      <c r="G153" s="437">
        <f ca="1">IF(ISNUMBER(MATCH(G4,'4. Kredite '!$AA3:$CJ3,0)),'4. Kredite '!$C$3,0)</f>
        <v>0</v>
      </c>
      <c r="H153" s="437">
        <f ca="1">IF(ISNUMBER(MATCH(H4,'4. Kredite '!$AA3:$CJ3,0)),'4. Kredite '!$C$3,0)</f>
        <v>0</v>
      </c>
      <c r="I153" s="437">
        <f ca="1">IF(ISNUMBER(MATCH(I4,'4. Kredite '!$AA3:$CJ3,0)),'4. Kredite '!$C$3,0)</f>
        <v>0</v>
      </c>
      <c r="J153" s="437">
        <f ca="1">IF(ISNUMBER(MATCH(J4,'4. Kredite '!$AA3:$CJ3,0)),'4. Kredite '!$C$3,0)</f>
        <v>0</v>
      </c>
      <c r="K153" s="437">
        <f ca="1">IF(ISNUMBER(MATCH(K4,'4. Kredite '!$AA3:$CJ3,0)),'4. Kredite '!$C$3,0)</f>
        <v>0</v>
      </c>
      <c r="L153" s="437">
        <f ca="1">IF(ISNUMBER(MATCH(L4,'4. Kredite '!$AA3:$CJ3,0)),'4. Kredite '!$C$3,0)</f>
        <v>0</v>
      </c>
      <c r="M153" s="437">
        <f ca="1">IF(ISNUMBER(MATCH(M4,'4. Kredite '!$AA3:$CJ3,0)),'4. Kredite '!$C$3,0)</f>
        <v>0</v>
      </c>
      <c r="N153" s="221"/>
    </row>
    <row r="154" spans="1:14" x14ac:dyDescent="0.25">
      <c r="A154" s="218" t="str">
        <f>'4. Kredite '!A4</f>
        <v>Neukredit 3, freie Erfasung im Blatt 4. Kredite</v>
      </c>
      <c r="B154" s="437">
        <f ca="1">IF(ISNUMBER(MATCH(B4,'4. Kredite '!$AA4:$CJ4,0)),'4. Kredite '!$C$4,0)</f>
        <v>0</v>
      </c>
      <c r="C154" s="437">
        <f ca="1">IF(ISNUMBER(MATCH(C4,'4. Kredite '!$AA4:$CJ4,0)),'4. Kredite '!$C$4,0)</f>
        <v>0</v>
      </c>
      <c r="D154" s="437">
        <f ca="1">IF(ISNUMBER(MATCH(D4,'4. Kredite '!$AA4:$CJ4,0)),'4. Kredite '!$C$4,0)</f>
        <v>0</v>
      </c>
      <c r="E154" s="437">
        <f ca="1">IF(ISNUMBER(MATCH(E4,'4. Kredite '!$AA4:$CJ4,0)),'4. Kredite '!$C$4,0)</f>
        <v>0</v>
      </c>
      <c r="F154" s="437">
        <f ca="1">IF(ISNUMBER(MATCH(F4,'4. Kredite '!$AA4:$CJ4,0)),'4. Kredite '!$C$4,0)</f>
        <v>0</v>
      </c>
      <c r="G154" s="437">
        <f ca="1">IF(ISNUMBER(MATCH(G4,'4. Kredite '!$AA4:$CJ4,0)),'4. Kredite '!$C$4,0)</f>
        <v>0</v>
      </c>
      <c r="H154" s="437">
        <f ca="1">IF(ISNUMBER(MATCH(H4,'4. Kredite '!$AA4:$CJ4,0)),'4. Kredite '!$C$4,0)</f>
        <v>0</v>
      </c>
      <c r="I154" s="437">
        <f ca="1">IF(ISNUMBER(MATCH(I4,'4. Kredite '!$AA4:$CJ4,0)),'4. Kredite '!$C$4,0)</f>
        <v>0</v>
      </c>
      <c r="J154" s="437">
        <f ca="1">IF(ISNUMBER(MATCH(J4,'4. Kredite '!$AA4:$CJ4,0)),'4. Kredite '!$C$4,0)</f>
        <v>0</v>
      </c>
      <c r="K154" s="437">
        <f ca="1">IF(ISNUMBER(MATCH(K4,'4. Kredite '!$AA4:$CJ4,0)),'4. Kredite '!$C$4,0)</f>
        <v>0</v>
      </c>
      <c r="L154" s="437">
        <f ca="1">IF(ISNUMBER(MATCH(L4,'4. Kredite '!$AA4:$CJ4,0)),'4. Kredite '!$C$4,0)</f>
        <v>0</v>
      </c>
      <c r="M154" s="437">
        <f ca="1">IF(ISNUMBER(MATCH(M4,'4. Kredite '!$AA4:$CJ4,0)),'4. Kredite '!$C$4,0)</f>
        <v>0</v>
      </c>
      <c r="N154" s="221"/>
    </row>
    <row r="155" spans="1:14" ht="18.75" x14ac:dyDescent="0.3">
      <c r="A155" s="222" t="s">
        <v>85</v>
      </c>
      <c r="B155" s="221">
        <f ca="1">SUM(B140:B154)</f>
        <v>-12000</v>
      </c>
      <c r="C155" s="221">
        <f t="shared" ref="C155:M155" ca="1" si="13">SUM(C140:C154)</f>
        <v>-12000</v>
      </c>
      <c r="D155" s="221">
        <f t="shared" ca="1" si="13"/>
        <v>-12000</v>
      </c>
      <c r="E155" s="221">
        <f t="shared" ca="1" si="13"/>
        <v>-12000</v>
      </c>
      <c r="F155" s="221">
        <f t="shared" ca="1" si="13"/>
        <v>-12000</v>
      </c>
      <c r="G155" s="221">
        <f t="shared" ca="1" si="13"/>
        <v>-12000</v>
      </c>
      <c r="H155" s="221">
        <f t="shared" ca="1" si="13"/>
        <v>-12000</v>
      </c>
      <c r="I155" s="221">
        <f t="shared" ca="1" si="13"/>
        <v>-12000</v>
      </c>
      <c r="J155" s="221">
        <f t="shared" ca="1" si="13"/>
        <v>-12000</v>
      </c>
      <c r="K155" s="221">
        <f t="shared" ca="1" si="13"/>
        <v>-12000</v>
      </c>
      <c r="L155" s="221">
        <f t="shared" ca="1" si="13"/>
        <v>-12000</v>
      </c>
      <c r="M155" s="221">
        <f t="shared" ca="1" si="13"/>
        <v>-12000</v>
      </c>
      <c r="N155" s="221"/>
    </row>
    <row r="156" spans="1:14" ht="18.75" x14ac:dyDescent="0.3">
      <c r="A156" s="222" t="str">
        <f>'4. Kredite '!A17</f>
        <v>Aktuelle Private Liquide Mittel</v>
      </c>
      <c r="B156" s="221">
        <f ca="1">IF(ISNUMBER(MATCH(B4,'4. Kredite '!$AA$17,0)),'4. Kredite '!$B$17,0)</f>
        <v>218.44000000000051</v>
      </c>
      <c r="C156" s="221">
        <f ca="1">IF(ISNUMBER(MATCH(C4,'4. Kredite '!$AA$17,0)),'4. Kredite '!$B$17,0)</f>
        <v>0</v>
      </c>
      <c r="D156" s="221">
        <f ca="1">IF(ISNUMBER(MATCH(D4,'4. Kredite '!$AA$17,0)),'4. Kredite '!$B$17,0)</f>
        <v>0</v>
      </c>
      <c r="E156" s="221">
        <f ca="1">IF(ISNUMBER(MATCH(E4,'4. Kredite '!$AA$17,0)),'4. Kredite '!$B$17,0)</f>
        <v>0</v>
      </c>
      <c r="F156" s="221">
        <f ca="1">IF(ISNUMBER(MATCH(F4,'4. Kredite '!$AA$17,0)),'4. Kredite '!$B$17,0)</f>
        <v>0</v>
      </c>
      <c r="G156" s="221">
        <f ca="1">IF(ISNUMBER(MATCH(G4,'4. Kredite '!$AA$17,0)),'4. Kredite '!$B$17,0)</f>
        <v>0</v>
      </c>
      <c r="H156" s="221">
        <f ca="1">IF(ISNUMBER(MATCH(H4,'4. Kredite '!$AA$17,0)),'4. Kredite '!$B$17,0)</f>
        <v>0</v>
      </c>
      <c r="I156" s="221">
        <f ca="1">IF(ISNUMBER(MATCH(I4,'4. Kredite '!$AA$17,0)),'4. Kredite '!$B$17,0)</f>
        <v>0</v>
      </c>
      <c r="J156" s="221">
        <f ca="1">IF(ISNUMBER(MATCH(J4,'4. Kredite '!$AA$17,0)),'4. Kredite '!$B$17,0)</f>
        <v>0</v>
      </c>
      <c r="K156" s="221">
        <f ca="1">IF(ISNUMBER(MATCH(K4,'4. Kredite '!$AA$17,0)),'4. Kredite '!$B$17,0)</f>
        <v>0</v>
      </c>
      <c r="L156" s="221">
        <f ca="1">IF(ISNUMBER(MATCH(L4,'4. Kredite '!$AA$17,0)),'4. Kredite '!$B$17,0)</f>
        <v>0</v>
      </c>
      <c r="M156" s="221">
        <f ca="1">IF(ISNUMBER(MATCH(M4,'4. Kredite '!$AA$17,0)),'4. Kredite '!$B$17,0)</f>
        <v>0</v>
      </c>
      <c r="N156" s="221"/>
    </row>
    <row r="157" spans="1:14" ht="18.75" x14ac:dyDescent="0.3">
      <c r="A157" s="222" t="s">
        <v>10</v>
      </c>
      <c r="B157" s="221">
        <f ca="1">B52-B138</f>
        <v>87.079999999999927</v>
      </c>
      <c r="C157" s="221">
        <f t="shared" ref="C157:M157" ca="1" si="14">C52-C138</f>
        <v>87.079999999999927</v>
      </c>
      <c r="D157" s="221">
        <f t="shared" ca="1" si="14"/>
        <v>87.079999999999927</v>
      </c>
      <c r="E157" s="221">
        <f t="shared" ca="1" si="14"/>
        <v>5087.08</v>
      </c>
      <c r="F157" s="221">
        <f t="shared" ca="1" si="14"/>
        <v>87.079999999999927</v>
      </c>
      <c r="G157" s="221">
        <f t="shared" ca="1" si="14"/>
        <v>87.079999999999927</v>
      </c>
      <c r="H157" s="221">
        <f t="shared" ca="1" si="14"/>
        <v>87.079999999999927</v>
      </c>
      <c r="I157" s="221">
        <f t="shared" ca="1" si="14"/>
        <v>87.079999999999927</v>
      </c>
      <c r="J157" s="221">
        <f t="shared" ca="1" si="14"/>
        <v>87.079999999999927</v>
      </c>
      <c r="K157" s="221">
        <f t="shared" ca="1" si="14"/>
        <v>87.079999999999927</v>
      </c>
      <c r="L157" s="221">
        <f t="shared" ca="1" si="14"/>
        <v>87.079999999999927</v>
      </c>
      <c r="M157" s="221">
        <f t="shared" ca="1" si="14"/>
        <v>337.07999999999993</v>
      </c>
      <c r="N157" s="221">
        <f ca="1">SUM(B157:M157)</f>
        <v>6294.9599999999991</v>
      </c>
    </row>
    <row r="158" spans="1:14" ht="18.75" x14ac:dyDescent="0.3">
      <c r="A158" s="222" t="s">
        <v>88</v>
      </c>
      <c r="B158" s="221">
        <f ca="1">B156+B157</f>
        <v>305.52000000000044</v>
      </c>
      <c r="C158" s="221">
        <f ca="1">B158+C156+C157</f>
        <v>392.60000000000036</v>
      </c>
      <c r="D158" s="221">
        <f t="shared" ref="D158:M158" ca="1" si="15">C158+D156+D157</f>
        <v>479.68000000000029</v>
      </c>
      <c r="E158" s="221">
        <f t="shared" ca="1" si="15"/>
        <v>5566.76</v>
      </c>
      <c r="F158" s="221">
        <f t="shared" ca="1" si="15"/>
        <v>5653.84</v>
      </c>
      <c r="G158" s="221">
        <f t="shared" ca="1" si="15"/>
        <v>5740.92</v>
      </c>
      <c r="H158" s="221">
        <f t="shared" ca="1" si="15"/>
        <v>5828</v>
      </c>
      <c r="I158" s="221">
        <f t="shared" ca="1" si="15"/>
        <v>5915.08</v>
      </c>
      <c r="J158" s="221">
        <f t="shared" ca="1" si="15"/>
        <v>6002.16</v>
      </c>
      <c r="K158" s="221">
        <f t="shared" ca="1" si="15"/>
        <v>6089.24</v>
      </c>
      <c r="L158" s="221">
        <f t="shared" ca="1" si="15"/>
        <v>6176.32</v>
      </c>
      <c r="M158" s="221">
        <f t="shared" ca="1" si="15"/>
        <v>6513.4</v>
      </c>
      <c r="N158" s="221"/>
    </row>
    <row r="159" spans="1:14" ht="20.25" x14ac:dyDescent="0.3">
      <c r="A159" s="220" t="s">
        <v>86</v>
      </c>
      <c r="B159" s="221">
        <f ca="1">B158-B155</f>
        <v>12305.52</v>
      </c>
      <c r="C159" s="221">
        <f t="shared" ref="C159:M159" ca="1" si="16">C158-C155</f>
        <v>12392.6</v>
      </c>
      <c r="D159" s="221">
        <f t="shared" ca="1" si="16"/>
        <v>12479.68</v>
      </c>
      <c r="E159" s="221">
        <f t="shared" ca="1" si="16"/>
        <v>17566.760000000002</v>
      </c>
      <c r="F159" s="221">
        <f t="shared" ca="1" si="16"/>
        <v>17653.84</v>
      </c>
      <c r="G159" s="221">
        <f t="shared" ca="1" si="16"/>
        <v>17740.919999999998</v>
      </c>
      <c r="H159" s="221">
        <f t="shared" ca="1" si="16"/>
        <v>17828</v>
      </c>
      <c r="I159" s="221">
        <f t="shared" ca="1" si="16"/>
        <v>17915.080000000002</v>
      </c>
      <c r="J159" s="221">
        <f t="shared" ca="1" si="16"/>
        <v>18002.16</v>
      </c>
      <c r="K159" s="221">
        <f t="shared" ca="1" si="16"/>
        <v>18089.239999999998</v>
      </c>
      <c r="L159" s="221">
        <f t="shared" ca="1" si="16"/>
        <v>18176.32</v>
      </c>
      <c r="M159" s="221">
        <f t="shared" ca="1" si="16"/>
        <v>18513.400000000001</v>
      </c>
      <c r="N159" s="221"/>
    </row>
    <row r="160" spans="1:14" ht="20.25" x14ac:dyDescent="0.3">
      <c r="A160" s="8"/>
      <c r="B160" s="219"/>
      <c r="C160" s="219"/>
      <c r="D160" s="219"/>
      <c r="E160" s="219"/>
      <c r="F160" s="219"/>
      <c r="G160" s="219"/>
      <c r="H160" s="219"/>
      <c r="I160" s="219"/>
      <c r="J160" s="219"/>
      <c r="K160" s="219"/>
      <c r="L160" s="219"/>
      <c r="M160" s="219"/>
      <c r="N160" s="219"/>
    </row>
    <row r="161" spans="1:14" ht="20.25" x14ac:dyDescent="0.3">
      <c r="A161" s="8"/>
      <c r="B161" s="219"/>
      <c r="C161" s="219"/>
      <c r="D161" s="219"/>
      <c r="E161" s="219"/>
      <c r="F161" s="219"/>
      <c r="G161" s="219"/>
      <c r="H161" s="219"/>
      <c r="I161" s="219"/>
      <c r="J161" s="219"/>
      <c r="K161" s="219"/>
      <c r="L161" s="219"/>
      <c r="M161" s="219"/>
      <c r="N161" s="219"/>
    </row>
    <row r="162" spans="1:14" ht="20.25" x14ac:dyDescent="0.3">
      <c r="A162" s="8"/>
      <c r="B162" s="219"/>
      <c r="C162" s="219"/>
      <c r="D162" s="219"/>
      <c r="E162" s="219"/>
      <c r="F162" s="219"/>
      <c r="G162" s="219"/>
      <c r="H162" s="219"/>
      <c r="I162" s="219"/>
      <c r="J162" s="219"/>
      <c r="K162" s="219"/>
      <c r="L162" s="219"/>
      <c r="M162" s="219"/>
      <c r="N162" s="219"/>
    </row>
    <row r="163" spans="1:14" ht="20.25" x14ac:dyDescent="0.3">
      <c r="A163" s="8"/>
      <c r="B163" s="219"/>
      <c r="C163" s="219"/>
      <c r="D163" s="219"/>
      <c r="E163" s="219"/>
      <c r="F163" s="219"/>
      <c r="G163" s="219"/>
      <c r="H163" s="219"/>
      <c r="I163" s="219"/>
      <c r="J163" s="219"/>
      <c r="K163" s="219"/>
      <c r="L163" s="219"/>
      <c r="M163" s="219"/>
      <c r="N163" s="219"/>
    </row>
    <row r="164" spans="1:14" ht="20.25" x14ac:dyDescent="0.3">
      <c r="A164" s="8"/>
      <c r="B164" s="219"/>
      <c r="C164" s="219"/>
      <c r="D164" s="219"/>
      <c r="E164" s="219"/>
      <c r="F164" s="219"/>
      <c r="G164" s="219"/>
      <c r="H164" s="219"/>
      <c r="I164" s="219"/>
      <c r="J164" s="219"/>
      <c r="K164" s="219"/>
      <c r="L164" s="219"/>
      <c r="M164" s="219"/>
      <c r="N164" s="219"/>
    </row>
    <row r="165" spans="1:14" ht="20.25" x14ac:dyDescent="0.3">
      <c r="A165" s="8"/>
      <c r="B165" s="219"/>
      <c r="C165" s="219"/>
      <c r="D165" s="219"/>
      <c r="E165" s="219"/>
      <c r="F165" s="219"/>
      <c r="G165" s="219"/>
      <c r="H165" s="219"/>
      <c r="I165" s="219"/>
      <c r="J165" s="219"/>
      <c r="K165" s="219"/>
      <c r="L165" s="219"/>
      <c r="M165" s="219"/>
      <c r="N165" s="219"/>
    </row>
    <row r="166" spans="1:14" ht="20.25" x14ac:dyDescent="0.3">
      <c r="A166" s="8"/>
      <c r="B166" s="219"/>
      <c r="C166" s="219"/>
      <c r="D166" s="219"/>
      <c r="E166" s="219"/>
      <c r="F166" s="219"/>
      <c r="G166" s="219"/>
      <c r="H166" s="219"/>
      <c r="I166" s="219"/>
      <c r="J166" s="219"/>
      <c r="K166" s="219"/>
      <c r="L166" s="219"/>
      <c r="M166" s="219"/>
      <c r="N166" s="219"/>
    </row>
  </sheetData>
  <sheetProtection algorithmName="SHA-512" hashValue="XQ0A4RKX5CBrGC0UT50m1tHB5sZYqEgpV2/lOJJw57mtyKWg+Ox6B2oOgm6CyIO07r451Pr9xevnba8+ggIhoA==" saltValue="oNafS9e2Gk/c2MMhYp+8GA==" spinCount="100000" sheet="1" objects="1" scenarios="1" selectLockedCells="1"/>
  <mergeCells count="2">
    <mergeCell ref="K1:L3"/>
    <mergeCell ref="A1:J2"/>
  </mergeCells>
  <hyperlinks>
    <hyperlink ref="A3" r:id="rId1" xr:uid="{A6F07908-4D1C-4276-A98D-2D069D396ADE}"/>
  </hyperlinks>
  <pageMargins left="0.39370078740157483" right="0.39370078740157483" top="0.39370078740157483" bottom="0.39370078740157483" header="0.39370078740157483" footer="0.39370078740157483"/>
  <pageSetup paperSize="9" scale="59" orientation="landscape" horizontalDpi="4294967293" r:id="rId2"/>
  <headerFooter>
    <oddFooter>&amp;L&amp;"Times New Roman,Standard"&amp;12&amp;A/ &amp;D
www.aicofira.de&amp;C&amp;"Times New Roman,Standard"&amp;12&amp;P von &amp;N&amp;R&amp;"Times New Roman,Standard"&amp;12Für die Korrektheit der Vorlage / Formeln übernehmen wir keine Gewähr. 
Eine persönliche Kontrolle ist erforderlich.</oddFooter>
  </headerFooter>
  <rowBreaks count="3" manualBreakCount="3">
    <brk id="52" max="16383" man="1"/>
    <brk id="94" max="16383" man="1"/>
    <brk id="138"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O159"/>
  <sheetViews>
    <sheetView workbookViewId="0">
      <selection activeCell="F3" sqref="F3"/>
    </sheetView>
  </sheetViews>
  <sheetFormatPr baseColWidth="10" defaultColWidth="0" defaultRowHeight="15.75" x14ac:dyDescent="0.25"/>
  <cols>
    <col min="1" max="1" width="43.5703125" style="1" customWidth="1"/>
    <col min="2" max="2" width="15.140625" style="1" bestFit="1" customWidth="1"/>
    <col min="3" max="13" width="14.140625" style="1" bestFit="1" customWidth="1"/>
    <col min="14" max="14" width="14.5703125" style="1" customWidth="1"/>
    <col min="15" max="15" width="13.7109375" style="1" hidden="1" customWidth="1"/>
    <col min="16" max="16384" width="11.42578125" style="1" hidden="1"/>
  </cols>
  <sheetData>
    <row r="1" spans="1:14" ht="15.75" customHeight="1" x14ac:dyDescent="0.25">
      <c r="A1" s="735" t="s">
        <v>13</v>
      </c>
      <c r="B1" s="724"/>
      <c r="C1" s="724"/>
      <c r="D1" s="724"/>
      <c r="E1" s="724"/>
      <c r="F1" s="724"/>
      <c r="G1" s="724"/>
      <c r="H1" s="724"/>
      <c r="I1" s="724"/>
      <c r="J1" s="724"/>
      <c r="K1" s="751" t="s">
        <v>93</v>
      </c>
      <c r="L1" s="792"/>
    </row>
    <row r="2" spans="1:14" ht="37.5" customHeight="1" x14ac:dyDescent="0.25">
      <c r="A2" s="724"/>
      <c r="B2" s="724"/>
      <c r="C2" s="724"/>
      <c r="D2" s="724"/>
      <c r="E2" s="724"/>
      <c r="F2" s="724"/>
      <c r="G2" s="724"/>
      <c r="H2" s="724"/>
      <c r="I2" s="724"/>
      <c r="J2" s="724"/>
      <c r="K2" s="792"/>
      <c r="L2" s="792"/>
    </row>
    <row r="3" spans="1:14" ht="35.1" customHeight="1" x14ac:dyDescent="0.4">
      <c r="A3" s="545" t="s">
        <v>78</v>
      </c>
      <c r="B3" s="448">
        <f ca="1">DATE(YEAR(Daten!D99)+1,MONTH(Daten!D99),DAY(1))</f>
        <v>46023</v>
      </c>
      <c r="C3" s="447"/>
      <c r="D3" s="447"/>
      <c r="E3" s="447"/>
      <c r="F3" s="448" t="s">
        <v>241</v>
      </c>
      <c r="K3" s="793"/>
      <c r="L3" s="793"/>
    </row>
    <row r="4" spans="1:14" s="3" customFormat="1" ht="18.75" x14ac:dyDescent="0.3">
      <c r="A4" s="111" t="s">
        <v>156</v>
      </c>
      <c r="B4" s="131">
        <f ca="1">B3</f>
        <v>46023</v>
      </c>
      <c r="C4" s="131">
        <f ca="1">DATE(YEAR(B4),MONTH(B4)+1,DAY(1))</f>
        <v>46054</v>
      </c>
      <c r="D4" s="131">
        <f ca="1">DATE(YEAR(C4),MONTH(C4)+1,DAY(1))</f>
        <v>46082</v>
      </c>
      <c r="E4" s="131">
        <f t="shared" ref="E4:M4" ca="1" si="0">DATE(YEAR(D4),MONTH(D4)+1,DAY(1))</f>
        <v>46113</v>
      </c>
      <c r="F4" s="131">
        <f t="shared" ca="1" si="0"/>
        <v>46143</v>
      </c>
      <c r="G4" s="131">
        <f t="shared" ca="1" si="0"/>
        <v>46174</v>
      </c>
      <c r="H4" s="131">
        <f t="shared" ca="1" si="0"/>
        <v>46204</v>
      </c>
      <c r="I4" s="131">
        <f t="shared" ca="1" si="0"/>
        <v>46235</v>
      </c>
      <c r="J4" s="131">
        <f t="shared" ca="1" si="0"/>
        <v>46266</v>
      </c>
      <c r="K4" s="131">
        <f t="shared" ca="1" si="0"/>
        <v>46296</v>
      </c>
      <c r="L4" s="131">
        <f t="shared" ca="1" si="0"/>
        <v>46327</v>
      </c>
      <c r="M4" s="131">
        <f t="shared" ca="1" si="0"/>
        <v>46357</v>
      </c>
      <c r="N4" s="133" t="s">
        <v>12</v>
      </c>
    </row>
    <row r="5" spans="1:14" x14ac:dyDescent="0.25">
      <c r="A5" s="130" t="str">
        <f>'2. Erfassung Einzahlungen'!A2</f>
        <v>Miete DHH Am Sauerwinkel</v>
      </c>
      <c r="B5" s="204">
        <f ca="1">IF(ISNUMBER(MATCH(B4,'2. Erfassung Einzahlungen'!$V$2:$CE$2,0)),'2. Erfassung Einzahlungen'!$N$2,"")</f>
        <v>1212.25</v>
      </c>
      <c r="C5" s="204">
        <f ca="1">IF(ISNUMBER(MATCH(C4,'2. Erfassung Einzahlungen'!$V$2:$CE$2,0)),'2. Erfassung Einzahlungen'!$N$2,"")</f>
        <v>1212.25</v>
      </c>
      <c r="D5" s="204">
        <f ca="1">IF(ISNUMBER(MATCH(D4,'2. Erfassung Einzahlungen'!$V$2:$CE$2,0)),'2. Erfassung Einzahlungen'!$N$2,"")</f>
        <v>1212.25</v>
      </c>
      <c r="E5" s="204">
        <f ca="1">IF(ISNUMBER(MATCH(E4,'2. Erfassung Einzahlungen'!$V$2:$CE$2,0)),'2. Erfassung Einzahlungen'!$N$2,"")</f>
        <v>1212.25</v>
      </c>
      <c r="F5" s="204">
        <f ca="1">IF(ISNUMBER(MATCH(F4,'2. Erfassung Einzahlungen'!$V$2:$CE$2,0)),'2. Erfassung Einzahlungen'!$N$2,"")</f>
        <v>1212.25</v>
      </c>
      <c r="G5" s="204">
        <f ca="1">IF(ISNUMBER(MATCH(G4,'2. Erfassung Einzahlungen'!$V$2:$CE$2,0)),'2. Erfassung Einzahlungen'!$N$2,"")</f>
        <v>1212.25</v>
      </c>
      <c r="H5" s="204">
        <f ca="1">IF(ISNUMBER(MATCH(H4,'2. Erfassung Einzahlungen'!$V$2:$CE$2,0)),'2. Erfassung Einzahlungen'!$N$2,"")</f>
        <v>1212.25</v>
      </c>
      <c r="I5" s="204">
        <f ca="1">IF(ISNUMBER(MATCH(I4,'2. Erfassung Einzahlungen'!$V$2:$CE$2,0)),'2. Erfassung Einzahlungen'!$N$2,"")</f>
        <v>1212.25</v>
      </c>
      <c r="J5" s="204">
        <f ca="1">IF(ISNUMBER(MATCH(J4,'2. Erfassung Einzahlungen'!$V$2:$CE$2,0)),'2. Erfassung Einzahlungen'!$N$2,"")</f>
        <v>1212.25</v>
      </c>
      <c r="K5" s="204">
        <f ca="1">IF(ISNUMBER(MATCH(K4,'2. Erfassung Einzahlungen'!$V$2:$CE$2,0)),'2. Erfassung Einzahlungen'!$N$2,"")</f>
        <v>1212.25</v>
      </c>
      <c r="L5" s="204">
        <f ca="1">IF(ISNUMBER(MATCH(L4,'2. Erfassung Einzahlungen'!$V$2:$CE$2,0)),'2. Erfassung Einzahlungen'!$N$2,"")</f>
        <v>1212.25</v>
      </c>
      <c r="M5" s="204">
        <f ca="1">IF(ISNUMBER(MATCH(M4,'2. Erfassung Einzahlungen'!$V$2:$CE$2,0)),'2. Erfassung Einzahlungen'!$N$2,"")</f>
        <v>1212.25</v>
      </c>
      <c r="N5" s="134">
        <f ca="1">SUM(B5:M5)</f>
        <v>14547</v>
      </c>
    </row>
    <row r="6" spans="1:14" x14ac:dyDescent="0.25">
      <c r="A6" s="130" t="str">
        <f>'2. Erfassung Einzahlungen'!A3</f>
        <v>Dividende</v>
      </c>
      <c r="B6" s="204" t="str">
        <f ca="1">IF(ISNUMBER(MATCH(B4,'2. Erfassung Einzahlungen'!$V$3:$CE$3,0)),'2. Erfassung Einzahlungen'!$N$3,"")</f>
        <v/>
      </c>
      <c r="C6" s="204" t="str">
        <f ca="1">IF(ISNUMBER(MATCH(C4,'2. Erfassung Einzahlungen'!$V$3:$CE$3,0)),'2. Erfassung Einzahlungen'!$N$3,"")</f>
        <v/>
      </c>
      <c r="D6" s="204">
        <f ca="1">IF(ISNUMBER(MATCH(D4,'2. Erfassung Einzahlungen'!$V$3:$CE$3,0)),'2. Erfassung Einzahlungen'!$N$3,"")</f>
        <v>250</v>
      </c>
      <c r="E6" s="204" t="str">
        <f ca="1">IF(ISNUMBER(MATCH(E4,'2. Erfassung Einzahlungen'!$V$3:$CE$3,0)),'2. Erfassung Einzahlungen'!$N$3,"")</f>
        <v/>
      </c>
      <c r="F6" s="204" t="str">
        <f ca="1">IF(ISNUMBER(MATCH(F4,'2. Erfassung Einzahlungen'!$V$3:$CE$3,0)),'2. Erfassung Einzahlungen'!$N$3,"")</f>
        <v/>
      </c>
      <c r="G6" s="204" t="str">
        <f ca="1">IF(ISNUMBER(MATCH(G4,'2. Erfassung Einzahlungen'!$V$3:$CE$3,0)),'2. Erfassung Einzahlungen'!$N$3,"")</f>
        <v/>
      </c>
      <c r="H6" s="204" t="str">
        <f ca="1">IF(ISNUMBER(MATCH(H4,'2. Erfassung Einzahlungen'!$V$3:$CE$3,0)),'2. Erfassung Einzahlungen'!$N$3,"")</f>
        <v/>
      </c>
      <c r="I6" s="204" t="str">
        <f ca="1">IF(ISNUMBER(MATCH(I4,'2. Erfassung Einzahlungen'!$V$3:$CE$3,0)),'2. Erfassung Einzahlungen'!$N$3,"")</f>
        <v/>
      </c>
      <c r="J6" s="204" t="str">
        <f ca="1">IF(ISNUMBER(MATCH(J4,'2. Erfassung Einzahlungen'!$V$3:$CE$3,0)),'2. Erfassung Einzahlungen'!$N$3,"")</f>
        <v/>
      </c>
      <c r="K6" s="204" t="str">
        <f ca="1">IF(ISNUMBER(MATCH(K4,'2. Erfassung Einzahlungen'!$V$3:$CE$3,0)),'2. Erfassung Einzahlungen'!$N$3,"")</f>
        <v/>
      </c>
      <c r="L6" s="204" t="str">
        <f ca="1">IF(ISNUMBER(MATCH(L4,'2. Erfassung Einzahlungen'!$V$3:$CE$3,0)),'2. Erfassung Einzahlungen'!$N$3,"")</f>
        <v/>
      </c>
      <c r="M6" s="204" t="str">
        <f ca="1">IF(ISNUMBER(MATCH(M4,'2. Erfassung Einzahlungen'!$V$3:$CE$3,0)),'2. Erfassung Einzahlungen'!$N$3,"")</f>
        <v/>
      </c>
      <c r="N6" s="134">
        <f t="shared" ref="N6:N24" ca="1" si="1">SUM(B6:M6)</f>
        <v>250</v>
      </c>
    </row>
    <row r="7" spans="1:14" x14ac:dyDescent="0.25">
      <c r="A7" s="130">
        <f>'2. Erfassung Einzahlungen'!A4</f>
        <v>0</v>
      </c>
      <c r="B7" s="204" t="str">
        <f ca="1">IF(ISNUMBER(MATCH(B4,'2. Erfassung Einzahlungen'!$V$4:$CE$4,0)),'2. Erfassung Einzahlungen'!$N$4,"")</f>
        <v/>
      </c>
      <c r="C7" s="204" t="str">
        <f ca="1">IF(ISNUMBER(MATCH(C4,'2. Erfassung Einzahlungen'!$V$4:$CE$4,0)),'2. Erfassung Einzahlungen'!$N$4,"")</f>
        <v/>
      </c>
      <c r="D7" s="204" t="str">
        <f ca="1">IF(ISNUMBER(MATCH(D4,'2. Erfassung Einzahlungen'!$V$4:$CE$4,0)),'2. Erfassung Einzahlungen'!$N$4,"")</f>
        <v/>
      </c>
      <c r="E7" s="204" t="str">
        <f ca="1">IF(ISNUMBER(MATCH(E4,'2. Erfassung Einzahlungen'!$V$4:$CE$4,0)),'2. Erfassung Einzahlungen'!$N$4,"")</f>
        <v/>
      </c>
      <c r="F7" s="204" t="str">
        <f ca="1">IF(ISNUMBER(MATCH(F4,'2. Erfassung Einzahlungen'!$V$4:$CE$4,0)),'2. Erfassung Einzahlungen'!$N$4,"")</f>
        <v/>
      </c>
      <c r="G7" s="204" t="str">
        <f ca="1">IF(ISNUMBER(MATCH(G4,'2. Erfassung Einzahlungen'!$V$4:$CE$4,0)),'2. Erfassung Einzahlungen'!$N$4,"")</f>
        <v/>
      </c>
      <c r="H7" s="204" t="str">
        <f ca="1">IF(ISNUMBER(MATCH(H4,'2. Erfassung Einzahlungen'!$V$4:$CE$4,0)),'2. Erfassung Einzahlungen'!$N$4,"")</f>
        <v/>
      </c>
      <c r="I7" s="204" t="str">
        <f ca="1">IF(ISNUMBER(MATCH(I4,'2. Erfassung Einzahlungen'!$V$4:$CE$4,0)),'2. Erfassung Einzahlungen'!$N$4,"")</f>
        <v/>
      </c>
      <c r="J7" s="204" t="str">
        <f ca="1">IF(ISNUMBER(MATCH(J4,'2. Erfassung Einzahlungen'!$V$4:$CE$4,0)),'2. Erfassung Einzahlungen'!$N$4,"")</f>
        <v/>
      </c>
      <c r="K7" s="204" t="str">
        <f ca="1">IF(ISNUMBER(MATCH(K4,'2. Erfassung Einzahlungen'!$V$4:$CE$4,0)),'2. Erfassung Einzahlungen'!$N$4,"")</f>
        <v/>
      </c>
      <c r="L7" s="204" t="str">
        <f ca="1">IF(ISNUMBER(MATCH(L4,'2. Erfassung Einzahlungen'!$V$4:$CE$4,0)),'2. Erfassung Einzahlungen'!$N$4,"")</f>
        <v/>
      </c>
      <c r="M7" s="204" t="str">
        <f ca="1">IF(ISNUMBER(MATCH(M4,'2. Erfassung Einzahlungen'!$V$4:$CE$4,0)),'2. Erfassung Einzahlungen'!$N$4,"")</f>
        <v/>
      </c>
      <c r="N7" s="134">
        <f t="shared" ca="1" si="1"/>
        <v>0</v>
      </c>
    </row>
    <row r="8" spans="1:14" x14ac:dyDescent="0.25">
      <c r="A8" s="130">
        <f>'2. Erfassung Einzahlungen'!A5</f>
        <v>0</v>
      </c>
      <c r="B8" s="204" t="str">
        <f ca="1">IF(ISNUMBER(MATCH(B4,'2. Erfassung Einzahlungen'!$V$5:$CE$5,0)),'2. Erfassung Einzahlungen'!$N$5,"")</f>
        <v/>
      </c>
      <c r="C8" s="204" t="str">
        <f ca="1">IF(ISNUMBER(MATCH(C4,'2. Erfassung Einzahlungen'!$V$5:$CE$5,0)),'2. Erfassung Einzahlungen'!$N$5,"")</f>
        <v/>
      </c>
      <c r="D8" s="204" t="str">
        <f ca="1">IF(ISNUMBER(MATCH(D4,'2. Erfassung Einzahlungen'!$V$5:$CE$5,0)),'2. Erfassung Einzahlungen'!$N$5,"")</f>
        <v/>
      </c>
      <c r="E8" s="204" t="str">
        <f ca="1">IF(ISNUMBER(MATCH(E4,'2. Erfassung Einzahlungen'!$V$5:$CE$5,0)),'2. Erfassung Einzahlungen'!$N$5,"")</f>
        <v/>
      </c>
      <c r="F8" s="204" t="str">
        <f ca="1">IF(ISNUMBER(MATCH(F4,'2. Erfassung Einzahlungen'!$V$5:$CE$5,0)),'2. Erfassung Einzahlungen'!$N$5,"")</f>
        <v/>
      </c>
      <c r="G8" s="204" t="str">
        <f ca="1">IF(ISNUMBER(MATCH(G4,'2. Erfassung Einzahlungen'!$V$5:$CE$5,0)),'2. Erfassung Einzahlungen'!$N$5,"")</f>
        <v/>
      </c>
      <c r="H8" s="204" t="str">
        <f ca="1">IF(ISNUMBER(MATCH(H4,'2. Erfassung Einzahlungen'!$V$5:$CE$5,0)),'2. Erfassung Einzahlungen'!$N$5,"")</f>
        <v/>
      </c>
      <c r="I8" s="204" t="str">
        <f ca="1">IF(ISNUMBER(MATCH(I4,'2. Erfassung Einzahlungen'!$V$5:$CE$5,0)),'2. Erfassung Einzahlungen'!$N$5,"")</f>
        <v/>
      </c>
      <c r="J8" s="204" t="str">
        <f ca="1">IF(ISNUMBER(MATCH(J4,'2. Erfassung Einzahlungen'!$V$5:$CE$5,0)),'2. Erfassung Einzahlungen'!$N$5,"")</f>
        <v/>
      </c>
      <c r="K8" s="204" t="str">
        <f ca="1">IF(ISNUMBER(MATCH(K4,'2. Erfassung Einzahlungen'!$V$5:$CE$5,0)),'2. Erfassung Einzahlungen'!$N$5,"")</f>
        <v/>
      </c>
      <c r="L8" s="204" t="str">
        <f ca="1">IF(ISNUMBER(MATCH(L4,'2. Erfassung Einzahlungen'!$V$5:$CE$5,0)),'2. Erfassung Einzahlungen'!$N$5,"")</f>
        <v/>
      </c>
      <c r="M8" s="204" t="str">
        <f ca="1">IF(ISNUMBER(MATCH(M4,'2. Erfassung Einzahlungen'!$V$5:$CE$5,0)),'2. Erfassung Einzahlungen'!$N$5,"")</f>
        <v/>
      </c>
      <c r="N8" s="134">
        <f t="shared" ca="1" si="1"/>
        <v>0</v>
      </c>
    </row>
    <row r="9" spans="1:14" x14ac:dyDescent="0.25">
      <c r="A9" s="130">
        <f>'2. Erfassung Einzahlungen'!A6</f>
        <v>0</v>
      </c>
      <c r="B9" s="204" t="str">
        <f ca="1">IF(ISNUMBER(MATCH(B4,'2. Erfassung Einzahlungen'!$V$6:$CE$6,0)),'2. Erfassung Einzahlungen'!$N$6,"")</f>
        <v/>
      </c>
      <c r="C9" s="204" t="str">
        <f ca="1">IF(ISNUMBER(MATCH(C4,'2. Erfassung Einzahlungen'!$V$6:$CE$6,0)),'2. Erfassung Einzahlungen'!$N$6,"")</f>
        <v/>
      </c>
      <c r="D9" s="204" t="str">
        <f ca="1">IF(ISNUMBER(MATCH(D4,'2. Erfassung Einzahlungen'!$V$6:$CE$6,0)),'2. Erfassung Einzahlungen'!$N$6,"")</f>
        <v/>
      </c>
      <c r="E9" s="204" t="str">
        <f ca="1">IF(ISNUMBER(MATCH(E4,'2. Erfassung Einzahlungen'!$V$6:$CE$6,0)),'2. Erfassung Einzahlungen'!$N$6,"")</f>
        <v/>
      </c>
      <c r="F9" s="204" t="str">
        <f ca="1">IF(ISNUMBER(MATCH(F4,'2. Erfassung Einzahlungen'!$V$6:$CE$6,0)),'2. Erfassung Einzahlungen'!$N$6,"")</f>
        <v/>
      </c>
      <c r="G9" s="204" t="str">
        <f ca="1">IF(ISNUMBER(MATCH(G4,'2. Erfassung Einzahlungen'!$V$6:$CE$6,0)),'2. Erfassung Einzahlungen'!$N$6,"")</f>
        <v/>
      </c>
      <c r="H9" s="204" t="str">
        <f ca="1">IF(ISNUMBER(MATCH(H4,'2. Erfassung Einzahlungen'!$V$6:$CE$6,0)),'2. Erfassung Einzahlungen'!$N$6,"")</f>
        <v/>
      </c>
      <c r="I9" s="204" t="str">
        <f ca="1">IF(ISNUMBER(MATCH(I4,'2. Erfassung Einzahlungen'!$V$6:$CE$6,0)),'2. Erfassung Einzahlungen'!$N$6,"")</f>
        <v/>
      </c>
      <c r="J9" s="204" t="str">
        <f ca="1">IF(ISNUMBER(MATCH(J4,'2. Erfassung Einzahlungen'!$V$6:$CE$6,0)),'2. Erfassung Einzahlungen'!$N$6,"")</f>
        <v/>
      </c>
      <c r="K9" s="204" t="str">
        <f ca="1">IF(ISNUMBER(MATCH(K4,'2. Erfassung Einzahlungen'!$V$6:$CE$6,0)),'2. Erfassung Einzahlungen'!$N$6,"")</f>
        <v/>
      </c>
      <c r="L9" s="204" t="str">
        <f ca="1">IF(ISNUMBER(MATCH(L4,'2. Erfassung Einzahlungen'!$V$6:$CE$6,0)),'2. Erfassung Einzahlungen'!$N$6,"")</f>
        <v/>
      </c>
      <c r="M9" s="204" t="str">
        <f ca="1">IF(ISNUMBER(MATCH(M4,'2. Erfassung Einzahlungen'!$V$6:$CE$6,0)),'2. Erfassung Einzahlungen'!$N$6,"")</f>
        <v/>
      </c>
      <c r="N9" s="134">
        <f t="shared" ca="1" si="1"/>
        <v>0</v>
      </c>
    </row>
    <row r="10" spans="1:14" x14ac:dyDescent="0.25">
      <c r="A10" s="130">
        <f>'2. Erfassung Einzahlungen'!A7</f>
        <v>0</v>
      </c>
      <c r="B10" s="204" t="str">
        <f ca="1">IF(ISNUMBER(MATCH(B4,'2. Erfassung Einzahlungen'!$V$7:$CE$7,0)),'2. Erfassung Einzahlungen'!$N$7,"")</f>
        <v/>
      </c>
      <c r="C10" s="204" t="str">
        <f ca="1">IF(ISNUMBER(MATCH(C4,'2. Erfassung Einzahlungen'!$V$7:$CE$7,0)),'2. Erfassung Einzahlungen'!$N$7,"")</f>
        <v/>
      </c>
      <c r="D10" s="204" t="str">
        <f ca="1">IF(ISNUMBER(MATCH(D4,'2. Erfassung Einzahlungen'!$V$7:$CE$7,0)),'2. Erfassung Einzahlungen'!$N$7,"")</f>
        <v/>
      </c>
      <c r="E10" s="204" t="str">
        <f ca="1">IF(ISNUMBER(MATCH(E4,'2. Erfassung Einzahlungen'!$V$7:$CE$7,0)),'2. Erfassung Einzahlungen'!$N$7,"")</f>
        <v/>
      </c>
      <c r="F10" s="204" t="str">
        <f ca="1">IF(ISNUMBER(MATCH(F4,'2. Erfassung Einzahlungen'!$V$7:$CE$7,0)),'2. Erfassung Einzahlungen'!$N$7,"")</f>
        <v/>
      </c>
      <c r="G10" s="204" t="str">
        <f ca="1">IF(ISNUMBER(MATCH(G4,'2. Erfassung Einzahlungen'!$V$7:$CE$7,0)),'2. Erfassung Einzahlungen'!$N$7,"")</f>
        <v/>
      </c>
      <c r="H10" s="204" t="str">
        <f ca="1">IF(ISNUMBER(MATCH(H4,'2. Erfassung Einzahlungen'!$V$7:$CE$7,0)),'2. Erfassung Einzahlungen'!$N$7,"")</f>
        <v/>
      </c>
      <c r="I10" s="204" t="str">
        <f ca="1">IF(ISNUMBER(MATCH(I4,'2. Erfassung Einzahlungen'!$V$7:$CE$7,0)),'2. Erfassung Einzahlungen'!$N$7,"")</f>
        <v/>
      </c>
      <c r="J10" s="204" t="str">
        <f ca="1">IF(ISNUMBER(MATCH(J4,'2. Erfassung Einzahlungen'!$V$7:$CE$7,0)),'2. Erfassung Einzahlungen'!$N$7,"")</f>
        <v/>
      </c>
      <c r="K10" s="204" t="str">
        <f ca="1">IF(ISNUMBER(MATCH(K4,'2. Erfassung Einzahlungen'!$V$7:$CE$7,0)),'2. Erfassung Einzahlungen'!$N$7,"")</f>
        <v/>
      </c>
      <c r="L10" s="204" t="str">
        <f ca="1">IF(ISNUMBER(MATCH(L4,'2. Erfassung Einzahlungen'!$V$7:$CE$7,0)),'2. Erfassung Einzahlungen'!$N$7,"")</f>
        <v/>
      </c>
      <c r="M10" s="204" t="str">
        <f ca="1">IF(ISNUMBER(MATCH(M4,'2. Erfassung Einzahlungen'!$V$7:$CE$7,0)),'2. Erfassung Einzahlungen'!$N$7,"")</f>
        <v/>
      </c>
      <c r="N10" s="134">
        <f t="shared" ca="1" si="1"/>
        <v>0</v>
      </c>
    </row>
    <row r="11" spans="1:14" x14ac:dyDescent="0.25">
      <c r="A11" s="130">
        <f>'2. Erfassung Einzahlungen'!A8</f>
        <v>0</v>
      </c>
      <c r="B11" s="204" t="str">
        <f ca="1">IF(ISNUMBER(MATCH(B4,'2. Erfassung Einzahlungen'!$V$8:$CE$8,0)),'2. Erfassung Einzahlungen'!$N$8,"")</f>
        <v/>
      </c>
      <c r="C11" s="204" t="str">
        <f ca="1">IF(ISNUMBER(MATCH(C4,'2. Erfassung Einzahlungen'!$V$8:$CE$8,0)),'2. Erfassung Einzahlungen'!$N$8,"")</f>
        <v/>
      </c>
      <c r="D11" s="204" t="str">
        <f ca="1">IF(ISNUMBER(MATCH(D4,'2. Erfassung Einzahlungen'!$V$8:$CE$8,0)),'2. Erfassung Einzahlungen'!$N$8,"")</f>
        <v/>
      </c>
      <c r="E11" s="204" t="str">
        <f ca="1">IF(ISNUMBER(MATCH(E4,'2. Erfassung Einzahlungen'!$V$8:$CE$8,0)),'2. Erfassung Einzahlungen'!$N$8,"")</f>
        <v/>
      </c>
      <c r="F11" s="204" t="str">
        <f ca="1">IF(ISNUMBER(MATCH(F4,'2. Erfassung Einzahlungen'!$V$8:$CE$8,0)),'2. Erfassung Einzahlungen'!$N$8,"")</f>
        <v/>
      </c>
      <c r="G11" s="204" t="str">
        <f ca="1">IF(ISNUMBER(MATCH(G4,'2. Erfassung Einzahlungen'!$V$8:$CE$8,0)),'2. Erfassung Einzahlungen'!$N$8,"")</f>
        <v/>
      </c>
      <c r="H11" s="204" t="str">
        <f ca="1">IF(ISNUMBER(MATCH(H4,'2. Erfassung Einzahlungen'!$V$8:$CE$8,0)),'2. Erfassung Einzahlungen'!$N$8,"")</f>
        <v/>
      </c>
      <c r="I11" s="204" t="str">
        <f ca="1">IF(ISNUMBER(MATCH(I4,'2. Erfassung Einzahlungen'!$V$8:$CE$8,0)),'2. Erfassung Einzahlungen'!$N$8,"")</f>
        <v/>
      </c>
      <c r="J11" s="204" t="str">
        <f ca="1">IF(ISNUMBER(MATCH(J4,'2. Erfassung Einzahlungen'!$V$8:$CE$8,0)),'2. Erfassung Einzahlungen'!$N$8,"")</f>
        <v/>
      </c>
      <c r="K11" s="204" t="str">
        <f ca="1">IF(ISNUMBER(MATCH(K4,'2. Erfassung Einzahlungen'!$V$8:$CE$8,0)),'2. Erfassung Einzahlungen'!$N$8,"")</f>
        <v/>
      </c>
      <c r="L11" s="204" t="str">
        <f ca="1">IF(ISNUMBER(MATCH(L4,'2. Erfassung Einzahlungen'!$V$8:$CE$8,0)),'2. Erfassung Einzahlungen'!$N$8,"")</f>
        <v/>
      </c>
      <c r="M11" s="204" t="str">
        <f ca="1">IF(ISNUMBER(MATCH(M4,'2. Erfassung Einzahlungen'!$V$8:$CE$8,0)),'2. Erfassung Einzahlungen'!$N$8,"")</f>
        <v/>
      </c>
      <c r="N11" s="134">
        <f t="shared" ca="1" si="1"/>
        <v>0</v>
      </c>
    </row>
    <row r="12" spans="1:14" x14ac:dyDescent="0.25">
      <c r="A12" s="130">
        <f>'2. Erfassung Einzahlungen'!A9</f>
        <v>0</v>
      </c>
      <c r="B12" s="204" t="str">
        <f ca="1">IF(ISNUMBER(MATCH(B4,'2. Erfassung Einzahlungen'!$V$9:$CE$9,0)),'2. Erfassung Einzahlungen'!$N$9,"")</f>
        <v/>
      </c>
      <c r="C12" s="204" t="str">
        <f ca="1">IF(ISNUMBER(MATCH(C4,'2. Erfassung Einzahlungen'!$V$9:$CE$9,0)),'2. Erfassung Einzahlungen'!$N$9,"")</f>
        <v/>
      </c>
      <c r="D12" s="204" t="str">
        <f ca="1">IF(ISNUMBER(MATCH(D4,'2. Erfassung Einzahlungen'!$V$9:$CE$9,0)),'2. Erfassung Einzahlungen'!$N$9,"")</f>
        <v/>
      </c>
      <c r="E12" s="204" t="str">
        <f ca="1">IF(ISNUMBER(MATCH(E4,'2. Erfassung Einzahlungen'!$V$9:$CE$9,0)),'2. Erfassung Einzahlungen'!$N$9,"")</f>
        <v/>
      </c>
      <c r="F12" s="204" t="str">
        <f ca="1">IF(ISNUMBER(MATCH(F4,'2. Erfassung Einzahlungen'!$V$9:$CE$9,0)),'2. Erfassung Einzahlungen'!$N$9,"")</f>
        <v/>
      </c>
      <c r="G12" s="204" t="str">
        <f ca="1">IF(ISNUMBER(MATCH(G4,'2. Erfassung Einzahlungen'!$V$9:$CE$9,0)),'2. Erfassung Einzahlungen'!$N$9,"")</f>
        <v/>
      </c>
      <c r="H12" s="204" t="str">
        <f ca="1">IF(ISNUMBER(MATCH(H4,'2. Erfassung Einzahlungen'!$V$9:$CE$9,0)),'2. Erfassung Einzahlungen'!$N$9,"")</f>
        <v/>
      </c>
      <c r="I12" s="204" t="str">
        <f ca="1">IF(ISNUMBER(MATCH(I4,'2. Erfassung Einzahlungen'!$V$9:$CE$9,0)),'2. Erfassung Einzahlungen'!$N$9,"")</f>
        <v/>
      </c>
      <c r="J12" s="204" t="str">
        <f ca="1">IF(ISNUMBER(MATCH(J4,'2. Erfassung Einzahlungen'!$V$9:$CE$9,0)),'2. Erfassung Einzahlungen'!$N$9,"")</f>
        <v/>
      </c>
      <c r="K12" s="204" t="str">
        <f ca="1">IF(ISNUMBER(MATCH(K4,'2. Erfassung Einzahlungen'!$V$9:$CE$9,0)),'2. Erfassung Einzahlungen'!$N$9,"")</f>
        <v/>
      </c>
      <c r="L12" s="204" t="str">
        <f ca="1">IF(ISNUMBER(MATCH(L4,'2. Erfassung Einzahlungen'!$V$9:$CE$9,0)),'2. Erfassung Einzahlungen'!$N$9,"")</f>
        <v/>
      </c>
      <c r="M12" s="204" t="str">
        <f ca="1">IF(ISNUMBER(MATCH(M4,'2. Erfassung Einzahlungen'!$V$9:$CE$9,0)),'2. Erfassung Einzahlungen'!$N$9,"")</f>
        <v/>
      </c>
      <c r="N12" s="134">
        <f t="shared" ca="1" si="1"/>
        <v>0</v>
      </c>
    </row>
    <row r="13" spans="1:14" x14ac:dyDescent="0.25">
      <c r="A13" s="130">
        <f>'2. Erfassung Einzahlungen'!A10</f>
        <v>0</v>
      </c>
      <c r="B13" s="204" t="str">
        <f ca="1">IF(ISNUMBER(MATCH(B4,'2. Erfassung Einzahlungen'!$V$10:$CE$10,0)),'2. Erfassung Einzahlungen'!$N$10,"")</f>
        <v/>
      </c>
      <c r="C13" s="204" t="str">
        <f ca="1">IF(ISNUMBER(MATCH(C4,'2. Erfassung Einzahlungen'!$V$10:$CE$10,0)),'2. Erfassung Einzahlungen'!$N$10,"")</f>
        <v/>
      </c>
      <c r="D13" s="204" t="str">
        <f ca="1">IF(ISNUMBER(MATCH(D4,'2. Erfassung Einzahlungen'!$V$10:$CE$10,0)),'2. Erfassung Einzahlungen'!$N$10,"")</f>
        <v/>
      </c>
      <c r="E13" s="204" t="str">
        <f ca="1">IF(ISNUMBER(MATCH(E4,'2. Erfassung Einzahlungen'!$V$10:$CE$10,0)),'2. Erfassung Einzahlungen'!$N$10,"")</f>
        <v/>
      </c>
      <c r="F13" s="204" t="str">
        <f ca="1">IF(ISNUMBER(MATCH(F4,'2. Erfassung Einzahlungen'!$V$10:$CE$10,0)),'2. Erfassung Einzahlungen'!$N$10,"")</f>
        <v/>
      </c>
      <c r="G13" s="204" t="str">
        <f ca="1">IF(ISNUMBER(MATCH(G4,'2. Erfassung Einzahlungen'!$V$10:$CE$10,0)),'2. Erfassung Einzahlungen'!$N$10,"")</f>
        <v/>
      </c>
      <c r="H13" s="204" t="str">
        <f ca="1">IF(ISNUMBER(MATCH(H4,'2. Erfassung Einzahlungen'!$V$10:$CE$10,0)),'2. Erfassung Einzahlungen'!$N$10,"")</f>
        <v/>
      </c>
      <c r="I13" s="204" t="str">
        <f ca="1">IF(ISNUMBER(MATCH(I4,'2. Erfassung Einzahlungen'!$V$10:$CE$10,0)),'2. Erfassung Einzahlungen'!$N$10,"")</f>
        <v/>
      </c>
      <c r="J13" s="204" t="str">
        <f ca="1">IF(ISNUMBER(MATCH(J4,'2. Erfassung Einzahlungen'!$V$10:$CE$10,0)),'2. Erfassung Einzahlungen'!$N$10,"")</f>
        <v/>
      </c>
      <c r="K13" s="204" t="str">
        <f ca="1">IF(ISNUMBER(MATCH(K4,'2. Erfassung Einzahlungen'!$V$10:$CE$10,0)),'2. Erfassung Einzahlungen'!$N$10,"")</f>
        <v/>
      </c>
      <c r="L13" s="204" t="str">
        <f ca="1">IF(ISNUMBER(MATCH(L4,'2. Erfassung Einzahlungen'!$V$10:$CE$10,0)),'2. Erfassung Einzahlungen'!$N$10,"")</f>
        <v/>
      </c>
      <c r="M13" s="204" t="str">
        <f ca="1">IF(ISNUMBER(MATCH(M4,'2. Erfassung Einzahlungen'!$V$10:$CE$10,0)),'2. Erfassung Einzahlungen'!$N$10,"")</f>
        <v/>
      </c>
      <c r="N13" s="134">
        <f t="shared" ca="1" si="1"/>
        <v>0</v>
      </c>
    </row>
    <row r="14" spans="1:14" x14ac:dyDescent="0.25">
      <c r="A14" s="130">
        <f>'2. Erfassung Einzahlungen'!A11</f>
        <v>0</v>
      </c>
      <c r="B14" s="204" t="str">
        <f ca="1">IF(ISNUMBER(MATCH(B4,'2. Erfassung Einzahlungen'!$V$11:$CE$11,0)),'2. Erfassung Einzahlungen'!$N$11,"")</f>
        <v/>
      </c>
      <c r="C14" s="204" t="str">
        <f ca="1">IF(ISNUMBER(MATCH(C4,'2. Erfassung Einzahlungen'!$V$11:$CE$11,0)),'2. Erfassung Einzahlungen'!$N$11,"")</f>
        <v/>
      </c>
      <c r="D14" s="204" t="str">
        <f ca="1">IF(ISNUMBER(MATCH(D4,'2. Erfassung Einzahlungen'!$V$11:$CE$11,0)),'2. Erfassung Einzahlungen'!$N$11,"")</f>
        <v/>
      </c>
      <c r="E14" s="204" t="str">
        <f ca="1">IF(ISNUMBER(MATCH(E4,'2. Erfassung Einzahlungen'!$V$11:$CE$11,0)),'2. Erfassung Einzahlungen'!$N$11,"")</f>
        <v/>
      </c>
      <c r="F14" s="204" t="str">
        <f ca="1">IF(ISNUMBER(MATCH(F4,'2. Erfassung Einzahlungen'!$V$11:$CE$11,0)),'2. Erfassung Einzahlungen'!$N$11,"")</f>
        <v/>
      </c>
      <c r="G14" s="204" t="str">
        <f ca="1">IF(ISNUMBER(MATCH(G4,'2. Erfassung Einzahlungen'!$V$11:$CE$11,0)),'2. Erfassung Einzahlungen'!$N$11,"")</f>
        <v/>
      </c>
      <c r="H14" s="204" t="str">
        <f ca="1">IF(ISNUMBER(MATCH(H4,'2. Erfassung Einzahlungen'!$V$11:$CE$11,0)),'2. Erfassung Einzahlungen'!$N$11,"")</f>
        <v/>
      </c>
      <c r="I14" s="204" t="str">
        <f ca="1">IF(ISNUMBER(MATCH(I4,'2. Erfassung Einzahlungen'!$V$11:$CE$11,0)),'2. Erfassung Einzahlungen'!$N$11,"")</f>
        <v/>
      </c>
      <c r="J14" s="204" t="str">
        <f ca="1">IF(ISNUMBER(MATCH(J4,'2. Erfassung Einzahlungen'!$V$11:$CE$11,0)),'2. Erfassung Einzahlungen'!$N$11,"")</f>
        <v/>
      </c>
      <c r="K14" s="204" t="str">
        <f ca="1">IF(ISNUMBER(MATCH(K4,'2. Erfassung Einzahlungen'!$V$11:$CE$11,0)),'2. Erfassung Einzahlungen'!$N$11,"")</f>
        <v/>
      </c>
      <c r="L14" s="204" t="str">
        <f ca="1">IF(ISNUMBER(MATCH(L4,'2. Erfassung Einzahlungen'!$V$11:$CE$11,0)),'2. Erfassung Einzahlungen'!$N$11,"")</f>
        <v/>
      </c>
      <c r="M14" s="204" t="str">
        <f ca="1">IF(ISNUMBER(MATCH(M4,'2. Erfassung Einzahlungen'!$V$11:$CE$11,0)),'2. Erfassung Einzahlungen'!$N$11,"")</f>
        <v/>
      </c>
      <c r="N14" s="134">
        <f t="shared" ca="1" si="1"/>
        <v>0</v>
      </c>
    </row>
    <row r="15" spans="1:14" x14ac:dyDescent="0.25">
      <c r="A15" s="130">
        <f>'2. Erfassung Einzahlungen'!A12</f>
        <v>0</v>
      </c>
      <c r="B15" s="204" t="str">
        <f ca="1">IF(ISNUMBER(MATCH(B4,'2. Erfassung Einzahlungen'!$V$12:$CE$12,0)),'2. Erfassung Einzahlungen'!$N$12,"")</f>
        <v/>
      </c>
      <c r="C15" s="204" t="str">
        <f ca="1">IF(ISNUMBER(MATCH(C4,'2. Erfassung Einzahlungen'!$V$12:$CE$12,0)),'2. Erfassung Einzahlungen'!$N$12,"")</f>
        <v/>
      </c>
      <c r="D15" s="204" t="str">
        <f ca="1">IF(ISNUMBER(MATCH(D4,'2. Erfassung Einzahlungen'!$V$12:$CE$12,0)),'2. Erfassung Einzahlungen'!$N$12,"")</f>
        <v/>
      </c>
      <c r="E15" s="204" t="str">
        <f ca="1">IF(ISNUMBER(MATCH(E4,'2. Erfassung Einzahlungen'!$V$12:$CE$12,0)),'2. Erfassung Einzahlungen'!$N$12,"")</f>
        <v/>
      </c>
      <c r="F15" s="204" t="str">
        <f ca="1">IF(ISNUMBER(MATCH(F4,'2. Erfassung Einzahlungen'!$V$12:$CE$12,0)),'2. Erfassung Einzahlungen'!$N$12,"")</f>
        <v/>
      </c>
      <c r="G15" s="204" t="str">
        <f ca="1">IF(ISNUMBER(MATCH(G4,'2. Erfassung Einzahlungen'!$V$12:$CE$12,0)),'2. Erfassung Einzahlungen'!$N$12,"")</f>
        <v/>
      </c>
      <c r="H15" s="204" t="str">
        <f ca="1">IF(ISNUMBER(MATCH(H4,'2. Erfassung Einzahlungen'!$V$12:$CE$12,0)),'2. Erfassung Einzahlungen'!$N$12,"")</f>
        <v/>
      </c>
      <c r="I15" s="204" t="str">
        <f ca="1">IF(ISNUMBER(MATCH(I4,'2. Erfassung Einzahlungen'!$V$12:$CE$12,0)),'2. Erfassung Einzahlungen'!$N$12,"")</f>
        <v/>
      </c>
      <c r="J15" s="204" t="str">
        <f ca="1">IF(ISNUMBER(MATCH(J4,'2. Erfassung Einzahlungen'!$V$12:$CE$12,0)),'2. Erfassung Einzahlungen'!$N$12,"")</f>
        <v/>
      </c>
      <c r="K15" s="204" t="str">
        <f ca="1">IF(ISNUMBER(MATCH(K4,'2. Erfassung Einzahlungen'!$V$12:$CE$12,0)),'2. Erfassung Einzahlungen'!$N$12,"")</f>
        <v/>
      </c>
      <c r="L15" s="204" t="str">
        <f ca="1">IF(ISNUMBER(MATCH(L4,'2. Erfassung Einzahlungen'!$V$12:$CE$12,0)),'2. Erfassung Einzahlungen'!$N$12,"")</f>
        <v/>
      </c>
      <c r="M15" s="204" t="str">
        <f ca="1">IF(ISNUMBER(MATCH(M4,'2. Erfassung Einzahlungen'!$V$12:$CE$12,0)),'2. Erfassung Einzahlungen'!$N$12,"")</f>
        <v/>
      </c>
      <c r="N15" s="134">
        <f t="shared" ca="1" si="1"/>
        <v>0</v>
      </c>
    </row>
    <row r="16" spans="1:14" x14ac:dyDescent="0.25">
      <c r="A16" s="130">
        <f>'2. Erfassung Einzahlungen'!A13</f>
        <v>0</v>
      </c>
      <c r="B16" s="204" t="str">
        <f ca="1">IF(ISNUMBER(MATCH(B4,'2. Erfassung Einzahlungen'!$V$13:$CE$13,0)),'2. Erfassung Einzahlungen'!$N$13,"")</f>
        <v/>
      </c>
      <c r="C16" s="204" t="str">
        <f ca="1">IF(ISNUMBER(MATCH(C4,'2. Erfassung Einzahlungen'!$V$13:$CE$13,0)),'2. Erfassung Einzahlungen'!$N$13,"")</f>
        <v/>
      </c>
      <c r="D16" s="204" t="str">
        <f ca="1">IF(ISNUMBER(MATCH(D4,'2. Erfassung Einzahlungen'!$V$13:$CE$13,0)),'2. Erfassung Einzahlungen'!$N$13,"")</f>
        <v/>
      </c>
      <c r="E16" s="204" t="str">
        <f ca="1">IF(ISNUMBER(MATCH(E4,'2. Erfassung Einzahlungen'!$V$13:$CE$13,0)),'2. Erfassung Einzahlungen'!$N$13,"")</f>
        <v/>
      </c>
      <c r="F16" s="204" t="str">
        <f ca="1">IF(ISNUMBER(MATCH(F4,'2. Erfassung Einzahlungen'!$V$13:$CE$13,0)),'2. Erfassung Einzahlungen'!$N$13,"")</f>
        <v/>
      </c>
      <c r="G16" s="204" t="str">
        <f ca="1">IF(ISNUMBER(MATCH(G4,'2. Erfassung Einzahlungen'!$V$13:$CE$13,0)),'2. Erfassung Einzahlungen'!$N$13,"")</f>
        <v/>
      </c>
      <c r="H16" s="204" t="str">
        <f ca="1">IF(ISNUMBER(MATCH(H4,'2. Erfassung Einzahlungen'!$V$13:$CE$13,0)),'2. Erfassung Einzahlungen'!$N$13,"")</f>
        <v/>
      </c>
      <c r="I16" s="204" t="str">
        <f ca="1">IF(ISNUMBER(MATCH(I4,'2. Erfassung Einzahlungen'!$V$13:$CE$13,0)),'2. Erfassung Einzahlungen'!$N$13,"")</f>
        <v/>
      </c>
      <c r="J16" s="204" t="str">
        <f ca="1">IF(ISNUMBER(MATCH(J4,'2. Erfassung Einzahlungen'!$V$13:$CE$13,0)),'2. Erfassung Einzahlungen'!$N$13,"")</f>
        <v/>
      </c>
      <c r="K16" s="204" t="str">
        <f ca="1">IF(ISNUMBER(MATCH(K4,'2. Erfassung Einzahlungen'!$V$13:$CE$13,0)),'2. Erfassung Einzahlungen'!$N$13,"")</f>
        <v/>
      </c>
      <c r="L16" s="204" t="str">
        <f ca="1">IF(ISNUMBER(MATCH(L4,'2. Erfassung Einzahlungen'!$V$13:$CE$13,0)),'2. Erfassung Einzahlungen'!$N$13,"")</f>
        <v/>
      </c>
      <c r="M16" s="204" t="str">
        <f ca="1">IF(ISNUMBER(MATCH(M4,'2. Erfassung Einzahlungen'!$V$13:$CE$13,0)),'2. Erfassung Einzahlungen'!$N$13,"")</f>
        <v/>
      </c>
      <c r="N16" s="134">
        <f t="shared" ca="1" si="1"/>
        <v>0</v>
      </c>
    </row>
    <row r="17" spans="1:15" x14ac:dyDescent="0.25">
      <c r="A17" s="130">
        <f>'2. Erfassung Einzahlungen'!A14</f>
        <v>0</v>
      </c>
      <c r="B17" s="204" t="str">
        <f ca="1">IF(ISNUMBER(MATCH(B4,'2. Erfassung Einzahlungen'!$V$14:$CE$14,0)),'2. Erfassung Einzahlungen'!$N$14,"")</f>
        <v/>
      </c>
      <c r="C17" s="204" t="str">
        <f ca="1">IF(ISNUMBER(MATCH(C4,'2. Erfassung Einzahlungen'!$V$14:$CE$14,0)),'2. Erfassung Einzahlungen'!$N$14,"")</f>
        <v/>
      </c>
      <c r="D17" s="204" t="str">
        <f ca="1">IF(ISNUMBER(MATCH(D4,'2. Erfassung Einzahlungen'!$V$14:$CE$14,0)),'2. Erfassung Einzahlungen'!$N$14,"")</f>
        <v/>
      </c>
      <c r="E17" s="204" t="str">
        <f ca="1">IF(ISNUMBER(MATCH(E4,'2. Erfassung Einzahlungen'!$V$14:$CE$14,0)),'2. Erfassung Einzahlungen'!$N$14,"")</f>
        <v/>
      </c>
      <c r="F17" s="204" t="str">
        <f ca="1">IF(ISNUMBER(MATCH(F4,'2. Erfassung Einzahlungen'!$V$14:$CE$14,0)),'2. Erfassung Einzahlungen'!$N$14,"")</f>
        <v/>
      </c>
      <c r="G17" s="204" t="str">
        <f ca="1">IF(ISNUMBER(MATCH(G4,'2. Erfassung Einzahlungen'!$V$14:$CE$14,0)),'2. Erfassung Einzahlungen'!$N$14,"")</f>
        <v/>
      </c>
      <c r="H17" s="204" t="str">
        <f ca="1">IF(ISNUMBER(MATCH(H4,'2. Erfassung Einzahlungen'!$V$14:$CE$14,0)),'2. Erfassung Einzahlungen'!$N$14,"")</f>
        <v/>
      </c>
      <c r="I17" s="204" t="str">
        <f ca="1">IF(ISNUMBER(MATCH(I4,'2. Erfassung Einzahlungen'!$V$14:$CE$14,0)),'2. Erfassung Einzahlungen'!$N$14,"")</f>
        <v/>
      </c>
      <c r="J17" s="204" t="str">
        <f ca="1">IF(ISNUMBER(MATCH(J4,'2. Erfassung Einzahlungen'!$V$14:$CE$14,0)),'2. Erfassung Einzahlungen'!$N$14,"")</f>
        <v/>
      </c>
      <c r="K17" s="204" t="str">
        <f ca="1">IF(ISNUMBER(MATCH(K4,'2. Erfassung Einzahlungen'!$V$14:$CE$14,0)),'2. Erfassung Einzahlungen'!$N$14,"")</f>
        <v/>
      </c>
      <c r="L17" s="204" t="str">
        <f ca="1">IF(ISNUMBER(MATCH(L4,'2. Erfassung Einzahlungen'!$V$14:$CE$14,0)),'2. Erfassung Einzahlungen'!$N$14,"")</f>
        <v/>
      </c>
      <c r="M17" s="204" t="str">
        <f ca="1">IF(ISNUMBER(MATCH(M4,'2. Erfassung Einzahlungen'!$V$14:$CE$14,0)),'2. Erfassung Einzahlungen'!$N$14,"")</f>
        <v/>
      </c>
      <c r="N17" s="134">
        <f t="shared" ca="1" si="1"/>
        <v>0</v>
      </c>
    </row>
    <row r="18" spans="1:15" x14ac:dyDescent="0.25">
      <c r="A18" s="130">
        <f>'2. Erfassung Einzahlungen'!A15</f>
        <v>0</v>
      </c>
      <c r="B18" s="204" t="str">
        <f ca="1">IF(ISNUMBER(MATCH(B4,'2. Erfassung Einzahlungen'!$V$15:$CE$15,0)),'2. Erfassung Einzahlungen'!$N$15,"")</f>
        <v/>
      </c>
      <c r="C18" s="204" t="str">
        <f ca="1">IF(ISNUMBER(MATCH(C4,'2. Erfassung Einzahlungen'!$V$15:$CE$15,0)),'2. Erfassung Einzahlungen'!$N$15,"")</f>
        <v/>
      </c>
      <c r="D18" s="204" t="str">
        <f ca="1">IF(ISNUMBER(MATCH(D4,'2. Erfassung Einzahlungen'!$V$15:$CE$15,0)),'2. Erfassung Einzahlungen'!$N$15,"")</f>
        <v/>
      </c>
      <c r="E18" s="204" t="str">
        <f ca="1">IF(ISNUMBER(MATCH(E4,'2. Erfassung Einzahlungen'!$V$15:$CE$15,0)),'2. Erfassung Einzahlungen'!$N$15,"")</f>
        <v/>
      </c>
      <c r="F18" s="204" t="str">
        <f ca="1">IF(ISNUMBER(MATCH(F4,'2. Erfassung Einzahlungen'!$V$15:$CE$15,0)),'2. Erfassung Einzahlungen'!$N$15,"")</f>
        <v/>
      </c>
      <c r="G18" s="204" t="str">
        <f ca="1">IF(ISNUMBER(MATCH(G4,'2. Erfassung Einzahlungen'!$V$15:$CE$15,0)),'2. Erfassung Einzahlungen'!$N$15,"")</f>
        <v/>
      </c>
      <c r="H18" s="204" t="str">
        <f ca="1">IF(ISNUMBER(MATCH(H4,'2. Erfassung Einzahlungen'!$V$15:$CE$15,0)),'2. Erfassung Einzahlungen'!$N$15,"")</f>
        <v/>
      </c>
      <c r="I18" s="204" t="str">
        <f ca="1">IF(ISNUMBER(MATCH(I4,'2. Erfassung Einzahlungen'!$V$15:$CE$15,0)),'2. Erfassung Einzahlungen'!$N$15,"")</f>
        <v/>
      </c>
      <c r="J18" s="204" t="str">
        <f ca="1">IF(ISNUMBER(MATCH(J4,'2. Erfassung Einzahlungen'!$V$15:$CE$15,0)),'2. Erfassung Einzahlungen'!$N$15,"")</f>
        <v/>
      </c>
      <c r="K18" s="204" t="str">
        <f ca="1">IF(ISNUMBER(MATCH(K4,'2. Erfassung Einzahlungen'!$V$15:$CE$15,0)),'2. Erfassung Einzahlungen'!$N$15,"")</f>
        <v/>
      </c>
      <c r="L18" s="204" t="str">
        <f ca="1">IF(ISNUMBER(MATCH(L4,'2. Erfassung Einzahlungen'!$V$15:$CE$15,0)),'2. Erfassung Einzahlungen'!$N$15,"")</f>
        <v/>
      </c>
      <c r="M18" s="204" t="str">
        <f ca="1">IF(ISNUMBER(MATCH(M4,'2. Erfassung Einzahlungen'!$V$15:$CE$15,0)),'2. Erfassung Einzahlungen'!$N$15,"")</f>
        <v/>
      </c>
      <c r="N18" s="134">
        <f t="shared" ca="1" si="1"/>
        <v>0</v>
      </c>
    </row>
    <row r="19" spans="1:15" x14ac:dyDescent="0.25">
      <c r="A19" s="130">
        <f>'2. Erfassung Einzahlungen'!A16</f>
        <v>0</v>
      </c>
      <c r="B19" s="204" t="str">
        <f ca="1">IF(ISNUMBER(MATCH(B4,'2. Erfassung Einzahlungen'!$V$16:$CE$16,0)),'2. Erfassung Einzahlungen'!$N$16,"")</f>
        <v/>
      </c>
      <c r="C19" s="204" t="str">
        <f ca="1">IF(ISNUMBER(MATCH(C4,'2. Erfassung Einzahlungen'!$V$16:$CE$16,0)),'2. Erfassung Einzahlungen'!$N$16,"")</f>
        <v/>
      </c>
      <c r="D19" s="204" t="str">
        <f ca="1">IF(ISNUMBER(MATCH(D4,'2. Erfassung Einzahlungen'!$V$16:$CE$16,0)),'2. Erfassung Einzahlungen'!$N$16,"")</f>
        <v/>
      </c>
      <c r="E19" s="204" t="str">
        <f ca="1">IF(ISNUMBER(MATCH(E4,'2. Erfassung Einzahlungen'!$V$16:$CE$16,0)),'2. Erfassung Einzahlungen'!$N$16,"")</f>
        <v/>
      </c>
      <c r="F19" s="204" t="str">
        <f ca="1">IF(ISNUMBER(MATCH(F4,'2. Erfassung Einzahlungen'!$V$16:$CE$16,0)),'2. Erfassung Einzahlungen'!$N$16,"")</f>
        <v/>
      </c>
      <c r="G19" s="204" t="str">
        <f ca="1">IF(ISNUMBER(MATCH(G4,'2. Erfassung Einzahlungen'!$V$16:$CE$16,0)),'2. Erfassung Einzahlungen'!$N$16,"")</f>
        <v/>
      </c>
      <c r="H19" s="204" t="str">
        <f ca="1">IF(ISNUMBER(MATCH(H4,'2. Erfassung Einzahlungen'!$V$16:$CE$16,0)),'2. Erfassung Einzahlungen'!$N$16,"")</f>
        <v/>
      </c>
      <c r="I19" s="204" t="str">
        <f ca="1">IF(ISNUMBER(MATCH(I4,'2. Erfassung Einzahlungen'!$V$16:$CE$16,0)),'2. Erfassung Einzahlungen'!$N$16,"")</f>
        <v/>
      </c>
      <c r="J19" s="204" t="str">
        <f ca="1">IF(ISNUMBER(MATCH(J4,'2. Erfassung Einzahlungen'!$V$16:$CE$16,0)),'2. Erfassung Einzahlungen'!$N$16,"")</f>
        <v/>
      </c>
      <c r="K19" s="204" t="str">
        <f ca="1">IF(ISNUMBER(MATCH(K4,'2. Erfassung Einzahlungen'!$V$16:$CE$16,0)),'2. Erfassung Einzahlungen'!$N$16,"")</f>
        <v/>
      </c>
      <c r="L19" s="204" t="str">
        <f ca="1">IF(ISNUMBER(MATCH(L4,'2. Erfassung Einzahlungen'!$V$16:$CE$16,0)),'2. Erfassung Einzahlungen'!$N$16,"")</f>
        <v/>
      </c>
      <c r="M19" s="204" t="str">
        <f ca="1">IF(ISNUMBER(MATCH(M4,'2. Erfassung Einzahlungen'!$V$16:$CE$16,0)),'2. Erfassung Einzahlungen'!$N$16,"")</f>
        <v/>
      </c>
      <c r="N19" s="134">
        <f t="shared" ca="1" si="1"/>
        <v>0</v>
      </c>
    </row>
    <row r="20" spans="1:15" x14ac:dyDescent="0.25">
      <c r="A20" s="130">
        <f>'2. Erfassung Einzahlungen'!A17</f>
        <v>0</v>
      </c>
      <c r="B20" s="204" t="str">
        <f ca="1">IF(ISNUMBER(MATCH(B4,'2. Erfassung Einzahlungen'!$V$17:$CE$17,0)),'2. Erfassung Einzahlungen'!$N$17,"")</f>
        <v/>
      </c>
      <c r="C20" s="204" t="str">
        <f ca="1">IF(ISNUMBER(MATCH(C4,'2. Erfassung Einzahlungen'!$V$17:$CE$17,0)),'2. Erfassung Einzahlungen'!$N$17,"")</f>
        <v/>
      </c>
      <c r="D20" s="204" t="str">
        <f ca="1">IF(ISNUMBER(MATCH(D4,'2. Erfassung Einzahlungen'!$V$17:$CE$17,0)),'2. Erfassung Einzahlungen'!$N$17,"")</f>
        <v/>
      </c>
      <c r="E20" s="204" t="str">
        <f ca="1">IF(ISNUMBER(MATCH(E4,'2. Erfassung Einzahlungen'!$V$17:$CE$17,0)),'2. Erfassung Einzahlungen'!$N$17,"")</f>
        <v/>
      </c>
      <c r="F20" s="204" t="str">
        <f ca="1">IF(ISNUMBER(MATCH(F4,'2. Erfassung Einzahlungen'!$V$17:$CE$17,0)),'2. Erfassung Einzahlungen'!$N$17,"")</f>
        <v/>
      </c>
      <c r="G20" s="204" t="str">
        <f ca="1">IF(ISNUMBER(MATCH(G4,'2. Erfassung Einzahlungen'!$V$17:$CE$17,0)),'2. Erfassung Einzahlungen'!$N$17,"")</f>
        <v/>
      </c>
      <c r="H20" s="204" t="str">
        <f ca="1">IF(ISNUMBER(MATCH(H4,'2. Erfassung Einzahlungen'!$V$17:$CE$17,0)),'2. Erfassung Einzahlungen'!$N$17,"")</f>
        <v/>
      </c>
      <c r="I20" s="204" t="str">
        <f ca="1">IF(ISNUMBER(MATCH(I4,'2. Erfassung Einzahlungen'!$V$17:$CE$17,0)),'2. Erfassung Einzahlungen'!$N$17,"")</f>
        <v/>
      </c>
      <c r="J20" s="204" t="str">
        <f ca="1">IF(ISNUMBER(MATCH(J4,'2. Erfassung Einzahlungen'!$V$17:$CE$17,0)),'2. Erfassung Einzahlungen'!$N$17,"")</f>
        <v/>
      </c>
      <c r="K20" s="204" t="str">
        <f ca="1">IF(ISNUMBER(MATCH(K4,'2. Erfassung Einzahlungen'!$V$17:$CE$17,0)),'2. Erfassung Einzahlungen'!$N$17,"")</f>
        <v/>
      </c>
      <c r="L20" s="204" t="str">
        <f ca="1">IF(ISNUMBER(MATCH(L4,'2. Erfassung Einzahlungen'!$V$17:$CE$17,0)),'2. Erfassung Einzahlungen'!$N$17,"")</f>
        <v/>
      </c>
      <c r="M20" s="204" t="str">
        <f ca="1">IF(ISNUMBER(MATCH(M4,'2. Erfassung Einzahlungen'!$V$17:$CE$17,0)),'2. Erfassung Einzahlungen'!$N$17,"")</f>
        <v/>
      </c>
      <c r="N20" s="134">
        <f t="shared" ca="1" si="1"/>
        <v>0</v>
      </c>
    </row>
    <row r="21" spans="1:15" x14ac:dyDescent="0.25">
      <c r="A21" s="130">
        <f>'2. Erfassung Einzahlungen'!A18</f>
        <v>0</v>
      </c>
      <c r="B21" s="204" t="str">
        <f ca="1">IF(ISNUMBER(MATCH(B4,'2. Erfassung Einzahlungen'!$V$18:$CE$18,0)),'2. Erfassung Einzahlungen'!$N$18,"")</f>
        <v/>
      </c>
      <c r="C21" s="204" t="str">
        <f ca="1">IF(ISNUMBER(MATCH(C4,'2. Erfassung Einzahlungen'!$V$18:$CE$18,0)),'2. Erfassung Einzahlungen'!$N$18,"")</f>
        <v/>
      </c>
      <c r="D21" s="204" t="str">
        <f ca="1">IF(ISNUMBER(MATCH(D4,'2. Erfassung Einzahlungen'!$V$18:$CE$18,0)),'2. Erfassung Einzahlungen'!$N$18,"")</f>
        <v/>
      </c>
      <c r="E21" s="204" t="str">
        <f ca="1">IF(ISNUMBER(MATCH(E4,'2. Erfassung Einzahlungen'!$V$18:$CE$18,0)),'2. Erfassung Einzahlungen'!$N$18,"")</f>
        <v/>
      </c>
      <c r="F21" s="204" t="str">
        <f ca="1">IF(ISNUMBER(MATCH(F4,'2. Erfassung Einzahlungen'!$V$18:$CE$18,0)),'2. Erfassung Einzahlungen'!$N$18,"")</f>
        <v/>
      </c>
      <c r="G21" s="204" t="str">
        <f ca="1">IF(ISNUMBER(MATCH(G4,'2. Erfassung Einzahlungen'!$V$18:$CE$18,0)),'2. Erfassung Einzahlungen'!$N$18,"")</f>
        <v/>
      </c>
      <c r="H21" s="204" t="str">
        <f ca="1">IF(ISNUMBER(MATCH(H4,'2. Erfassung Einzahlungen'!$V$18:$CE$18,0)),'2. Erfassung Einzahlungen'!$N$18,"")</f>
        <v/>
      </c>
      <c r="I21" s="204" t="str">
        <f ca="1">IF(ISNUMBER(MATCH(I4,'2. Erfassung Einzahlungen'!$V$18:$CE$18,0)),'2. Erfassung Einzahlungen'!$N$18,"")</f>
        <v/>
      </c>
      <c r="J21" s="204" t="str">
        <f ca="1">IF(ISNUMBER(MATCH(J4,'2. Erfassung Einzahlungen'!$V$18:$CE$18,0)),'2. Erfassung Einzahlungen'!$N$18,"")</f>
        <v/>
      </c>
      <c r="K21" s="204" t="str">
        <f ca="1">IF(ISNUMBER(MATCH(K4,'2. Erfassung Einzahlungen'!$V$18:$CE$18,0)),'2. Erfassung Einzahlungen'!$N$18,"")</f>
        <v/>
      </c>
      <c r="L21" s="204" t="str">
        <f ca="1">IF(ISNUMBER(MATCH(L4,'2. Erfassung Einzahlungen'!$V$18:$CE$18,0)),'2. Erfassung Einzahlungen'!$N$18,"")</f>
        <v/>
      </c>
      <c r="M21" s="204" t="str">
        <f ca="1">IF(ISNUMBER(MATCH(M4,'2. Erfassung Einzahlungen'!$V$18:$CE$18,0)),'2. Erfassung Einzahlungen'!$N$18,"")</f>
        <v/>
      </c>
      <c r="N21" s="134">
        <f t="shared" ca="1" si="1"/>
        <v>0</v>
      </c>
    </row>
    <row r="22" spans="1:15" x14ac:dyDescent="0.25">
      <c r="A22" s="130">
        <f>'2. Erfassung Einzahlungen'!A19</f>
        <v>0</v>
      </c>
      <c r="B22" s="204" t="str">
        <f ca="1">IF(ISNUMBER(MATCH(B4,'2. Erfassung Einzahlungen'!$V$19:$CE$19,0)),'2. Erfassung Einzahlungen'!$N$19,"")</f>
        <v/>
      </c>
      <c r="C22" s="204" t="str">
        <f ca="1">IF(ISNUMBER(MATCH(C4,'2. Erfassung Einzahlungen'!$V$19:$CE$19,0)),'2. Erfassung Einzahlungen'!$N$19,"")</f>
        <v/>
      </c>
      <c r="D22" s="204" t="str">
        <f ca="1">IF(ISNUMBER(MATCH(D4,'2. Erfassung Einzahlungen'!$V$19:$CE$19,0)),'2. Erfassung Einzahlungen'!$N$19,"")</f>
        <v/>
      </c>
      <c r="E22" s="204" t="str">
        <f ca="1">IF(ISNUMBER(MATCH(E4,'2. Erfassung Einzahlungen'!$V$19:$CE$19,0)),'2. Erfassung Einzahlungen'!$N$19,"")</f>
        <v/>
      </c>
      <c r="F22" s="204" t="str">
        <f ca="1">IF(ISNUMBER(MATCH(F4,'2. Erfassung Einzahlungen'!$V$19:$CE$19,0)),'2. Erfassung Einzahlungen'!$N$19,"")</f>
        <v/>
      </c>
      <c r="G22" s="204" t="str">
        <f ca="1">IF(ISNUMBER(MATCH(G4,'2. Erfassung Einzahlungen'!$V$19:$CE$19,0)),'2. Erfassung Einzahlungen'!$N$19,"")</f>
        <v/>
      </c>
      <c r="H22" s="204" t="str">
        <f ca="1">IF(ISNUMBER(MATCH(H4,'2. Erfassung Einzahlungen'!$V$19:$CE$19,0)),'2. Erfassung Einzahlungen'!$N$19,"")</f>
        <v/>
      </c>
      <c r="I22" s="204" t="str">
        <f ca="1">IF(ISNUMBER(MATCH(I4,'2. Erfassung Einzahlungen'!$V$19:$CE$19,0)),'2. Erfassung Einzahlungen'!$N$19,"")</f>
        <v/>
      </c>
      <c r="J22" s="204" t="str">
        <f ca="1">IF(ISNUMBER(MATCH(J4,'2. Erfassung Einzahlungen'!$V$19:$CE$19,0)),'2. Erfassung Einzahlungen'!$N$19,"")</f>
        <v/>
      </c>
      <c r="K22" s="204" t="str">
        <f ca="1">IF(ISNUMBER(MATCH(K4,'2. Erfassung Einzahlungen'!$V$19:$CE$19,0)),'2. Erfassung Einzahlungen'!$N$19,"")</f>
        <v/>
      </c>
      <c r="L22" s="204" t="str">
        <f ca="1">IF(ISNUMBER(MATCH(L4,'2. Erfassung Einzahlungen'!$V$19:$CE$19,0)),'2. Erfassung Einzahlungen'!$N$19,"")</f>
        <v/>
      </c>
      <c r="M22" s="204" t="str">
        <f ca="1">IF(ISNUMBER(MATCH(M4,'2. Erfassung Einzahlungen'!$V$19:$CE$19,0)),'2. Erfassung Einzahlungen'!$N$19,"")</f>
        <v/>
      </c>
      <c r="N22" s="134">
        <f t="shared" ca="1" si="1"/>
        <v>0</v>
      </c>
    </row>
    <row r="23" spans="1:15" x14ac:dyDescent="0.25">
      <c r="A23" s="130">
        <f>'2. Erfassung Einzahlungen'!A20</f>
        <v>0</v>
      </c>
      <c r="B23" s="204" t="str">
        <f ca="1">IF(ISNUMBER(MATCH(B4,'2. Erfassung Einzahlungen'!$V$20:$CE$20,0)),'2. Erfassung Einzahlungen'!$N$20,"")</f>
        <v/>
      </c>
      <c r="C23" s="204" t="str">
        <f ca="1">IF(ISNUMBER(MATCH(C4,'2. Erfassung Einzahlungen'!$V$20:$CE$20,0)),'2. Erfassung Einzahlungen'!$N$20,"")</f>
        <v/>
      </c>
      <c r="D23" s="204" t="str">
        <f ca="1">IF(ISNUMBER(MATCH(D4,'2. Erfassung Einzahlungen'!$V$20:$CE$20,0)),'2. Erfassung Einzahlungen'!$N$20,"")</f>
        <v/>
      </c>
      <c r="E23" s="204" t="str">
        <f ca="1">IF(ISNUMBER(MATCH(E4,'2. Erfassung Einzahlungen'!$V$20:$CE$20,0)),'2. Erfassung Einzahlungen'!$N$20,"")</f>
        <v/>
      </c>
      <c r="F23" s="204" t="str">
        <f ca="1">IF(ISNUMBER(MATCH(F4,'2. Erfassung Einzahlungen'!$V$20:$CE$20,0)),'2. Erfassung Einzahlungen'!$N$20,"")</f>
        <v/>
      </c>
      <c r="G23" s="204" t="str">
        <f ca="1">IF(ISNUMBER(MATCH(G4,'2. Erfassung Einzahlungen'!$V$20:$CE$20,0)),'2. Erfassung Einzahlungen'!$N$20,"")</f>
        <v/>
      </c>
      <c r="H23" s="204" t="str">
        <f ca="1">IF(ISNUMBER(MATCH(H4,'2. Erfassung Einzahlungen'!$V$20:$CE$20,0)),'2. Erfassung Einzahlungen'!$N$20,"")</f>
        <v/>
      </c>
      <c r="I23" s="204" t="str">
        <f ca="1">IF(ISNUMBER(MATCH(I4,'2. Erfassung Einzahlungen'!$V$20:$CE$20,0)),'2. Erfassung Einzahlungen'!$N$20,"")</f>
        <v/>
      </c>
      <c r="J23" s="204" t="str">
        <f ca="1">IF(ISNUMBER(MATCH(J4,'2. Erfassung Einzahlungen'!$V$20:$CE$20,0)),'2. Erfassung Einzahlungen'!$N$20,"")</f>
        <v/>
      </c>
      <c r="K23" s="204" t="str">
        <f ca="1">IF(ISNUMBER(MATCH(K4,'2. Erfassung Einzahlungen'!$V$20:$CE$20,0)),'2. Erfassung Einzahlungen'!$N$20,"")</f>
        <v/>
      </c>
      <c r="L23" s="204" t="str">
        <f ca="1">IF(ISNUMBER(MATCH(L4,'2. Erfassung Einzahlungen'!$V$20:$CE$20,0)),'2. Erfassung Einzahlungen'!$N$20,"")</f>
        <v/>
      </c>
      <c r="M23" s="204" t="str">
        <f ca="1">IF(ISNUMBER(MATCH(M4,'2. Erfassung Einzahlungen'!$V$20:$CE$20,0)),'2. Erfassung Einzahlungen'!$N$20,"")</f>
        <v/>
      </c>
      <c r="N23" s="134">
        <f t="shared" ca="1" si="1"/>
        <v>0</v>
      </c>
    </row>
    <row r="24" spans="1:15" x14ac:dyDescent="0.25">
      <c r="A24" s="130">
        <f>'2. Erfassung Einzahlungen'!A21</f>
        <v>0</v>
      </c>
      <c r="B24" s="204" t="str">
        <f ca="1">IF(ISNUMBER(MATCH(B4,'2. Erfassung Einzahlungen'!$V$21:$CE$21,0)),'2. Erfassung Einzahlungen'!$N$21,"")</f>
        <v/>
      </c>
      <c r="C24" s="204" t="str">
        <f ca="1">IF(ISNUMBER(MATCH(C4,'2. Erfassung Einzahlungen'!$V$21:$CE$21,0)),'2. Erfassung Einzahlungen'!$N$21,"")</f>
        <v/>
      </c>
      <c r="D24" s="204" t="str">
        <f ca="1">IF(ISNUMBER(MATCH(D4,'2. Erfassung Einzahlungen'!$V$21:$CE$21,0)),'2. Erfassung Einzahlungen'!$N$21,"")</f>
        <v/>
      </c>
      <c r="E24" s="204" t="str">
        <f ca="1">IF(ISNUMBER(MATCH(E4,'2. Erfassung Einzahlungen'!$V$21:$CE$21,0)),'2. Erfassung Einzahlungen'!$N$21,"")</f>
        <v/>
      </c>
      <c r="F24" s="204" t="str">
        <f ca="1">IF(ISNUMBER(MATCH(F4,'2. Erfassung Einzahlungen'!$V$21:$CE$21,0)),'2. Erfassung Einzahlungen'!$N$21,"")</f>
        <v/>
      </c>
      <c r="G24" s="204" t="str">
        <f ca="1">IF(ISNUMBER(MATCH(G4,'2. Erfassung Einzahlungen'!$V$21:$CE$21,0)),'2. Erfassung Einzahlungen'!$N$21,"")</f>
        <v/>
      </c>
      <c r="H24" s="204" t="str">
        <f ca="1">IF(ISNUMBER(MATCH(H4,'2. Erfassung Einzahlungen'!$V$21:$CE$21,0)),'2. Erfassung Einzahlungen'!$N$21,"")</f>
        <v/>
      </c>
      <c r="I24" s="204" t="str">
        <f ca="1">IF(ISNUMBER(MATCH(I4,'2. Erfassung Einzahlungen'!$V$21:$CE$21,0)),'2. Erfassung Einzahlungen'!$N$21,"")</f>
        <v/>
      </c>
      <c r="J24" s="204" t="str">
        <f ca="1">IF(ISNUMBER(MATCH(J4,'2. Erfassung Einzahlungen'!$V$21:$CE$21,0)),'2. Erfassung Einzahlungen'!$N$21,"")</f>
        <v/>
      </c>
      <c r="K24" s="204" t="str">
        <f ca="1">IF(ISNUMBER(MATCH(K4,'2. Erfassung Einzahlungen'!$V$21:$CE$21,0)),'2. Erfassung Einzahlungen'!$N$21,"")</f>
        <v/>
      </c>
      <c r="L24" s="204" t="str">
        <f ca="1">IF(ISNUMBER(MATCH(L4,'2. Erfassung Einzahlungen'!$V$21:$CE$21,0)),'2. Erfassung Einzahlungen'!$N$21,"")</f>
        <v/>
      </c>
      <c r="M24" s="204" t="str">
        <f ca="1">IF(ISNUMBER(MATCH(M4,'2. Erfassung Einzahlungen'!$V$21:$CE$21,0)),'2. Erfassung Einzahlungen'!$N$21,"")</f>
        <v/>
      </c>
      <c r="N24" s="134">
        <f t="shared" ca="1" si="1"/>
        <v>0</v>
      </c>
    </row>
    <row r="25" spans="1:15" ht="18.75" x14ac:dyDescent="0.3">
      <c r="A25" s="110" t="s">
        <v>150</v>
      </c>
      <c r="B25" s="105">
        <f ca="1">SUM(B5:B24)</f>
        <v>1212.25</v>
      </c>
      <c r="C25" s="105">
        <f t="shared" ref="C25:L25" ca="1" si="2">SUM(C5:C24)</f>
        <v>1212.25</v>
      </c>
      <c r="D25" s="105">
        <f t="shared" ca="1" si="2"/>
        <v>1462.25</v>
      </c>
      <c r="E25" s="105">
        <f t="shared" ca="1" si="2"/>
        <v>1212.25</v>
      </c>
      <c r="F25" s="105">
        <f t="shared" ca="1" si="2"/>
        <v>1212.25</v>
      </c>
      <c r="G25" s="105">
        <f t="shared" ca="1" si="2"/>
        <v>1212.25</v>
      </c>
      <c r="H25" s="105">
        <f t="shared" ca="1" si="2"/>
        <v>1212.25</v>
      </c>
      <c r="I25" s="105">
        <f t="shared" ca="1" si="2"/>
        <v>1212.25</v>
      </c>
      <c r="J25" s="105">
        <f t="shared" ca="1" si="2"/>
        <v>1212.25</v>
      </c>
      <c r="K25" s="105">
        <f t="shared" ca="1" si="2"/>
        <v>1212.25</v>
      </c>
      <c r="L25" s="105">
        <f t="shared" ca="1" si="2"/>
        <v>1212.25</v>
      </c>
      <c r="M25" s="105">
        <f ca="1">SUM(M5:M24)</f>
        <v>1212.25</v>
      </c>
      <c r="N25" s="134">
        <f ca="1">SUM(N5:N24)</f>
        <v>14797</v>
      </c>
      <c r="O25" s="10"/>
    </row>
    <row r="26" spans="1:15" ht="18.75" x14ac:dyDescent="0.3">
      <c r="A26" s="110" t="s">
        <v>157</v>
      </c>
      <c r="B26" s="131">
        <f ca="1">B4</f>
        <v>46023</v>
      </c>
      <c r="C26" s="131">
        <f t="shared" ref="C26:M26" ca="1" si="3">C4</f>
        <v>46054</v>
      </c>
      <c r="D26" s="131">
        <f t="shared" ca="1" si="3"/>
        <v>46082</v>
      </c>
      <c r="E26" s="131">
        <f t="shared" ca="1" si="3"/>
        <v>46113</v>
      </c>
      <c r="F26" s="131">
        <f t="shared" ca="1" si="3"/>
        <v>46143</v>
      </c>
      <c r="G26" s="131">
        <f t="shared" ca="1" si="3"/>
        <v>46174</v>
      </c>
      <c r="H26" s="131">
        <f t="shared" ca="1" si="3"/>
        <v>46204</v>
      </c>
      <c r="I26" s="131">
        <f t="shared" ca="1" si="3"/>
        <v>46235</v>
      </c>
      <c r="J26" s="131">
        <f t="shared" ca="1" si="3"/>
        <v>46266</v>
      </c>
      <c r="K26" s="131">
        <f t="shared" ca="1" si="3"/>
        <v>46296</v>
      </c>
      <c r="L26" s="131">
        <f t="shared" ca="1" si="3"/>
        <v>46327</v>
      </c>
      <c r="M26" s="131">
        <f t="shared" ca="1" si="3"/>
        <v>46357</v>
      </c>
      <c r="N26" s="128" t="s">
        <v>12</v>
      </c>
    </row>
    <row r="27" spans="1:15" x14ac:dyDescent="0.25">
      <c r="A27" s="130" t="str">
        <f>'2. Erfassung Einzahlungen'!A25</f>
        <v>Verkauf Münzsammlung von Opa</v>
      </c>
      <c r="B27" s="204" t="str">
        <f ca="1">IF(ISNUMBER(MATCH(B4,'2. Erfassung Einzahlungen'!$V$25:$CE$25,0)),'2. Erfassung Einzahlungen'!$N$25,"")</f>
        <v/>
      </c>
      <c r="C27" s="204" t="str">
        <f ca="1">IF(ISNUMBER(MATCH(C4,'2. Erfassung Einzahlungen'!$V$25:$CE$25,0)),'2. Erfassung Einzahlungen'!$N$25,"")</f>
        <v/>
      </c>
      <c r="D27" s="204" t="str">
        <f ca="1">IF(ISNUMBER(MATCH(D4,'2. Erfassung Einzahlungen'!$V$25:$CE$25,0)),'2. Erfassung Einzahlungen'!$N$25,"")</f>
        <v/>
      </c>
      <c r="E27" s="204" t="str">
        <f ca="1">IF(ISNUMBER(MATCH(E4,'2. Erfassung Einzahlungen'!$V$25:$CE$25,0)),'2. Erfassung Einzahlungen'!$N$25,"")</f>
        <v/>
      </c>
      <c r="F27" s="204" t="str">
        <f ca="1">IF(ISNUMBER(MATCH(F4,'2. Erfassung Einzahlungen'!$V$25:$CE$25,0)),'2. Erfassung Einzahlungen'!$N$25,"")</f>
        <v/>
      </c>
      <c r="G27" s="204" t="str">
        <f ca="1">IF(ISNUMBER(MATCH(G4,'2. Erfassung Einzahlungen'!$V$25:$CE$25,0)),'2. Erfassung Einzahlungen'!$N$25,"")</f>
        <v/>
      </c>
      <c r="H27" s="204" t="str">
        <f ca="1">IF(ISNUMBER(MATCH(H4,'2. Erfassung Einzahlungen'!$V$25:$CE$25,0)),'2. Erfassung Einzahlungen'!$N$25,"")</f>
        <v/>
      </c>
      <c r="I27" s="204" t="str">
        <f ca="1">IF(ISNUMBER(MATCH(I4,'2. Erfassung Einzahlungen'!$V$25:$CE$25,0)),'2. Erfassung Einzahlungen'!$N$25,"")</f>
        <v/>
      </c>
      <c r="J27" s="204" t="str">
        <f ca="1">IF(ISNUMBER(MATCH(J4,'2. Erfassung Einzahlungen'!$V$25:$CE$25,0)),'2. Erfassung Einzahlungen'!$N$25,"")</f>
        <v/>
      </c>
      <c r="K27" s="204" t="str">
        <f ca="1">IF(ISNUMBER(MATCH(K4,'2. Erfassung Einzahlungen'!$V$25:$CE$25,0)),'2. Erfassung Einzahlungen'!$N$25,"")</f>
        <v/>
      </c>
      <c r="L27" s="204" t="str">
        <f ca="1">IF(ISNUMBER(MATCH(L4,'2. Erfassung Einzahlungen'!$V$25:$CE$25,0)),'2. Erfassung Einzahlungen'!$N$25,"")</f>
        <v/>
      </c>
      <c r="M27" s="204" t="str">
        <f ca="1">IF(ISNUMBER(MATCH(M4,'2. Erfassung Einzahlungen'!$V$25:$CE$25,0)),'2. Erfassung Einzahlungen'!$N$25,"")</f>
        <v/>
      </c>
      <c r="N27" s="134">
        <f ca="1">SUM(B27:M27)</f>
        <v>0</v>
      </c>
    </row>
    <row r="28" spans="1:15" x14ac:dyDescent="0.25">
      <c r="A28" s="130" t="str">
        <f>'2. Erfassung Einzahlungen'!A26</f>
        <v>Verkauf Investmentfold VL</v>
      </c>
      <c r="B28" s="204" t="str">
        <f ca="1">IF(ISNUMBER(MATCH(B4,'2. Erfassung Einzahlungen'!$V$26:$CE$26,0)),'2. Erfassung Einzahlungen'!$N$26,"")</f>
        <v/>
      </c>
      <c r="C28" s="204" t="str">
        <f ca="1">IF(ISNUMBER(MATCH(C4,'2. Erfassung Einzahlungen'!$V$26:$CE$26,0)),'2. Erfassung Einzahlungen'!$N$26,"")</f>
        <v/>
      </c>
      <c r="D28" s="204" t="str">
        <f ca="1">IF(ISNUMBER(MATCH(D4,'2. Erfassung Einzahlungen'!$V$26:$CE$26,0)),'2. Erfassung Einzahlungen'!$N$26,"")</f>
        <v/>
      </c>
      <c r="E28" s="204" t="str">
        <f ca="1">IF(ISNUMBER(MATCH(E4,'2. Erfassung Einzahlungen'!$V$26:$CE$26,0)),'2. Erfassung Einzahlungen'!$N$26,"")</f>
        <v/>
      </c>
      <c r="F28" s="204" t="str">
        <f ca="1">IF(ISNUMBER(MATCH(F4,'2. Erfassung Einzahlungen'!$V$26:$CE$26,0)),'2. Erfassung Einzahlungen'!$N$26,"")</f>
        <v/>
      </c>
      <c r="G28" s="204" t="str">
        <f ca="1">IF(ISNUMBER(MATCH(G4,'2. Erfassung Einzahlungen'!$V$26:$CE$26,0)),'2. Erfassung Einzahlungen'!$N$26,"")</f>
        <v/>
      </c>
      <c r="H28" s="204" t="str">
        <f ca="1">IF(ISNUMBER(MATCH(H4,'2. Erfassung Einzahlungen'!$V$26:$CE$26,0)),'2. Erfassung Einzahlungen'!$N$26,"")</f>
        <v/>
      </c>
      <c r="I28" s="204" t="str">
        <f ca="1">IF(ISNUMBER(MATCH(I4,'2. Erfassung Einzahlungen'!$V$26:$CE$26,0)),'2. Erfassung Einzahlungen'!$N$26,"")</f>
        <v/>
      </c>
      <c r="J28" s="204" t="str">
        <f ca="1">IF(ISNUMBER(MATCH(J4,'2. Erfassung Einzahlungen'!$V$26:$CE$26,0)),'2. Erfassung Einzahlungen'!$N$26,"")</f>
        <v/>
      </c>
      <c r="K28" s="204" t="str">
        <f ca="1">IF(ISNUMBER(MATCH(K4,'2. Erfassung Einzahlungen'!$V$26:$CE$26,0)),'2. Erfassung Einzahlungen'!$N$26,"")</f>
        <v/>
      </c>
      <c r="L28" s="204" t="str">
        <f ca="1">IF(ISNUMBER(MATCH(L4,'2. Erfassung Einzahlungen'!$V$26:$CE$26,0)),'2. Erfassung Einzahlungen'!$N$26,"")</f>
        <v/>
      </c>
      <c r="M28" s="204" t="str">
        <f ca="1">IF(ISNUMBER(MATCH(M4,'2. Erfassung Einzahlungen'!$V$26:$CE$26,0)),'2. Erfassung Einzahlungen'!$N$26,"")</f>
        <v/>
      </c>
      <c r="N28" s="134">
        <f t="shared" ref="N28:N50" ca="1" si="4">SUM(B28:M28)</f>
        <v>0</v>
      </c>
    </row>
    <row r="29" spans="1:15" x14ac:dyDescent="0.25">
      <c r="A29" s="130">
        <f>'2. Erfassung Einzahlungen'!A27</f>
        <v>0</v>
      </c>
      <c r="B29" s="204" t="str">
        <f ca="1">IF(ISNUMBER(MATCH(B4,'2. Erfassung Einzahlungen'!$V$27:$CE$27,0)),'2. Erfassung Einzahlungen'!$N$27,"")</f>
        <v/>
      </c>
      <c r="C29" s="204" t="str">
        <f ca="1">IF(ISNUMBER(MATCH(C4,'2. Erfassung Einzahlungen'!$V$27:$CE$27,0)),'2. Erfassung Einzahlungen'!$N$27,"")</f>
        <v/>
      </c>
      <c r="D29" s="204" t="str">
        <f ca="1">IF(ISNUMBER(MATCH(D4,'2. Erfassung Einzahlungen'!$V$27:$CE$27,0)),'2. Erfassung Einzahlungen'!$N$27,"")</f>
        <v/>
      </c>
      <c r="E29" s="204" t="str">
        <f ca="1">IF(ISNUMBER(MATCH(E4,'2. Erfassung Einzahlungen'!$V$27:$CE$27,0)),'2. Erfassung Einzahlungen'!$N$27,"")</f>
        <v/>
      </c>
      <c r="F29" s="204" t="str">
        <f ca="1">IF(ISNUMBER(MATCH(F4,'2. Erfassung Einzahlungen'!$V$27:$CE$27,0)),'2. Erfassung Einzahlungen'!$N$27,"")</f>
        <v/>
      </c>
      <c r="G29" s="204" t="str">
        <f ca="1">IF(ISNUMBER(MATCH(G4,'2. Erfassung Einzahlungen'!$V$27:$CE$27,0)),'2. Erfassung Einzahlungen'!$N$27,"")</f>
        <v/>
      </c>
      <c r="H29" s="204" t="str">
        <f ca="1">IF(ISNUMBER(MATCH(H4,'2. Erfassung Einzahlungen'!$V$27:$CE$27,0)),'2. Erfassung Einzahlungen'!$N$27,"")</f>
        <v/>
      </c>
      <c r="I29" s="204" t="str">
        <f ca="1">IF(ISNUMBER(MATCH(I4,'2. Erfassung Einzahlungen'!$V$27:$CE$27,0)),'2. Erfassung Einzahlungen'!$N$27,"")</f>
        <v/>
      </c>
      <c r="J29" s="204" t="str">
        <f ca="1">IF(ISNUMBER(MATCH(J4,'2. Erfassung Einzahlungen'!$V$27:$CE$27,0)),'2. Erfassung Einzahlungen'!$N$27,"")</f>
        <v/>
      </c>
      <c r="K29" s="204" t="str">
        <f ca="1">IF(ISNUMBER(MATCH(K4,'2. Erfassung Einzahlungen'!$V$27:$CE$27,0)),'2. Erfassung Einzahlungen'!$N$27,"")</f>
        <v/>
      </c>
      <c r="L29" s="204" t="str">
        <f ca="1">IF(ISNUMBER(MATCH(L4,'2. Erfassung Einzahlungen'!$V$27:$CE$27,0)),'2. Erfassung Einzahlungen'!$N$27,"")</f>
        <v/>
      </c>
      <c r="M29" s="204" t="str">
        <f ca="1">IF(ISNUMBER(MATCH(M4,'2. Erfassung Einzahlungen'!$V$27:$CE$27,0)),'2. Erfassung Einzahlungen'!$N$27,"")</f>
        <v/>
      </c>
      <c r="N29" s="134">
        <f t="shared" ca="1" si="4"/>
        <v>0</v>
      </c>
    </row>
    <row r="30" spans="1:15" x14ac:dyDescent="0.25">
      <c r="A30" s="130">
        <f>'2. Erfassung Einzahlungen'!A28</f>
        <v>0</v>
      </c>
      <c r="B30" s="204" t="str">
        <f ca="1">IF(ISNUMBER(MATCH(B4,'2. Erfassung Einzahlungen'!$V$28:$CE$28,0)),'2. Erfassung Einzahlungen'!$N$28,"")</f>
        <v/>
      </c>
      <c r="C30" s="204" t="str">
        <f ca="1">IF(ISNUMBER(MATCH(C4,'2. Erfassung Einzahlungen'!$V$28:$CE$28,0)),'2. Erfassung Einzahlungen'!$N$28,"")</f>
        <v/>
      </c>
      <c r="D30" s="204" t="str">
        <f ca="1">IF(ISNUMBER(MATCH(D4,'2. Erfassung Einzahlungen'!$V$28:$CE$28,0)),'2. Erfassung Einzahlungen'!$N$28,"")</f>
        <v/>
      </c>
      <c r="E30" s="204" t="str">
        <f ca="1">IF(ISNUMBER(MATCH(E4,'2. Erfassung Einzahlungen'!$V$28:$CE$28,0)),'2. Erfassung Einzahlungen'!$N$28,"")</f>
        <v/>
      </c>
      <c r="F30" s="204" t="str">
        <f ca="1">IF(ISNUMBER(MATCH(F4,'2. Erfassung Einzahlungen'!$V$28:$CE$28,0)),'2. Erfassung Einzahlungen'!$N$28,"")</f>
        <v/>
      </c>
      <c r="G30" s="204" t="str">
        <f ca="1">IF(ISNUMBER(MATCH(G4,'2. Erfassung Einzahlungen'!$V$28:$CE$28,0)),'2. Erfassung Einzahlungen'!$N$28,"")</f>
        <v/>
      </c>
      <c r="H30" s="204" t="str">
        <f ca="1">IF(ISNUMBER(MATCH(H4,'2. Erfassung Einzahlungen'!$V$28:$CE$28,0)),'2. Erfassung Einzahlungen'!$N$28,"")</f>
        <v/>
      </c>
      <c r="I30" s="204" t="str">
        <f ca="1">IF(ISNUMBER(MATCH(I4,'2. Erfassung Einzahlungen'!$V$28:$CE$28,0)),'2. Erfassung Einzahlungen'!$N$28,"")</f>
        <v/>
      </c>
      <c r="J30" s="204" t="str">
        <f ca="1">IF(ISNUMBER(MATCH(J4,'2. Erfassung Einzahlungen'!$V$28:$CE$28,0)),'2. Erfassung Einzahlungen'!$N$28,"")</f>
        <v/>
      </c>
      <c r="K30" s="204" t="str">
        <f ca="1">IF(ISNUMBER(MATCH(K4,'2. Erfassung Einzahlungen'!$V$28:$CE$28,0)),'2. Erfassung Einzahlungen'!$N$28,"")</f>
        <v/>
      </c>
      <c r="L30" s="204" t="str">
        <f ca="1">IF(ISNUMBER(MATCH(L4,'2. Erfassung Einzahlungen'!$V$28:$CE$28,0)),'2. Erfassung Einzahlungen'!$N$28,"")</f>
        <v/>
      </c>
      <c r="M30" s="204" t="str">
        <f ca="1">IF(ISNUMBER(MATCH(M4,'2. Erfassung Einzahlungen'!$V$28:$CE$28,0)),'2. Erfassung Einzahlungen'!$N$28,"")</f>
        <v/>
      </c>
      <c r="N30" s="134">
        <f t="shared" ca="1" si="4"/>
        <v>0</v>
      </c>
    </row>
    <row r="31" spans="1:15" x14ac:dyDescent="0.25">
      <c r="A31" s="130">
        <f>'2. Erfassung Einzahlungen'!A29</f>
        <v>0</v>
      </c>
      <c r="B31" s="204" t="str">
        <f ca="1">IF(ISNUMBER(MATCH(B4,'2. Erfassung Einzahlungen'!$V$29:$CE$29,0)),'2. Erfassung Einzahlungen'!$N$29,"")</f>
        <v/>
      </c>
      <c r="C31" s="204" t="str">
        <f ca="1">IF(ISNUMBER(MATCH(C4,'2. Erfassung Einzahlungen'!$V$29:$CE$29,0)),'2. Erfassung Einzahlungen'!$N$29,"")</f>
        <v/>
      </c>
      <c r="D31" s="204" t="str">
        <f ca="1">IF(ISNUMBER(MATCH(D4,'2. Erfassung Einzahlungen'!$V$29:$CE$29,0)),'2. Erfassung Einzahlungen'!$N$29,"")</f>
        <v/>
      </c>
      <c r="E31" s="204" t="str">
        <f ca="1">IF(ISNUMBER(MATCH(E4,'2. Erfassung Einzahlungen'!$V$29:$CE$29,0)),'2. Erfassung Einzahlungen'!$N$29,"")</f>
        <v/>
      </c>
      <c r="F31" s="204" t="str">
        <f ca="1">IF(ISNUMBER(MATCH(F4,'2. Erfassung Einzahlungen'!$V$29:$CE$29,0)),'2. Erfassung Einzahlungen'!$N$29,"")</f>
        <v/>
      </c>
      <c r="G31" s="204" t="str">
        <f ca="1">IF(ISNUMBER(MATCH(G4,'2. Erfassung Einzahlungen'!$V$29:$CE$29,0)),'2. Erfassung Einzahlungen'!$N$29,"")</f>
        <v/>
      </c>
      <c r="H31" s="204" t="str">
        <f ca="1">IF(ISNUMBER(MATCH(H4,'2. Erfassung Einzahlungen'!$V$29:$CE$29,0)),'2. Erfassung Einzahlungen'!$N$29,"")</f>
        <v/>
      </c>
      <c r="I31" s="204" t="str">
        <f ca="1">IF(ISNUMBER(MATCH(I4,'2. Erfassung Einzahlungen'!$V$29:$CE$29,0)),'2. Erfassung Einzahlungen'!$N$29,"")</f>
        <v/>
      </c>
      <c r="J31" s="204" t="str">
        <f ca="1">IF(ISNUMBER(MATCH(J4,'2. Erfassung Einzahlungen'!$V$29:$CE$29,0)),'2. Erfassung Einzahlungen'!$N$29,"")</f>
        <v/>
      </c>
      <c r="K31" s="204" t="str">
        <f ca="1">IF(ISNUMBER(MATCH(K4,'2. Erfassung Einzahlungen'!$V$29:$CE$29,0)),'2. Erfassung Einzahlungen'!$N$29,"")</f>
        <v/>
      </c>
      <c r="L31" s="204" t="str">
        <f ca="1">IF(ISNUMBER(MATCH(L4,'2. Erfassung Einzahlungen'!$V$29:$CE$29,0)),'2. Erfassung Einzahlungen'!$N$29,"")</f>
        <v/>
      </c>
      <c r="M31" s="204" t="str">
        <f ca="1">IF(ISNUMBER(MATCH(M4,'2. Erfassung Einzahlungen'!$V$29:$CE$29,0)),'2. Erfassung Einzahlungen'!$N$29,"")</f>
        <v/>
      </c>
      <c r="N31" s="134">
        <f t="shared" ca="1" si="4"/>
        <v>0</v>
      </c>
    </row>
    <row r="32" spans="1:15" x14ac:dyDescent="0.25">
      <c r="A32" s="130">
        <f>'2. Erfassung Einzahlungen'!A30</f>
        <v>0</v>
      </c>
      <c r="B32" s="204" t="str">
        <f ca="1">IF(ISNUMBER(MATCH(B4,'2. Erfassung Einzahlungen'!$V$30:$CE$30,0)),'2. Erfassung Einzahlungen'!$N$30,"")</f>
        <v/>
      </c>
      <c r="C32" s="204" t="str">
        <f ca="1">IF(ISNUMBER(MATCH(C4,'2. Erfassung Einzahlungen'!$V$30:$CE$30,0)),'2. Erfassung Einzahlungen'!$N$30,"")</f>
        <v/>
      </c>
      <c r="D32" s="204" t="str">
        <f ca="1">IF(ISNUMBER(MATCH(D4,'2. Erfassung Einzahlungen'!$V$30:$CE$30,0)),'2. Erfassung Einzahlungen'!$N$30,"")</f>
        <v/>
      </c>
      <c r="E32" s="204" t="str">
        <f ca="1">IF(ISNUMBER(MATCH(E4,'2. Erfassung Einzahlungen'!$V$30:$CE$30,0)),'2. Erfassung Einzahlungen'!$N$30,"")</f>
        <v/>
      </c>
      <c r="F32" s="204" t="str">
        <f ca="1">IF(ISNUMBER(MATCH(F4,'2. Erfassung Einzahlungen'!$V$30:$CE$30,0)),'2. Erfassung Einzahlungen'!$N$30,"")</f>
        <v/>
      </c>
      <c r="G32" s="204" t="str">
        <f ca="1">IF(ISNUMBER(MATCH(G4,'2. Erfassung Einzahlungen'!$V$30:$CE$30,0)),'2. Erfassung Einzahlungen'!$N$30,"")</f>
        <v/>
      </c>
      <c r="H32" s="204" t="str">
        <f ca="1">IF(ISNUMBER(MATCH(H4,'2. Erfassung Einzahlungen'!$V$30:$CE$30,0)),'2. Erfassung Einzahlungen'!$N$30,"")</f>
        <v/>
      </c>
      <c r="I32" s="204" t="str">
        <f ca="1">IF(ISNUMBER(MATCH(I4,'2. Erfassung Einzahlungen'!$V$30:$CE$30,0)),'2. Erfassung Einzahlungen'!$N$30,"")</f>
        <v/>
      </c>
      <c r="J32" s="204" t="str">
        <f ca="1">IF(ISNUMBER(MATCH(J4,'2. Erfassung Einzahlungen'!$V$30:$CE$30,0)),'2. Erfassung Einzahlungen'!$N$30,"")</f>
        <v/>
      </c>
      <c r="K32" s="204" t="str">
        <f ca="1">IF(ISNUMBER(MATCH(K4,'2. Erfassung Einzahlungen'!$V$30:$CE$30,0)),'2. Erfassung Einzahlungen'!$N$30,"")</f>
        <v/>
      </c>
      <c r="L32" s="204" t="str">
        <f ca="1">IF(ISNUMBER(MATCH(L4,'2. Erfassung Einzahlungen'!$V$30:$CE$30,0)),'2. Erfassung Einzahlungen'!$N$30,"")</f>
        <v/>
      </c>
      <c r="M32" s="204" t="str">
        <f ca="1">IF(ISNUMBER(MATCH(M4,'2. Erfassung Einzahlungen'!$V$30:$CE$30,0)),'2. Erfassung Einzahlungen'!$N$30,"")</f>
        <v/>
      </c>
      <c r="N32" s="134">
        <f t="shared" ca="1" si="4"/>
        <v>0</v>
      </c>
    </row>
    <row r="33" spans="1:14" x14ac:dyDescent="0.25">
      <c r="A33" s="130">
        <f>'2. Erfassung Einzahlungen'!A31</f>
        <v>0</v>
      </c>
      <c r="B33" s="204" t="str">
        <f ca="1">IF(ISNUMBER(MATCH(B4,'2. Erfassung Einzahlungen'!$V$31:$CE$31,0)),'2. Erfassung Einzahlungen'!$N$31,"")</f>
        <v/>
      </c>
      <c r="C33" s="204" t="str">
        <f ca="1">IF(ISNUMBER(MATCH(C4,'2. Erfassung Einzahlungen'!$V$31:$CE$31,0)),'2. Erfassung Einzahlungen'!$N$31,"")</f>
        <v/>
      </c>
      <c r="D33" s="204" t="str">
        <f ca="1">IF(ISNUMBER(MATCH(D4,'2. Erfassung Einzahlungen'!$V$31:$CE$31,0)),'2. Erfassung Einzahlungen'!$N$31,"")</f>
        <v/>
      </c>
      <c r="E33" s="204" t="str">
        <f ca="1">IF(ISNUMBER(MATCH(E4,'2. Erfassung Einzahlungen'!$V$31:$CE$31,0)),'2. Erfassung Einzahlungen'!$N$31,"")</f>
        <v/>
      </c>
      <c r="F33" s="204" t="str">
        <f ca="1">IF(ISNUMBER(MATCH(F4,'2. Erfassung Einzahlungen'!$V$31:$CE$31,0)),'2. Erfassung Einzahlungen'!$N$31,"")</f>
        <v/>
      </c>
      <c r="G33" s="204" t="str">
        <f ca="1">IF(ISNUMBER(MATCH(G4,'2. Erfassung Einzahlungen'!$V$31:$CE$31,0)),'2. Erfassung Einzahlungen'!$N$31,"")</f>
        <v/>
      </c>
      <c r="H33" s="204" t="str">
        <f ca="1">IF(ISNUMBER(MATCH(H4,'2. Erfassung Einzahlungen'!$V$31:$CE$31,0)),'2. Erfassung Einzahlungen'!$N$31,"")</f>
        <v/>
      </c>
      <c r="I33" s="204" t="str">
        <f ca="1">IF(ISNUMBER(MATCH(I4,'2. Erfassung Einzahlungen'!$V$31:$CE$31,0)),'2. Erfassung Einzahlungen'!$N$31,"")</f>
        <v/>
      </c>
      <c r="J33" s="204" t="str">
        <f ca="1">IF(ISNUMBER(MATCH(J4,'2. Erfassung Einzahlungen'!$V$31:$CE$31,0)),'2. Erfassung Einzahlungen'!$N$31,"")</f>
        <v/>
      </c>
      <c r="K33" s="204" t="str">
        <f ca="1">IF(ISNUMBER(MATCH(K4,'2. Erfassung Einzahlungen'!$V$31:$CE$31,0)),'2. Erfassung Einzahlungen'!$N$31,"")</f>
        <v/>
      </c>
      <c r="L33" s="204" t="str">
        <f ca="1">IF(ISNUMBER(MATCH(L4,'2. Erfassung Einzahlungen'!$V$31:$CE$31,0)),'2. Erfassung Einzahlungen'!$N$31,"")</f>
        <v/>
      </c>
      <c r="M33" s="204" t="str">
        <f ca="1">IF(ISNUMBER(MATCH(M4,'2. Erfassung Einzahlungen'!$V$31:$CE$31,0)),'2. Erfassung Einzahlungen'!$N$31,"")</f>
        <v/>
      </c>
      <c r="N33" s="134">
        <f t="shared" ca="1" si="4"/>
        <v>0</v>
      </c>
    </row>
    <row r="34" spans="1:14" x14ac:dyDescent="0.25">
      <c r="A34" s="130">
        <f>'2. Erfassung Einzahlungen'!A32</f>
        <v>0</v>
      </c>
      <c r="B34" s="204" t="str">
        <f ca="1">IF(ISNUMBER(MATCH(B4,'2. Erfassung Einzahlungen'!$V$32:$CE$32,0)),'2. Erfassung Einzahlungen'!$N$32,"")</f>
        <v/>
      </c>
      <c r="C34" s="204" t="str">
        <f ca="1">IF(ISNUMBER(MATCH(C4,'2. Erfassung Einzahlungen'!$V$32:$CE$32,0)),'2. Erfassung Einzahlungen'!$N$32,"")</f>
        <v/>
      </c>
      <c r="D34" s="204" t="str">
        <f ca="1">IF(ISNUMBER(MATCH(D4,'2. Erfassung Einzahlungen'!$V$32:$CE$32,0)),'2. Erfassung Einzahlungen'!$N$32,"")</f>
        <v/>
      </c>
      <c r="E34" s="204" t="str">
        <f ca="1">IF(ISNUMBER(MATCH(E4,'2. Erfassung Einzahlungen'!$V$32:$CE$32,0)),'2. Erfassung Einzahlungen'!$N$32,"")</f>
        <v/>
      </c>
      <c r="F34" s="204" t="str">
        <f ca="1">IF(ISNUMBER(MATCH(F4,'2. Erfassung Einzahlungen'!$V$32:$CE$32,0)),'2. Erfassung Einzahlungen'!$N$32,"")</f>
        <v/>
      </c>
      <c r="G34" s="204" t="str">
        <f ca="1">IF(ISNUMBER(MATCH(G4,'2. Erfassung Einzahlungen'!$V$32:$CE$32,0)),'2. Erfassung Einzahlungen'!$N$32,"")</f>
        <v/>
      </c>
      <c r="H34" s="204" t="str">
        <f ca="1">IF(ISNUMBER(MATCH(H4,'2. Erfassung Einzahlungen'!$V$32:$CE$32,0)),'2. Erfassung Einzahlungen'!$N$32,"")</f>
        <v/>
      </c>
      <c r="I34" s="204" t="str">
        <f ca="1">IF(ISNUMBER(MATCH(I4,'2. Erfassung Einzahlungen'!$V$32:$CE$32,0)),'2. Erfassung Einzahlungen'!$N$32,"")</f>
        <v/>
      </c>
      <c r="J34" s="204" t="str">
        <f ca="1">IF(ISNUMBER(MATCH(J4,'2. Erfassung Einzahlungen'!$V$32:$CE$32,0)),'2. Erfassung Einzahlungen'!$N$32,"")</f>
        <v/>
      </c>
      <c r="K34" s="204" t="str">
        <f ca="1">IF(ISNUMBER(MATCH(K4,'2. Erfassung Einzahlungen'!$V$32:$CE$32,0)),'2. Erfassung Einzahlungen'!$N$32,"")</f>
        <v/>
      </c>
      <c r="L34" s="204" t="str">
        <f ca="1">IF(ISNUMBER(MATCH(L4,'2. Erfassung Einzahlungen'!$V$32:$CE$32,0)),'2. Erfassung Einzahlungen'!$N$32,"")</f>
        <v/>
      </c>
      <c r="M34" s="204" t="str">
        <f ca="1">IF(ISNUMBER(MATCH(M4,'2. Erfassung Einzahlungen'!$V$32:$CE$32,0)),'2. Erfassung Einzahlungen'!$N$32,"")</f>
        <v/>
      </c>
      <c r="N34" s="134">
        <f t="shared" ca="1" si="4"/>
        <v>0</v>
      </c>
    </row>
    <row r="35" spans="1:14" x14ac:dyDescent="0.25">
      <c r="A35" s="130">
        <f>'2. Erfassung Einzahlungen'!A33</f>
        <v>0</v>
      </c>
      <c r="B35" s="204" t="str">
        <f ca="1">IF(ISNUMBER(MATCH(B4,'2. Erfassung Einzahlungen'!$V$33:$CE$33,0)),'2. Erfassung Einzahlungen'!$N$33,"")</f>
        <v/>
      </c>
      <c r="C35" s="204" t="str">
        <f ca="1">IF(ISNUMBER(MATCH(C4,'2. Erfassung Einzahlungen'!$V$33:$CE$33,0)),'2. Erfassung Einzahlungen'!$N$33,"")</f>
        <v/>
      </c>
      <c r="D35" s="204" t="str">
        <f ca="1">IF(ISNUMBER(MATCH(D4,'2. Erfassung Einzahlungen'!$V$33:$CE$33,0)),'2. Erfassung Einzahlungen'!$N$33,"")</f>
        <v/>
      </c>
      <c r="E35" s="204" t="str">
        <f ca="1">IF(ISNUMBER(MATCH(E4,'2. Erfassung Einzahlungen'!$V$33:$CE$33,0)),'2. Erfassung Einzahlungen'!$N$33,"")</f>
        <v/>
      </c>
      <c r="F35" s="204" t="str">
        <f ca="1">IF(ISNUMBER(MATCH(F4,'2. Erfassung Einzahlungen'!$V$33:$CE$33,0)),'2. Erfassung Einzahlungen'!$N$33,"")</f>
        <v/>
      </c>
      <c r="G35" s="204" t="str">
        <f ca="1">IF(ISNUMBER(MATCH(G4,'2. Erfassung Einzahlungen'!$V$33:$CE$33,0)),'2. Erfassung Einzahlungen'!$N$33,"")</f>
        <v/>
      </c>
      <c r="H35" s="204" t="str">
        <f ca="1">IF(ISNUMBER(MATCH(H4,'2. Erfassung Einzahlungen'!$V$33:$CE$33,0)),'2. Erfassung Einzahlungen'!$N$33,"")</f>
        <v/>
      </c>
      <c r="I35" s="204" t="str">
        <f ca="1">IF(ISNUMBER(MATCH(I4,'2. Erfassung Einzahlungen'!$V$33:$CE$33,0)),'2. Erfassung Einzahlungen'!$N$33,"")</f>
        <v/>
      </c>
      <c r="J35" s="204" t="str">
        <f ca="1">IF(ISNUMBER(MATCH(J4,'2. Erfassung Einzahlungen'!$V$33:$CE$33,0)),'2. Erfassung Einzahlungen'!$N$33,"")</f>
        <v/>
      </c>
      <c r="K35" s="204" t="str">
        <f ca="1">IF(ISNUMBER(MATCH(K4,'2. Erfassung Einzahlungen'!$V$33:$CE$33,0)),'2. Erfassung Einzahlungen'!$N$33,"")</f>
        <v/>
      </c>
      <c r="L35" s="204" t="str">
        <f ca="1">IF(ISNUMBER(MATCH(L4,'2. Erfassung Einzahlungen'!$V$33:$CE$33,0)),'2. Erfassung Einzahlungen'!$N$33,"")</f>
        <v/>
      </c>
      <c r="M35" s="204" t="str">
        <f ca="1">IF(ISNUMBER(MATCH(M4,'2. Erfassung Einzahlungen'!$V$33:$CE$33,0)),'2. Erfassung Einzahlungen'!$N$33,"")</f>
        <v/>
      </c>
      <c r="N35" s="134">
        <f t="shared" ca="1" si="4"/>
        <v>0</v>
      </c>
    </row>
    <row r="36" spans="1:14" x14ac:dyDescent="0.25">
      <c r="A36" s="130">
        <f>'2. Erfassung Einzahlungen'!A34</f>
        <v>0</v>
      </c>
      <c r="B36" s="204" t="str">
        <f ca="1">IF(ISNUMBER(MATCH(B4,'2. Erfassung Einzahlungen'!$V$34:$CE$34,0)),'2. Erfassung Einzahlungen'!$N$34,"")</f>
        <v/>
      </c>
      <c r="C36" s="204" t="str">
        <f ca="1">IF(ISNUMBER(MATCH(C4,'2. Erfassung Einzahlungen'!$V$34:$CE$34,0)),'2. Erfassung Einzahlungen'!$N$34,"")</f>
        <v/>
      </c>
      <c r="D36" s="204" t="str">
        <f ca="1">IF(ISNUMBER(MATCH(D4,'2. Erfassung Einzahlungen'!$V$34:$CE$34,0)),'2. Erfassung Einzahlungen'!$N$34,"")</f>
        <v/>
      </c>
      <c r="E36" s="204" t="str">
        <f ca="1">IF(ISNUMBER(MATCH(E4,'2. Erfassung Einzahlungen'!$V$34:$CE$34,0)),'2. Erfassung Einzahlungen'!$N$34,"")</f>
        <v/>
      </c>
      <c r="F36" s="204" t="str">
        <f ca="1">IF(ISNUMBER(MATCH(F4,'2. Erfassung Einzahlungen'!$V$34:$CE$34,0)),'2. Erfassung Einzahlungen'!$N$34,"")</f>
        <v/>
      </c>
      <c r="G36" s="204" t="str">
        <f ca="1">IF(ISNUMBER(MATCH(G4,'2. Erfassung Einzahlungen'!$V$34:$CE$34,0)),'2. Erfassung Einzahlungen'!$N$34,"")</f>
        <v/>
      </c>
      <c r="H36" s="204" t="str">
        <f ca="1">IF(ISNUMBER(MATCH(H4,'2. Erfassung Einzahlungen'!$V$34:$CE$34,0)),'2. Erfassung Einzahlungen'!$N$34,"")</f>
        <v/>
      </c>
      <c r="I36" s="204" t="str">
        <f ca="1">IF(ISNUMBER(MATCH(I4,'2. Erfassung Einzahlungen'!$V$34:$CE$34,0)),'2. Erfassung Einzahlungen'!$N$34,"")</f>
        <v/>
      </c>
      <c r="J36" s="204" t="str">
        <f ca="1">IF(ISNUMBER(MATCH(J4,'2. Erfassung Einzahlungen'!$V$34:$CE$34,0)),'2. Erfassung Einzahlungen'!$N$34,"")</f>
        <v/>
      </c>
      <c r="K36" s="204" t="str">
        <f ca="1">IF(ISNUMBER(MATCH(K4,'2. Erfassung Einzahlungen'!$V$34:$CE$34,0)),'2. Erfassung Einzahlungen'!$N$34,"")</f>
        <v/>
      </c>
      <c r="L36" s="204" t="str">
        <f ca="1">IF(ISNUMBER(MATCH(L4,'2. Erfassung Einzahlungen'!$V$34:$CE$34,0)),'2. Erfassung Einzahlungen'!$N$34,"")</f>
        <v/>
      </c>
      <c r="M36" s="204" t="str">
        <f ca="1">IF(ISNUMBER(MATCH(M4,'2. Erfassung Einzahlungen'!$V$34:$CE$34,0)),'2. Erfassung Einzahlungen'!$N$34,"")</f>
        <v/>
      </c>
      <c r="N36" s="134">
        <f t="shared" ca="1" si="4"/>
        <v>0</v>
      </c>
    </row>
    <row r="37" spans="1:14" x14ac:dyDescent="0.25">
      <c r="A37" s="130">
        <f>'2. Erfassung Einzahlungen'!A35</f>
        <v>0</v>
      </c>
      <c r="B37" s="204" t="str">
        <f ca="1">IF(ISNUMBER(MATCH(B4,'2. Erfassung Einzahlungen'!$V$35:$CE$35,0)),'2. Erfassung Einzahlungen'!$N$35,"")</f>
        <v/>
      </c>
      <c r="C37" s="204" t="str">
        <f ca="1">IF(ISNUMBER(MATCH(C4,'2. Erfassung Einzahlungen'!$V$35:$CE$35,0)),'2. Erfassung Einzahlungen'!$N$35,"")</f>
        <v/>
      </c>
      <c r="D37" s="204" t="str">
        <f ca="1">IF(ISNUMBER(MATCH(D4,'2. Erfassung Einzahlungen'!$V$35:$CE$35,0)),'2. Erfassung Einzahlungen'!$N$35,"")</f>
        <v/>
      </c>
      <c r="E37" s="204" t="str">
        <f ca="1">IF(ISNUMBER(MATCH(E4,'2. Erfassung Einzahlungen'!$V$35:$CE$35,0)),'2. Erfassung Einzahlungen'!$N$35,"")</f>
        <v/>
      </c>
      <c r="F37" s="204" t="str">
        <f ca="1">IF(ISNUMBER(MATCH(F4,'2. Erfassung Einzahlungen'!$V$35:$CE$35,0)),'2. Erfassung Einzahlungen'!$N$35,"")</f>
        <v/>
      </c>
      <c r="G37" s="204" t="str">
        <f ca="1">IF(ISNUMBER(MATCH(G4,'2. Erfassung Einzahlungen'!$V$35:$CE$35,0)),'2. Erfassung Einzahlungen'!$N$35,"")</f>
        <v/>
      </c>
      <c r="H37" s="204" t="str">
        <f ca="1">IF(ISNUMBER(MATCH(H4,'2. Erfassung Einzahlungen'!$V$35:$CE$35,0)),'2. Erfassung Einzahlungen'!$N$35,"")</f>
        <v/>
      </c>
      <c r="I37" s="204" t="str">
        <f ca="1">IF(ISNUMBER(MATCH(I4,'2. Erfassung Einzahlungen'!$V$35:$CE$35,0)),'2. Erfassung Einzahlungen'!$N$35,"")</f>
        <v/>
      </c>
      <c r="J37" s="204" t="str">
        <f ca="1">IF(ISNUMBER(MATCH(J4,'2. Erfassung Einzahlungen'!$V$35:$CE$35,0)),'2. Erfassung Einzahlungen'!$N$35,"")</f>
        <v/>
      </c>
      <c r="K37" s="204" t="str">
        <f ca="1">IF(ISNUMBER(MATCH(K4,'2. Erfassung Einzahlungen'!$V$35:$CE$35,0)),'2. Erfassung Einzahlungen'!$N$35,"")</f>
        <v/>
      </c>
      <c r="L37" s="204" t="str">
        <f ca="1">IF(ISNUMBER(MATCH(L4,'2. Erfassung Einzahlungen'!$V$35:$CE$35,0)),'2. Erfassung Einzahlungen'!$N$35,"")</f>
        <v/>
      </c>
      <c r="M37" s="204" t="str">
        <f ca="1">IF(ISNUMBER(MATCH(M4,'2. Erfassung Einzahlungen'!$V$35:$CE$35,0)),'2. Erfassung Einzahlungen'!$N$35,"")</f>
        <v/>
      </c>
      <c r="N37" s="134">
        <f t="shared" ca="1" si="4"/>
        <v>0</v>
      </c>
    </row>
    <row r="38" spans="1:14" x14ac:dyDescent="0.25">
      <c r="A38" s="130">
        <f>'2. Erfassung Einzahlungen'!A36</f>
        <v>0</v>
      </c>
      <c r="B38" s="204" t="str">
        <f ca="1">IF(ISNUMBER(MATCH(B4,'2. Erfassung Einzahlungen'!$V$36:$CE$36,0)),'2. Erfassung Einzahlungen'!$N$36,"")</f>
        <v/>
      </c>
      <c r="C38" s="204" t="str">
        <f ca="1">IF(ISNUMBER(MATCH(C4,'2. Erfassung Einzahlungen'!$V$36:$CE$36,0)),'2. Erfassung Einzahlungen'!$N$36,"")</f>
        <v/>
      </c>
      <c r="D38" s="204" t="str">
        <f ca="1">IF(ISNUMBER(MATCH(D4,'2. Erfassung Einzahlungen'!$V$36:$CE$36,0)),'2. Erfassung Einzahlungen'!$N$36,"")</f>
        <v/>
      </c>
      <c r="E38" s="204" t="str">
        <f ca="1">IF(ISNUMBER(MATCH(E4,'2. Erfassung Einzahlungen'!$V$36:$CE$36,0)),'2. Erfassung Einzahlungen'!$N$36,"")</f>
        <v/>
      </c>
      <c r="F38" s="204" t="str">
        <f ca="1">IF(ISNUMBER(MATCH(F4,'2. Erfassung Einzahlungen'!$V$36:$CE$36,0)),'2. Erfassung Einzahlungen'!$N$36,"")</f>
        <v/>
      </c>
      <c r="G38" s="204" t="str">
        <f ca="1">IF(ISNUMBER(MATCH(G4,'2. Erfassung Einzahlungen'!$V$36:$CE$36,0)),'2. Erfassung Einzahlungen'!$N$36,"")</f>
        <v/>
      </c>
      <c r="H38" s="204" t="str">
        <f ca="1">IF(ISNUMBER(MATCH(H4,'2. Erfassung Einzahlungen'!$V$36:$CE$36,0)),'2. Erfassung Einzahlungen'!$N$36,"")</f>
        <v/>
      </c>
      <c r="I38" s="204" t="str">
        <f ca="1">IF(ISNUMBER(MATCH(I4,'2. Erfassung Einzahlungen'!$V$36:$CE$36,0)),'2. Erfassung Einzahlungen'!$N$36,"")</f>
        <v/>
      </c>
      <c r="J38" s="204" t="str">
        <f ca="1">IF(ISNUMBER(MATCH(J4,'2. Erfassung Einzahlungen'!$V$36:$CE$36,0)),'2. Erfassung Einzahlungen'!$N$36,"")</f>
        <v/>
      </c>
      <c r="K38" s="204" t="str">
        <f ca="1">IF(ISNUMBER(MATCH(K4,'2. Erfassung Einzahlungen'!$V$36:$CE$36,0)),'2. Erfassung Einzahlungen'!$N$36,"")</f>
        <v/>
      </c>
      <c r="L38" s="204" t="str">
        <f ca="1">IF(ISNUMBER(MATCH(L4,'2. Erfassung Einzahlungen'!$V$36:$CE$36,0)),'2. Erfassung Einzahlungen'!$N$36,"")</f>
        <v/>
      </c>
      <c r="M38" s="204" t="str">
        <f ca="1">IF(ISNUMBER(MATCH(M4,'2. Erfassung Einzahlungen'!$V$36:$CE$36,0)),'2. Erfassung Einzahlungen'!$N$36,"")</f>
        <v/>
      </c>
      <c r="N38" s="134">
        <f t="shared" ca="1" si="4"/>
        <v>0</v>
      </c>
    </row>
    <row r="39" spans="1:14" x14ac:dyDescent="0.25">
      <c r="A39" s="130">
        <f>'2. Erfassung Einzahlungen'!A37</f>
        <v>0</v>
      </c>
      <c r="B39" s="204" t="str">
        <f ca="1">IF(ISNUMBER(MATCH(B4,'2. Erfassung Einzahlungen'!$V$37:$CE$37,0)),'2. Erfassung Einzahlungen'!$N$37,"")</f>
        <v/>
      </c>
      <c r="C39" s="204" t="str">
        <f ca="1">IF(ISNUMBER(MATCH(C4,'2. Erfassung Einzahlungen'!$V$37:$CE$37,0)),'2. Erfassung Einzahlungen'!$N$37,"")</f>
        <v/>
      </c>
      <c r="D39" s="204" t="str">
        <f ca="1">IF(ISNUMBER(MATCH(D4,'2. Erfassung Einzahlungen'!$V$37:$CE$37,0)),'2. Erfassung Einzahlungen'!$N$37,"")</f>
        <v/>
      </c>
      <c r="E39" s="204" t="str">
        <f ca="1">IF(ISNUMBER(MATCH(E4,'2. Erfassung Einzahlungen'!$V$37:$CE$37,0)),'2. Erfassung Einzahlungen'!$N$37,"")</f>
        <v/>
      </c>
      <c r="F39" s="204" t="str">
        <f ca="1">IF(ISNUMBER(MATCH(F4,'2. Erfassung Einzahlungen'!$V$37:$CE$37,0)),'2. Erfassung Einzahlungen'!$N$37,"")</f>
        <v/>
      </c>
      <c r="G39" s="204" t="str">
        <f ca="1">IF(ISNUMBER(MATCH(G4,'2. Erfassung Einzahlungen'!$V$37:$CE$37,0)),'2. Erfassung Einzahlungen'!$N$37,"")</f>
        <v/>
      </c>
      <c r="H39" s="204" t="str">
        <f ca="1">IF(ISNUMBER(MATCH(H4,'2. Erfassung Einzahlungen'!$V$37:$CE$37,0)),'2. Erfassung Einzahlungen'!$N$37,"")</f>
        <v/>
      </c>
      <c r="I39" s="204" t="str">
        <f ca="1">IF(ISNUMBER(MATCH(I4,'2. Erfassung Einzahlungen'!$V$37:$CE$37,0)),'2. Erfassung Einzahlungen'!$N$37,"")</f>
        <v/>
      </c>
      <c r="J39" s="204" t="str">
        <f ca="1">IF(ISNUMBER(MATCH(J4,'2. Erfassung Einzahlungen'!$V$37:$CE$37,0)),'2. Erfassung Einzahlungen'!$N$37,"")</f>
        <v/>
      </c>
      <c r="K39" s="204" t="str">
        <f ca="1">IF(ISNUMBER(MATCH(K4,'2. Erfassung Einzahlungen'!$V$37:$CE$37,0)),'2. Erfassung Einzahlungen'!$N$37,"")</f>
        <v/>
      </c>
      <c r="L39" s="204" t="str">
        <f ca="1">IF(ISNUMBER(MATCH(L4,'2. Erfassung Einzahlungen'!$V$37:$CE$37,0)),'2. Erfassung Einzahlungen'!$N$37,"")</f>
        <v/>
      </c>
      <c r="M39" s="204" t="str">
        <f ca="1">IF(ISNUMBER(MATCH(M4,'2. Erfassung Einzahlungen'!$V$37:$CE$37,0)),'2. Erfassung Einzahlungen'!$N$37,"")</f>
        <v/>
      </c>
      <c r="N39" s="134">
        <f t="shared" ca="1" si="4"/>
        <v>0</v>
      </c>
    </row>
    <row r="40" spans="1:14" x14ac:dyDescent="0.25">
      <c r="A40" s="130">
        <f>'2. Erfassung Einzahlungen'!A38</f>
        <v>0</v>
      </c>
      <c r="B40" s="204" t="str">
        <f ca="1">IF(ISNUMBER(MATCH(B4,'2. Erfassung Einzahlungen'!$V$38:$CE$38,0)),'2. Erfassung Einzahlungen'!$N$38,"")</f>
        <v/>
      </c>
      <c r="C40" s="204" t="str">
        <f ca="1">IF(ISNUMBER(MATCH(C4,'2. Erfassung Einzahlungen'!$V$38:$CE$38,0)),'2. Erfassung Einzahlungen'!$N$38,"")</f>
        <v/>
      </c>
      <c r="D40" s="204" t="str">
        <f ca="1">IF(ISNUMBER(MATCH(D4,'2. Erfassung Einzahlungen'!$V$38:$CE$38,0)),'2. Erfassung Einzahlungen'!$N$38,"")</f>
        <v/>
      </c>
      <c r="E40" s="204" t="str">
        <f ca="1">IF(ISNUMBER(MATCH(E4,'2. Erfassung Einzahlungen'!$V$38:$CE$38,0)),'2. Erfassung Einzahlungen'!$N$38,"")</f>
        <v/>
      </c>
      <c r="F40" s="204" t="str">
        <f ca="1">IF(ISNUMBER(MATCH(F4,'2. Erfassung Einzahlungen'!$V$38:$CE$38,0)),'2. Erfassung Einzahlungen'!$N$38,"")</f>
        <v/>
      </c>
      <c r="G40" s="204" t="str">
        <f ca="1">IF(ISNUMBER(MATCH(G4,'2. Erfassung Einzahlungen'!$V$38:$CE$38,0)),'2. Erfassung Einzahlungen'!$N$38,"")</f>
        <v/>
      </c>
      <c r="H40" s="204" t="str">
        <f ca="1">IF(ISNUMBER(MATCH(H4,'2. Erfassung Einzahlungen'!$V$38:$CE$38,0)),'2. Erfassung Einzahlungen'!$N$38,"")</f>
        <v/>
      </c>
      <c r="I40" s="204" t="str">
        <f ca="1">IF(ISNUMBER(MATCH(I4,'2. Erfassung Einzahlungen'!$V$38:$CE$38,0)),'2. Erfassung Einzahlungen'!$N$38,"")</f>
        <v/>
      </c>
      <c r="J40" s="204" t="str">
        <f ca="1">IF(ISNUMBER(MATCH(J4,'2. Erfassung Einzahlungen'!$V$38:$CE$38,0)),'2. Erfassung Einzahlungen'!$N$38,"")</f>
        <v/>
      </c>
      <c r="K40" s="204" t="str">
        <f ca="1">IF(ISNUMBER(MATCH(K4,'2. Erfassung Einzahlungen'!$V$38:$CE$38,0)),'2. Erfassung Einzahlungen'!$N$38,"")</f>
        <v/>
      </c>
      <c r="L40" s="204" t="str">
        <f ca="1">IF(ISNUMBER(MATCH(L4,'2. Erfassung Einzahlungen'!$V$38:$CE$38,0)),'2. Erfassung Einzahlungen'!$N$38,"")</f>
        <v/>
      </c>
      <c r="M40" s="204" t="str">
        <f ca="1">IF(ISNUMBER(MATCH(M4,'2. Erfassung Einzahlungen'!$V$38:$CE$38,0)),'2. Erfassung Einzahlungen'!$N$38,"")</f>
        <v/>
      </c>
      <c r="N40" s="134">
        <f t="shared" ca="1" si="4"/>
        <v>0</v>
      </c>
    </row>
    <row r="41" spans="1:14" x14ac:dyDescent="0.25">
      <c r="A41" s="130">
        <f>'2. Erfassung Einzahlungen'!A39</f>
        <v>0</v>
      </c>
      <c r="B41" s="204" t="str">
        <f ca="1">IF(ISNUMBER(MATCH(B4,'2. Erfassung Einzahlungen'!$V$39:$CE$39,0)),'2. Erfassung Einzahlungen'!$N$39,"")</f>
        <v/>
      </c>
      <c r="C41" s="204" t="str">
        <f ca="1">IF(ISNUMBER(MATCH(C4,'2. Erfassung Einzahlungen'!$V$39:$CE$39,0)),'2. Erfassung Einzahlungen'!$N$39,"")</f>
        <v/>
      </c>
      <c r="D41" s="204" t="str">
        <f ca="1">IF(ISNUMBER(MATCH(D4,'2. Erfassung Einzahlungen'!$V$39:$CE$39,0)),'2. Erfassung Einzahlungen'!$N$39,"")</f>
        <v/>
      </c>
      <c r="E41" s="204" t="str">
        <f ca="1">IF(ISNUMBER(MATCH(E4,'2. Erfassung Einzahlungen'!$V$39:$CE$39,0)),'2. Erfassung Einzahlungen'!$N$39,"")</f>
        <v/>
      </c>
      <c r="F41" s="204" t="str">
        <f ca="1">IF(ISNUMBER(MATCH(F4,'2. Erfassung Einzahlungen'!$V$39:$CE$39,0)),'2. Erfassung Einzahlungen'!$N$39,"")</f>
        <v/>
      </c>
      <c r="G41" s="204" t="str">
        <f ca="1">IF(ISNUMBER(MATCH(G4,'2. Erfassung Einzahlungen'!$V$39:$CE$39,0)),'2. Erfassung Einzahlungen'!$N$39,"")</f>
        <v/>
      </c>
      <c r="H41" s="204" t="str">
        <f ca="1">IF(ISNUMBER(MATCH(H4,'2. Erfassung Einzahlungen'!$V$39:$CE$39,0)),'2. Erfassung Einzahlungen'!$N$39,"")</f>
        <v/>
      </c>
      <c r="I41" s="204" t="str">
        <f ca="1">IF(ISNUMBER(MATCH(I4,'2. Erfassung Einzahlungen'!$V$39:$CE$39,0)),'2. Erfassung Einzahlungen'!$N$39,"")</f>
        <v/>
      </c>
      <c r="J41" s="204" t="str">
        <f ca="1">IF(ISNUMBER(MATCH(J4,'2. Erfassung Einzahlungen'!$V$39:$CE$39,0)),'2. Erfassung Einzahlungen'!$N$39,"")</f>
        <v/>
      </c>
      <c r="K41" s="204" t="str">
        <f ca="1">IF(ISNUMBER(MATCH(K4,'2. Erfassung Einzahlungen'!$V$39:$CE$39,0)),'2. Erfassung Einzahlungen'!$N$39,"")</f>
        <v/>
      </c>
      <c r="L41" s="204" t="str">
        <f ca="1">IF(ISNUMBER(MATCH(L4,'2. Erfassung Einzahlungen'!$V$39:$CE$39,0)),'2. Erfassung Einzahlungen'!$N$39,"")</f>
        <v/>
      </c>
      <c r="M41" s="204" t="str">
        <f ca="1">IF(ISNUMBER(MATCH(M4,'2. Erfassung Einzahlungen'!$V$39:$CE$39,0)),'2. Erfassung Einzahlungen'!$N$39,"")</f>
        <v/>
      </c>
      <c r="N41" s="134">
        <f t="shared" ca="1" si="4"/>
        <v>0</v>
      </c>
    </row>
    <row r="42" spans="1:14" x14ac:dyDescent="0.25">
      <c r="A42" s="130">
        <f>'2. Erfassung Einzahlungen'!A40</f>
        <v>0</v>
      </c>
      <c r="B42" s="204" t="str">
        <f ca="1">IF(ISNUMBER(MATCH(B4,'2. Erfassung Einzahlungen'!$V$40:$CE$40,0)),'2. Erfassung Einzahlungen'!$N$40,"")</f>
        <v/>
      </c>
      <c r="C42" s="204" t="str">
        <f ca="1">IF(ISNUMBER(MATCH(C4,'2. Erfassung Einzahlungen'!$V$40:$CE$40,0)),'2. Erfassung Einzahlungen'!$N$40,"")</f>
        <v/>
      </c>
      <c r="D42" s="204" t="str">
        <f ca="1">IF(ISNUMBER(MATCH(D4,'2. Erfassung Einzahlungen'!$V$40:$CE$40,0)),'2. Erfassung Einzahlungen'!$N$40,"")</f>
        <v/>
      </c>
      <c r="E42" s="204" t="str">
        <f ca="1">IF(ISNUMBER(MATCH(E4,'2. Erfassung Einzahlungen'!$V$40:$CE$40,0)),'2. Erfassung Einzahlungen'!$N$40,"")</f>
        <v/>
      </c>
      <c r="F42" s="204" t="str">
        <f ca="1">IF(ISNUMBER(MATCH(F4,'2. Erfassung Einzahlungen'!$V$40:$CE$40,0)),'2. Erfassung Einzahlungen'!$N$40,"")</f>
        <v/>
      </c>
      <c r="G42" s="204" t="str">
        <f ca="1">IF(ISNUMBER(MATCH(G4,'2. Erfassung Einzahlungen'!$V$40:$CE$40,0)),'2. Erfassung Einzahlungen'!$N$40,"")</f>
        <v/>
      </c>
      <c r="H42" s="204" t="str">
        <f ca="1">IF(ISNUMBER(MATCH(H4,'2. Erfassung Einzahlungen'!$V$40:$CE$40,0)),'2. Erfassung Einzahlungen'!$N$40,"")</f>
        <v/>
      </c>
      <c r="I42" s="204" t="str">
        <f ca="1">IF(ISNUMBER(MATCH(I4,'2. Erfassung Einzahlungen'!$V$40:$CE$40,0)),'2. Erfassung Einzahlungen'!$N$40,"")</f>
        <v/>
      </c>
      <c r="J42" s="204" t="str">
        <f ca="1">IF(ISNUMBER(MATCH(J4,'2. Erfassung Einzahlungen'!$V$40:$CE$40,0)),'2. Erfassung Einzahlungen'!$N$40,"")</f>
        <v/>
      </c>
      <c r="K42" s="204" t="str">
        <f ca="1">IF(ISNUMBER(MATCH(K4,'2. Erfassung Einzahlungen'!$V$40:$CE$40,0)),'2. Erfassung Einzahlungen'!$N$40,"")</f>
        <v/>
      </c>
      <c r="L42" s="204" t="str">
        <f ca="1">IF(ISNUMBER(MATCH(L4,'2. Erfassung Einzahlungen'!$V$40:$CE$40,0)),'2. Erfassung Einzahlungen'!$N$40,"")</f>
        <v/>
      </c>
      <c r="M42" s="204" t="str">
        <f ca="1">IF(ISNUMBER(MATCH(M4,'2. Erfassung Einzahlungen'!$V$40:$CE$40,0)),'2. Erfassung Einzahlungen'!$N$40,"")</f>
        <v/>
      </c>
      <c r="N42" s="134">
        <f t="shared" ca="1" si="4"/>
        <v>0</v>
      </c>
    </row>
    <row r="43" spans="1:14" x14ac:dyDescent="0.25">
      <c r="A43" s="130">
        <f>'2. Erfassung Einzahlungen'!A41</f>
        <v>0</v>
      </c>
      <c r="B43" s="204" t="str">
        <f ca="1">IF(ISNUMBER(MATCH(B4,'2. Erfassung Einzahlungen'!$V$41:$CE$41,0)),'2. Erfassung Einzahlungen'!$N$41,"")</f>
        <v/>
      </c>
      <c r="C43" s="204" t="str">
        <f ca="1">IF(ISNUMBER(MATCH(C4,'2. Erfassung Einzahlungen'!$V$41:$CE$41,0)),'2. Erfassung Einzahlungen'!$N$41,"")</f>
        <v/>
      </c>
      <c r="D43" s="204" t="str">
        <f ca="1">IF(ISNUMBER(MATCH(D4,'2. Erfassung Einzahlungen'!$V$41:$CE$41,0)),'2. Erfassung Einzahlungen'!$N$41,"")</f>
        <v/>
      </c>
      <c r="E43" s="204" t="str">
        <f ca="1">IF(ISNUMBER(MATCH(E4,'2. Erfassung Einzahlungen'!$V$41:$CE$41,0)),'2. Erfassung Einzahlungen'!$N$41,"")</f>
        <v/>
      </c>
      <c r="F43" s="204" t="str">
        <f ca="1">IF(ISNUMBER(MATCH(F4,'2. Erfassung Einzahlungen'!$V$41:$CE$41,0)),'2. Erfassung Einzahlungen'!$N$41,"")</f>
        <v/>
      </c>
      <c r="G43" s="204" t="str">
        <f ca="1">IF(ISNUMBER(MATCH(G4,'2. Erfassung Einzahlungen'!$V$41:$CE$41,0)),'2. Erfassung Einzahlungen'!$N$41,"")</f>
        <v/>
      </c>
      <c r="H43" s="204" t="str">
        <f ca="1">IF(ISNUMBER(MATCH(H4,'2. Erfassung Einzahlungen'!$V$41:$CE$41,0)),'2. Erfassung Einzahlungen'!$N$41,"")</f>
        <v/>
      </c>
      <c r="I43" s="204" t="str">
        <f ca="1">IF(ISNUMBER(MATCH(I4,'2. Erfassung Einzahlungen'!$V$41:$CE$41,0)),'2. Erfassung Einzahlungen'!$N$41,"")</f>
        <v/>
      </c>
      <c r="J43" s="204" t="str">
        <f ca="1">IF(ISNUMBER(MATCH(J4,'2. Erfassung Einzahlungen'!$V$41:$CE$41,0)),'2. Erfassung Einzahlungen'!$N$41,"")</f>
        <v/>
      </c>
      <c r="K43" s="204" t="str">
        <f ca="1">IF(ISNUMBER(MATCH(K4,'2. Erfassung Einzahlungen'!$V$41:$CE$41,0)),'2. Erfassung Einzahlungen'!$N$41,"")</f>
        <v/>
      </c>
      <c r="L43" s="204" t="str">
        <f ca="1">IF(ISNUMBER(MATCH(L4,'2. Erfassung Einzahlungen'!$V$41:$CE$41,0)),'2. Erfassung Einzahlungen'!$N$41,"")</f>
        <v/>
      </c>
      <c r="M43" s="204" t="str">
        <f ca="1">IF(ISNUMBER(MATCH(M4,'2. Erfassung Einzahlungen'!$V$41:$CE$41,0)),'2. Erfassung Einzahlungen'!$N$41,"")</f>
        <v/>
      </c>
      <c r="N43" s="134">
        <f t="shared" ca="1" si="4"/>
        <v>0</v>
      </c>
    </row>
    <row r="44" spans="1:14" x14ac:dyDescent="0.25">
      <c r="A44" s="130">
        <f>'2. Erfassung Einzahlungen'!A42</f>
        <v>0</v>
      </c>
      <c r="B44" s="204" t="str">
        <f ca="1">IF(ISNUMBER(MATCH(B4,'2. Erfassung Einzahlungen'!$V$42:$CE$42,0)),'2. Erfassung Einzahlungen'!$N$42,"")</f>
        <v/>
      </c>
      <c r="C44" s="204" t="str">
        <f ca="1">IF(ISNUMBER(MATCH(C4,'2. Erfassung Einzahlungen'!$V$42:$CE$42,0)),'2. Erfassung Einzahlungen'!$N$42,"")</f>
        <v/>
      </c>
      <c r="D44" s="204" t="str">
        <f ca="1">IF(ISNUMBER(MATCH(D4,'2. Erfassung Einzahlungen'!$V$42:$CE$42,0)),'2. Erfassung Einzahlungen'!$N$42,"")</f>
        <v/>
      </c>
      <c r="E44" s="204" t="str">
        <f ca="1">IF(ISNUMBER(MATCH(E4,'2. Erfassung Einzahlungen'!$V$42:$CE$42,0)),'2. Erfassung Einzahlungen'!$N$42,"")</f>
        <v/>
      </c>
      <c r="F44" s="204" t="str">
        <f ca="1">IF(ISNUMBER(MATCH(F4,'2. Erfassung Einzahlungen'!$V$42:$CE$42,0)),'2. Erfassung Einzahlungen'!$N$42,"")</f>
        <v/>
      </c>
      <c r="G44" s="204" t="str">
        <f ca="1">IF(ISNUMBER(MATCH(G4,'2. Erfassung Einzahlungen'!$V$42:$CE$42,0)),'2. Erfassung Einzahlungen'!$N$42,"")</f>
        <v/>
      </c>
      <c r="H44" s="204" t="str">
        <f ca="1">IF(ISNUMBER(MATCH(H4,'2. Erfassung Einzahlungen'!$V$42:$CE$42,0)),'2. Erfassung Einzahlungen'!$N$42,"")</f>
        <v/>
      </c>
      <c r="I44" s="204" t="str">
        <f ca="1">IF(ISNUMBER(MATCH(I4,'2. Erfassung Einzahlungen'!$V$42:$CE$42,0)),'2. Erfassung Einzahlungen'!$N$42,"")</f>
        <v/>
      </c>
      <c r="J44" s="204" t="str">
        <f ca="1">IF(ISNUMBER(MATCH(J4,'2. Erfassung Einzahlungen'!$V$42:$CE$42,0)),'2. Erfassung Einzahlungen'!$N$42,"")</f>
        <v/>
      </c>
      <c r="K44" s="204" t="str">
        <f ca="1">IF(ISNUMBER(MATCH(K4,'2. Erfassung Einzahlungen'!$V$42:$CE$42,0)),'2. Erfassung Einzahlungen'!$N$42,"")</f>
        <v/>
      </c>
      <c r="L44" s="204" t="str">
        <f ca="1">IF(ISNUMBER(MATCH(L4,'2. Erfassung Einzahlungen'!$V$42:$CE$42,0)),'2. Erfassung Einzahlungen'!$N$42,"")</f>
        <v/>
      </c>
      <c r="M44" s="204" t="str">
        <f ca="1">IF(ISNUMBER(MATCH(M4,'2. Erfassung Einzahlungen'!$V$42:$CE$42,0)),'2. Erfassung Einzahlungen'!$N$42,"")</f>
        <v/>
      </c>
      <c r="N44" s="134">
        <f t="shared" ca="1" si="4"/>
        <v>0</v>
      </c>
    </row>
    <row r="45" spans="1:14" x14ac:dyDescent="0.25">
      <c r="A45" s="130">
        <f>'2. Erfassung Einzahlungen'!A43</f>
        <v>0</v>
      </c>
      <c r="B45" s="204" t="str">
        <f ca="1">IF(ISNUMBER(MATCH(B4,'2. Erfassung Einzahlungen'!$V$43:$CE$43,0)),'2. Erfassung Einzahlungen'!$N$43,"")</f>
        <v/>
      </c>
      <c r="C45" s="204" t="str">
        <f ca="1">IF(ISNUMBER(MATCH(C4,'2. Erfassung Einzahlungen'!$V$43:$CE$43,0)),'2. Erfassung Einzahlungen'!$N$43,"")</f>
        <v/>
      </c>
      <c r="D45" s="204" t="str">
        <f ca="1">IF(ISNUMBER(MATCH(D4,'2. Erfassung Einzahlungen'!$V$43:$CE$43,0)),'2. Erfassung Einzahlungen'!$N$43,"")</f>
        <v/>
      </c>
      <c r="E45" s="204" t="str">
        <f ca="1">IF(ISNUMBER(MATCH(E4,'2. Erfassung Einzahlungen'!$V$43:$CE$43,0)),'2. Erfassung Einzahlungen'!$N$43,"")</f>
        <v/>
      </c>
      <c r="F45" s="204" t="str">
        <f ca="1">IF(ISNUMBER(MATCH(F4,'2. Erfassung Einzahlungen'!$V$43:$CE$43,0)),'2. Erfassung Einzahlungen'!$N$43,"")</f>
        <v/>
      </c>
      <c r="G45" s="204" t="str">
        <f ca="1">IF(ISNUMBER(MATCH(G4,'2. Erfassung Einzahlungen'!$V$43:$CE$43,0)),'2. Erfassung Einzahlungen'!$N$43,"")</f>
        <v/>
      </c>
      <c r="H45" s="204" t="str">
        <f ca="1">IF(ISNUMBER(MATCH(H4,'2. Erfassung Einzahlungen'!$V$43:$CE$43,0)),'2. Erfassung Einzahlungen'!$N$43,"")</f>
        <v/>
      </c>
      <c r="I45" s="204" t="str">
        <f ca="1">IF(ISNUMBER(MATCH(I4,'2. Erfassung Einzahlungen'!$V$43:$CE$43,0)),'2. Erfassung Einzahlungen'!$N$43,"")</f>
        <v/>
      </c>
      <c r="J45" s="204" t="str">
        <f ca="1">IF(ISNUMBER(MATCH(J4,'2. Erfassung Einzahlungen'!$V$43:$CE$43,0)),'2. Erfassung Einzahlungen'!$N$43,"")</f>
        <v/>
      </c>
      <c r="K45" s="204" t="str">
        <f ca="1">IF(ISNUMBER(MATCH(K4,'2. Erfassung Einzahlungen'!$V$43:$CE$43,0)),'2. Erfassung Einzahlungen'!$N$43,"")</f>
        <v/>
      </c>
      <c r="L45" s="204" t="str">
        <f ca="1">IF(ISNUMBER(MATCH(L4,'2. Erfassung Einzahlungen'!$V$43:$CE$43,0)),'2. Erfassung Einzahlungen'!$N$43,"")</f>
        <v/>
      </c>
      <c r="M45" s="204" t="str">
        <f ca="1">IF(ISNUMBER(MATCH(M4,'2. Erfassung Einzahlungen'!$V$43:$CE$43,0)),'2. Erfassung Einzahlungen'!$N$43,"")</f>
        <v/>
      </c>
      <c r="N45" s="134">
        <f t="shared" ca="1" si="4"/>
        <v>0</v>
      </c>
    </row>
    <row r="46" spans="1:14" x14ac:dyDescent="0.25">
      <c r="A46" s="130">
        <f>'2. Erfassung Einzahlungen'!A44</f>
        <v>0</v>
      </c>
      <c r="B46" s="204" t="str">
        <f ca="1">IF(ISNUMBER(MATCH(B4,'2. Erfassung Einzahlungen'!$V$44:$CE$44,0)),'2. Erfassung Einzahlungen'!$N$44,"")</f>
        <v/>
      </c>
      <c r="C46" s="204" t="str">
        <f ca="1">IF(ISNUMBER(MATCH(C4,'2. Erfassung Einzahlungen'!$V$44:$CE$44,0)),'2. Erfassung Einzahlungen'!$N$44,"")</f>
        <v/>
      </c>
      <c r="D46" s="204" t="str">
        <f ca="1">IF(ISNUMBER(MATCH(D4,'2. Erfassung Einzahlungen'!$V$44:$CE$44,0)),'2. Erfassung Einzahlungen'!$N$44,"")</f>
        <v/>
      </c>
      <c r="E46" s="204" t="str">
        <f ca="1">IF(ISNUMBER(MATCH(E4,'2. Erfassung Einzahlungen'!$V$44:$CE$44,0)),'2. Erfassung Einzahlungen'!$N$44,"")</f>
        <v/>
      </c>
      <c r="F46" s="204" t="str">
        <f ca="1">IF(ISNUMBER(MATCH(F4,'2. Erfassung Einzahlungen'!$V$44:$CE$44,0)),'2. Erfassung Einzahlungen'!$N$44,"")</f>
        <v/>
      </c>
      <c r="G46" s="204" t="str">
        <f ca="1">IF(ISNUMBER(MATCH(G4,'2. Erfassung Einzahlungen'!$V$44:$CE$44,0)),'2. Erfassung Einzahlungen'!$N$44,"")</f>
        <v/>
      </c>
      <c r="H46" s="204" t="str">
        <f ca="1">IF(ISNUMBER(MATCH(H4,'2. Erfassung Einzahlungen'!$V$44:$CE$44,0)),'2. Erfassung Einzahlungen'!$N$44,"")</f>
        <v/>
      </c>
      <c r="I46" s="204" t="str">
        <f ca="1">IF(ISNUMBER(MATCH(I4,'2. Erfassung Einzahlungen'!$V$44:$CE$44,0)),'2. Erfassung Einzahlungen'!$N$44,"")</f>
        <v/>
      </c>
      <c r="J46" s="204" t="str">
        <f ca="1">IF(ISNUMBER(MATCH(J4,'2. Erfassung Einzahlungen'!$V$44:$CE$44,0)),'2. Erfassung Einzahlungen'!$N$44,"")</f>
        <v/>
      </c>
      <c r="K46" s="204" t="str">
        <f ca="1">IF(ISNUMBER(MATCH(K4,'2. Erfassung Einzahlungen'!$V$44:$CE$44,0)),'2. Erfassung Einzahlungen'!$N$44,"")</f>
        <v/>
      </c>
      <c r="L46" s="204" t="str">
        <f ca="1">IF(ISNUMBER(MATCH(L4,'2. Erfassung Einzahlungen'!$V$44:$CE$44,0)),'2. Erfassung Einzahlungen'!$N$44,"")</f>
        <v/>
      </c>
      <c r="M46" s="204" t="str">
        <f ca="1">IF(ISNUMBER(MATCH(M4,'2. Erfassung Einzahlungen'!$V$44:$CE$44,0)),'2. Erfassung Einzahlungen'!$N$44,"")</f>
        <v/>
      </c>
      <c r="N46" s="134">
        <f ca="1">SUM(B46:M46)</f>
        <v>0</v>
      </c>
    </row>
    <row r="47" spans="1:14" x14ac:dyDescent="0.25">
      <c r="A47" s="130">
        <f>'2. Erfassung Einzahlungen'!A45</f>
        <v>0</v>
      </c>
      <c r="B47" s="204" t="str">
        <f ca="1">IF(ISNUMBER(MATCH(B4,'2. Erfassung Einzahlungen'!$V$45:$CE$45,0)),'2. Erfassung Einzahlungen'!$N$45,"")</f>
        <v/>
      </c>
      <c r="C47" s="204" t="str">
        <f ca="1">IF(ISNUMBER(MATCH(C4,'2. Erfassung Einzahlungen'!$V$45:$CE$45,0)),'2. Erfassung Einzahlungen'!$N$45,"")</f>
        <v/>
      </c>
      <c r="D47" s="204" t="str">
        <f ca="1">IF(ISNUMBER(MATCH(D4,'2. Erfassung Einzahlungen'!$V$45:$CE$45,0)),'2. Erfassung Einzahlungen'!$N$45,"")</f>
        <v/>
      </c>
      <c r="E47" s="204" t="str">
        <f ca="1">IF(ISNUMBER(MATCH(E4,'2. Erfassung Einzahlungen'!$V$45:$CE$45,0)),'2. Erfassung Einzahlungen'!$N$45,"")</f>
        <v/>
      </c>
      <c r="F47" s="204" t="str">
        <f ca="1">IF(ISNUMBER(MATCH(F4,'2. Erfassung Einzahlungen'!$V$45:$CE$45,0)),'2. Erfassung Einzahlungen'!$N$45,"")</f>
        <v/>
      </c>
      <c r="G47" s="204" t="str">
        <f ca="1">IF(ISNUMBER(MATCH(G4,'2. Erfassung Einzahlungen'!$V$45:$CE$45,0)),'2. Erfassung Einzahlungen'!$N$45,"")</f>
        <v/>
      </c>
      <c r="H47" s="204" t="str">
        <f ca="1">IF(ISNUMBER(MATCH(H4,'2. Erfassung Einzahlungen'!$V$45:$CE$45,0)),'2. Erfassung Einzahlungen'!$N$45,"")</f>
        <v/>
      </c>
      <c r="I47" s="204" t="str">
        <f ca="1">IF(ISNUMBER(MATCH(I4,'2. Erfassung Einzahlungen'!$V$45:$CE$45,0)),'2. Erfassung Einzahlungen'!$N$45,"")</f>
        <v/>
      </c>
      <c r="J47" s="204" t="str">
        <f ca="1">IF(ISNUMBER(MATCH(J4,'2. Erfassung Einzahlungen'!$V$45:$CE$45,0)),'2. Erfassung Einzahlungen'!$N$45,"")</f>
        <v/>
      </c>
      <c r="K47" s="204" t="str">
        <f ca="1">IF(ISNUMBER(MATCH(K4,'2. Erfassung Einzahlungen'!$V$45:$CE$45,0)),'2. Erfassung Einzahlungen'!$N$45,"")</f>
        <v/>
      </c>
      <c r="L47" s="204" t="str">
        <f ca="1">IF(ISNUMBER(MATCH(L4,'2. Erfassung Einzahlungen'!$V$45:$CE$45,0)),'2. Erfassung Einzahlungen'!$N$45,"")</f>
        <v/>
      </c>
      <c r="M47" s="204" t="str">
        <f ca="1">IF(ISNUMBER(MATCH(M4,'2. Erfassung Einzahlungen'!$V$45:$CE$45,0)),'2. Erfassung Einzahlungen'!$N$45,"")</f>
        <v/>
      </c>
      <c r="N47" s="134">
        <f t="shared" ca="1" si="4"/>
        <v>0</v>
      </c>
    </row>
    <row r="48" spans="1:14" x14ac:dyDescent="0.25">
      <c r="A48" s="130">
        <f>'2. Erfassung Einzahlungen'!A46</f>
        <v>0</v>
      </c>
      <c r="B48" s="204" t="str">
        <f ca="1">IF(ISNUMBER(MATCH(B4,'2. Erfassung Einzahlungen'!$V$46:$CE$46,0)),'2. Erfassung Einzahlungen'!$N$46,"")</f>
        <v/>
      </c>
      <c r="C48" s="204" t="str">
        <f ca="1">IF(ISNUMBER(MATCH(C4,'2. Erfassung Einzahlungen'!$V$46:$CE$46,0)),'2. Erfassung Einzahlungen'!$N$46,"")</f>
        <v/>
      </c>
      <c r="D48" s="204" t="str">
        <f ca="1">IF(ISNUMBER(MATCH(D4,'2. Erfassung Einzahlungen'!$V$46:$CE$46,0)),'2. Erfassung Einzahlungen'!$N$46,"")</f>
        <v/>
      </c>
      <c r="E48" s="204" t="str">
        <f ca="1">IF(ISNUMBER(MATCH(E4,'2. Erfassung Einzahlungen'!$V$46:$CE$46,0)),'2. Erfassung Einzahlungen'!$N$46,"")</f>
        <v/>
      </c>
      <c r="F48" s="204" t="str">
        <f ca="1">IF(ISNUMBER(MATCH(F4,'2. Erfassung Einzahlungen'!$V$46:$CE$46,0)),'2. Erfassung Einzahlungen'!$N$46,"")</f>
        <v/>
      </c>
      <c r="G48" s="204" t="str">
        <f ca="1">IF(ISNUMBER(MATCH(G4,'2. Erfassung Einzahlungen'!$V$46:$CE$46,0)),'2. Erfassung Einzahlungen'!$N$46,"")</f>
        <v/>
      </c>
      <c r="H48" s="204" t="str">
        <f ca="1">IF(ISNUMBER(MATCH(H4,'2. Erfassung Einzahlungen'!$V$46:$CE$46,0)),'2. Erfassung Einzahlungen'!$N$46,"")</f>
        <v/>
      </c>
      <c r="I48" s="204" t="str">
        <f ca="1">IF(ISNUMBER(MATCH(I4,'2. Erfassung Einzahlungen'!$V$46:$CE$46,0)),'2. Erfassung Einzahlungen'!$N$46,"")</f>
        <v/>
      </c>
      <c r="J48" s="204" t="str">
        <f ca="1">IF(ISNUMBER(MATCH(J4,'2. Erfassung Einzahlungen'!$V$46:$CE$46,0)),'2. Erfassung Einzahlungen'!$N$46,"")</f>
        <v/>
      </c>
      <c r="K48" s="204" t="str">
        <f ca="1">IF(ISNUMBER(MATCH(K4,'2. Erfassung Einzahlungen'!$V$46:$CE$46,0)),'2. Erfassung Einzahlungen'!$N$46,"")</f>
        <v/>
      </c>
      <c r="L48" s="204" t="str">
        <f ca="1">IF(ISNUMBER(MATCH(L4,'2. Erfassung Einzahlungen'!$V$46:$CE$46,0)),'2. Erfassung Einzahlungen'!$N$46,"")</f>
        <v/>
      </c>
      <c r="M48" s="204" t="str">
        <f ca="1">IF(ISNUMBER(MATCH(M4,'2. Erfassung Einzahlungen'!$V$46:$CE$46,0)),'2. Erfassung Einzahlungen'!$N$46,"")</f>
        <v/>
      </c>
      <c r="N48" s="134">
        <f t="shared" ca="1" si="4"/>
        <v>0</v>
      </c>
    </row>
    <row r="49" spans="1:15" x14ac:dyDescent="0.25">
      <c r="A49" s="130">
        <f>'2. Erfassung Einzahlungen'!A47</f>
        <v>0</v>
      </c>
      <c r="B49" s="204" t="str">
        <f ca="1">IF(ISNUMBER(MATCH(B4,'2. Erfassung Einzahlungen'!$V$47:$CE$47,0)),'2. Erfassung Einzahlungen'!$N$47,"")</f>
        <v/>
      </c>
      <c r="C49" s="204" t="str">
        <f ca="1">IF(ISNUMBER(MATCH(C4,'2. Erfassung Einzahlungen'!$V$47:$CE$47,0)),'2. Erfassung Einzahlungen'!$N$47,"")</f>
        <v/>
      </c>
      <c r="D49" s="204" t="str">
        <f ca="1">IF(ISNUMBER(MATCH(D4,'2. Erfassung Einzahlungen'!$V$47:$CE$47,0)),'2. Erfassung Einzahlungen'!$N$47,"")</f>
        <v/>
      </c>
      <c r="E49" s="204" t="str">
        <f ca="1">IF(ISNUMBER(MATCH(E4,'2. Erfassung Einzahlungen'!$V$47:$CE$47,0)),'2. Erfassung Einzahlungen'!$N$47,"")</f>
        <v/>
      </c>
      <c r="F49" s="204" t="str">
        <f ca="1">IF(ISNUMBER(MATCH(F4,'2. Erfassung Einzahlungen'!$V$47:$CE$47,0)),'2. Erfassung Einzahlungen'!$N$47,"")</f>
        <v/>
      </c>
      <c r="G49" s="204" t="str">
        <f ca="1">IF(ISNUMBER(MATCH(G4,'2. Erfassung Einzahlungen'!$V$47:$CE$47,0)),'2. Erfassung Einzahlungen'!$N$47,"")</f>
        <v/>
      </c>
      <c r="H49" s="204" t="str">
        <f ca="1">IF(ISNUMBER(MATCH(H4,'2. Erfassung Einzahlungen'!$V$47:$CE$47,0)),'2. Erfassung Einzahlungen'!$N$47,"")</f>
        <v/>
      </c>
      <c r="I49" s="204" t="str">
        <f ca="1">IF(ISNUMBER(MATCH(I4,'2. Erfassung Einzahlungen'!$V$47:$CE$47,0)),'2. Erfassung Einzahlungen'!$N$47,"")</f>
        <v/>
      </c>
      <c r="J49" s="204" t="str">
        <f ca="1">IF(ISNUMBER(MATCH(J4,'2. Erfassung Einzahlungen'!$V$47:$CE$47,0)),'2. Erfassung Einzahlungen'!$N$47,"")</f>
        <v/>
      </c>
      <c r="K49" s="204" t="str">
        <f ca="1">IF(ISNUMBER(MATCH(K4,'2. Erfassung Einzahlungen'!$V$47:$CE$47,0)),'2. Erfassung Einzahlungen'!$N$47,"")</f>
        <v/>
      </c>
      <c r="L49" s="204" t="str">
        <f ca="1">IF(ISNUMBER(MATCH(L4,'2. Erfassung Einzahlungen'!$V$47:$CE$47,0)),'2. Erfassung Einzahlungen'!$N$47,"")</f>
        <v/>
      </c>
      <c r="M49" s="204" t="str">
        <f ca="1">IF(ISNUMBER(MATCH(M4,'2. Erfassung Einzahlungen'!$V$47:$CE$47,0)),'2. Erfassung Einzahlungen'!$N$47,"")</f>
        <v/>
      </c>
      <c r="N49" s="134">
        <f t="shared" ca="1" si="4"/>
        <v>0</v>
      </c>
    </row>
    <row r="50" spans="1:15" x14ac:dyDescent="0.25">
      <c r="A50" s="130">
        <f>'2. Erfassung Einzahlungen'!A48</f>
        <v>0</v>
      </c>
      <c r="B50" s="204" t="str">
        <f ca="1">IF(ISNUMBER(MATCH(B4,'2. Erfassung Einzahlungen'!$V$48:$CE$48,0)),'2. Erfassung Einzahlungen'!$N$48,"")</f>
        <v/>
      </c>
      <c r="C50" s="204" t="str">
        <f ca="1">IF(ISNUMBER(MATCH(C4,'2. Erfassung Einzahlungen'!$V$48:$CE$48,0)),'2. Erfassung Einzahlungen'!$N$48,"")</f>
        <v/>
      </c>
      <c r="D50" s="204" t="str">
        <f ca="1">IF(ISNUMBER(MATCH(D4,'2. Erfassung Einzahlungen'!$V$48:$CE$48,0)),'2. Erfassung Einzahlungen'!$N$48,"")</f>
        <v/>
      </c>
      <c r="E50" s="204" t="str">
        <f ca="1">IF(ISNUMBER(MATCH(E4,'2. Erfassung Einzahlungen'!$V$48:$CE$48,0)),'2. Erfassung Einzahlungen'!$N$48,"")</f>
        <v/>
      </c>
      <c r="F50" s="204" t="str">
        <f ca="1">IF(ISNUMBER(MATCH(F4,'2. Erfassung Einzahlungen'!$V$48:$CE$48,0)),'2. Erfassung Einzahlungen'!$N$48,"")</f>
        <v/>
      </c>
      <c r="G50" s="204" t="str">
        <f ca="1">IF(ISNUMBER(MATCH(G4,'2. Erfassung Einzahlungen'!$V$48:$CE$48,0)),'2. Erfassung Einzahlungen'!$N$48,"")</f>
        <v/>
      </c>
      <c r="H50" s="204" t="str">
        <f ca="1">IF(ISNUMBER(MATCH(H4,'2. Erfassung Einzahlungen'!$V$48:$CE$48,0)),'2. Erfassung Einzahlungen'!$N$48,"")</f>
        <v/>
      </c>
      <c r="I50" s="204" t="str">
        <f ca="1">IF(ISNUMBER(MATCH(I4,'2. Erfassung Einzahlungen'!$V$48:$CE$48,0)),'2. Erfassung Einzahlungen'!$N$48,"")</f>
        <v/>
      </c>
      <c r="J50" s="204" t="str">
        <f ca="1">IF(ISNUMBER(MATCH(J4,'2. Erfassung Einzahlungen'!$V$48:$CE$48,0)),'2. Erfassung Einzahlungen'!$N$48,"")</f>
        <v/>
      </c>
      <c r="K50" s="204" t="str">
        <f ca="1">IF(ISNUMBER(MATCH(K4,'2. Erfassung Einzahlungen'!$V$48:$CE$48,0)),'2. Erfassung Einzahlungen'!$N$48,"")</f>
        <v/>
      </c>
      <c r="L50" s="204" t="str">
        <f ca="1">IF(ISNUMBER(MATCH(L4,'2. Erfassung Einzahlungen'!$V$48:$CE$48,0)),'2. Erfassung Einzahlungen'!$N$48,"")</f>
        <v/>
      </c>
      <c r="M50" s="204" t="str">
        <f ca="1">IF(ISNUMBER(MATCH(M4,'2. Erfassung Einzahlungen'!$V$48:$CE$48,0)),'2. Erfassung Einzahlungen'!$N$48,"")</f>
        <v/>
      </c>
      <c r="N50" s="134">
        <f t="shared" ca="1" si="4"/>
        <v>0</v>
      </c>
    </row>
    <row r="51" spans="1:15" ht="18.75" x14ac:dyDescent="0.3">
      <c r="A51" s="126" t="str">
        <f>'2. Erfassung Einzahlungen'!A49</f>
        <v>Summe unregelmäßige Einzahlungen</v>
      </c>
      <c r="B51" s="105">
        <f ca="1">SUM(B27:B50)</f>
        <v>0</v>
      </c>
      <c r="C51" s="105">
        <f t="shared" ref="C51:M51" ca="1" si="5">SUM(C27:C50)</f>
        <v>0</v>
      </c>
      <c r="D51" s="105">
        <f t="shared" ca="1" si="5"/>
        <v>0</v>
      </c>
      <c r="E51" s="105">
        <f t="shared" ca="1" si="5"/>
        <v>0</v>
      </c>
      <c r="F51" s="105">
        <f t="shared" ca="1" si="5"/>
        <v>0</v>
      </c>
      <c r="G51" s="105">
        <f t="shared" ca="1" si="5"/>
        <v>0</v>
      </c>
      <c r="H51" s="105">
        <f t="shared" ca="1" si="5"/>
        <v>0</v>
      </c>
      <c r="I51" s="105">
        <f t="shared" ca="1" si="5"/>
        <v>0</v>
      </c>
      <c r="J51" s="105">
        <f t="shared" ca="1" si="5"/>
        <v>0</v>
      </c>
      <c r="K51" s="105">
        <f t="shared" ca="1" si="5"/>
        <v>0</v>
      </c>
      <c r="L51" s="105">
        <f t="shared" ca="1" si="5"/>
        <v>0</v>
      </c>
      <c r="M51" s="105">
        <f t="shared" ca="1" si="5"/>
        <v>0</v>
      </c>
      <c r="N51" s="134">
        <f ca="1">SUM(N27:N50)</f>
        <v>0</v>
      </c>
      <c r="O51" s="10"/>
    </row>
    <row r="52" spans="1:15" s="12" customFormat="1" ht="20.25" x14ac:dyDescent="0.3">
      <c r="A52" s="115" t="str">
        <f>'2. Erfassung Einzahlungen'!A50</f>
        <v>Gesamtsumme Einzahlungen</v>
      </c>
      <c r="B52" s="132">
        <f ca="1">B51+B25</f>
        <v>1212.25</v>
      </c>
      <c r="C52" s="132">
        <f t="shared" ref="C52:M52" ca="1" si="6">C51+C25</f>
        <v>1212.25</v>
      </c>
      <c r="D52" s="132">
        <f t="shared" ca="1" si="6"/>
        <v>1462.25</v>
      </c>
      <c r="E52" s="132">
        <f t="shared" ca="1" si="6"/>
        <v>1212.25</v>
      </c>
      <c r="F52" s="132">
        <f t="shared" ca="1" si="6"/>
        <v>1212.25</v>
      </c>
      <c r="G52" s="132">
        <f t="shared" ca="1" si="6"/>
        <v>1212.25</v>
      </c>
      <c r="H52" s="132">
        <f t="shared" ca="1" si="6"/>
        <v>1212.25</v>
      </c>
      <c r="I52" s="132">
        <f t="shared" ca="1" si="6"/>
        <v>1212.25</v>
      </c>
      <c r="J52" s="132">
        <f t="shared" ca="1" si="6"/>
        <v>1212.25</v>
      </c>
      <c r="K52" s="132">
        <f t="shared" ca="1" si="6"/>
        <v>1212.25</v>
      </c>
      <c r="L52" s="132">
        <f t="shared" ca="1" si="6"/>
        <v>1212.25</v>
      </c>
      <c r="M52" s="132">
        <f t="shared" ca="1" si="6"/>
        <v>1212.25</v>
      </c>
      <c r="N52" s="132">
        <f ca="1">N51+N25</f>
        <v>14797</v>
      </c>
    </row>
    <row r="53" spans="1:15" s="3" customFormat="1" ht="18.75" x14ac:dyDescent="0.3">
      <c r="A53" s="11" t="s">
        <v>158</v>
      </c>
      <c r="B53" s="251">
        <f ca="1">B4</f>
        <v>46023</v>
      </c>
      <c r="C53" s="251">
        <f t="shared" ref="C53:M53" ca="1" si="7">C4</f>
        <v>46054</v>
      </c>
      <c r="D53" s="251">
        <f t="shared" ca="1" si="7"/>
        <v>46082</v>
      </c>
      <c r="E53" s="251">
        <f t="shared" ca="1" si="7"/>
        <v>46113</v>
      </c>
      <c r="F53" s="251">
        <f t="shared" ca="1" si="7"/>
        <v>46143</v>
      </c>
      <c r="G53" s="251">
        <f t="shared" ca="1" si="7"/>
        <v>46174</v>
      </c>
      <c r="H53" s="251">
        <f t="shared" ca="1" si="7"/>
        <v>46204</v>
      </c>
      <c r="I53" s="251">
        <f t="shared" ca="1" si="7"/>
        <v>46235</v>
      </c>
      <c r="J53" s="251">
        <f t="shared" ca="1" si="7"/>
        <v>46266</v>
      </c>
      <c r="K53" s="251">
        <f t="shared" ca="1" si="7"/>
        <v>46296</v>
      </c>
      <c r="L53" s="251">
        <f t="shared" ca="1" si="7"/>
        <v>46327</v>
      </c>
      <c r="M53" s="251">
        <f t="shared" ca="1" si="7"/>
        <v>46357</v>
      </c>
      <c r="N53" s="109" t="s">
        <v>12</v>
      </c>
    </row>
    <row r="54" spans="1:15" x14ac:dyDescent="0.25">
      <c r="A54" s="17" t="str">
        <f>'3. Erfassung Auszahlungen'!A2</f>
        <v>Darlehensrate inkl. Zinsen DHH 
Am Sauerwinkel</v>
      </c>
      <c r="B54" s="204">
        <f ca="1">IF(ISNUMBER(MATCH(B4,'3. Erfassung Auszahlungen'!$V$2:$CE$2,0)),'3. Erfassung Auszahlungen'!$N$2,"")</f>
        <v>858.17</v>
      </c>
      <c r="C54" s="204">
        <f ca="1">IF(ISNUMBER(MATCH(C4,'3. Erfassung Auszahlungen'!$V$2:$CE$2,0)),'3. Erfassung Auszahlungen'!$N$2,"")</f>
        <v>858.17</v>
      </c>
      <c r="D54" s="204">
        <f ca="1">IF(ISNUMBER(MATCH(D4,'3. Erfassung Auszahlungen'!$V$2:$CE$2,0)),'3. Erfassung Auszahlungen'!$N$2,"")</f>
        <v>858.17</v>
      </c>
      <c r="E54" s="204">
        <f ca="1">IF(ISNUMBER(MATCH(E4,'3. Erfassung Auszahlungen'!$V$2:$CE$2,0)),'3. Erfassung Auszahlungen'!$N$2,"")</f>
        <v>858.17</v>
      </c>
      <c r="F54" s="204">
        <f ca="1">IF(ISNUMBER(MATCH(F4,'3. Erfassung Auszahlungen'!$V$2:$CE$2,0)),'3. Erfassung Auszahlungen'!$N$2,"")</f>
        <v>858.17</v>
      </c>
      <c r="G54" s="204">
        <f ca="1">IF(ISNUMBER(MATCH(G4,'3. Erfassung Auszahlungen'!$V$2:$CE$2,0)),'3. Erfassung Auszahlungen'!$N$2,"")</f>
        <v>858.17</v>
      </c>
      <c r="H54" s="204">
        <f ca="1">IF(ISNUMBER(MATCH(H4,'3. Erfassung Auszahlungen'!$V$2:$CE$2,0)),'3. Erfassung Auszahlungen'!$N$2,"")</f>
        <v>858.17</v>
      </c>
      <c r="I54" s="204">
        <f ca="1">IF(ISNUMBER(MATCH(I4,'3. Erfassung Auszahlungen'!$V$2:$CE$2,0)),'3. Erfassung Auszahlungen'!$N$2,"")</f>
        <v>858.17</v>
      </c>
      <c r="J54" s="204">
        <f ca="1">IF(ISNUMBER(MATCH(J4,'3. Erfassung Auszahlungen'!$V$2:$CE$2,0)),'3. Erfassung Auszahlungen'!$N$2,"")</f>
        <v>858.17</v>
      </c>
      <c r="K54" s="204">
        <f ca="1">IF(ISNUMBER(MATCH(K4,'3. Erfassung Auszahlungen'!$V$2:$CE$2,0)),'3. Erfassung Auszahlungen'!$N$2,"")</f>
        <v>858.17</v>
      </c>
      <c r="L54" s="204">
        <f ca="1">IF(ISNUMBER(MATCH(L4,'3. Erfassung Auszahlungen'!$V$2:$CE$2,0)),'3. Erfassung Auszahlungen'!$N$2,"")</f>
        <v>858.17</v>
      </c>
      <c r="M54" s="204">
        <f ca="1">IF(ISNUMBER(MATCH(M4,'3. Erfassung Auszahlungen'!$V$2:$CE$2,0)),'3. Erfassung Auszahlungen'!$N$2,"")</f>
        <v>858.17</v>
      </c>
      <c r="N54" s="135">
        <f ca="1">SUM(B54:M54)</f>
        <v>10298.039999999999</v>
      </c>
    </row>
    <row r="55" spans="1:15" x14ac:dyDescent="0.25">
      <c r="A55" s="18" t="str">
        <f>'3. Erfassung Auszahlungen'!A3</f>
        <v>Grundsteuer + NK DHH Am Sauerwinkel</v>
      </c>
      <c r="B55" s="204">
        <f ca="1">IF(ISNUMBER(MATCH(B4,'3. Erfassung Auszahlungen'!$V$3:$CE$3,0)),'3. Erfassung Auszahlungen'!$N$3,"")</f>
        <v>267</v>
      </c>
      <c r="C55" s="204">
        <f ca="1">IF(ISNUMBER(MATCH(C4,'3. Erfassung Auszahlungen'!$V$3:$CE$3,0)),'3. Erfassung Auszahlungen'!$N$3,"")</f>
        <v>267</v>
      </c>
      <c r="D55" s="204">
        <f ca="1">IF(ISNUMBER(MATCH(D4,'3. Erfassung Auszahlungen'!$V$3:$CE$3,0)),'3. Erfassung Auszahlungen'!$N$3,"")</f>
        <v>267</v>
      </c>
      <c r="E55" s="204">
        <f ca="1">IF(ISNUMBER(MATCH(E4,'3. Erfassung Auszahlungen'!$V$3:$CE$3,0)),'3. Erfassung Auszahlungen'!$N$3,"")</f>
        <v>267</v>
      </c>
      <c r="F55" s="204">
        <f ca="1">IF(ISNUMBER(MATCH(F4,'3. Erfassung Auszahlungen'!$V$3:$CE$3,0)),'3. Erfassung Auszahlungen'!$N$3,"")</f>
        <v>267</v>
      </c>
      <c r="G55" s="204">
        <f ca="1">IF(ISNUMBER(MATCH(G4,'3. Erfassung Auszahlungen'!$V$3:$CE$3,0)),'3. Erfassung Auszahlungen'!$N$3,"")</f>
        <v>267</v>
      </c>
      <c r="H55" s="204">
        <f ca="1">IF(ISNUMBER(MATCH(H4,'3. Erfassung Auszahlungen'!$V$3:$CE$3,0)),'3. Erfassung Auszahlungen'!$N$3,"")</f>
        <v>267</v>
      </c>
      <c r="I55" s="204">
        <f ca="1">IF(ISNUMBER(MATCH(I4,'3. Erfassung Auszahlungen'!$V$3:$CE$3,0)),'3. Erfassung Auszahlungen'!$N$3,"")</f>
        <v>267</v>
      </c>
      <c r="J55" s="204">
        <f ca="1">IF(ISNUMBER(MATCH(J4,'3. Erfassung Auszahlungen'!$V$3:$CE$3,0)),'3. Erfassung Auszahlungen'!$N$3,"")</f>
        <v>267</v>
      </c>
      <c r="K55" s="204">
        <f ca="1">IF(ISNUMBER(MATCH(K4,'3. Erfassung Auszahlungen'!$V$3:$CE$3,0)),'3. Erfassung Auszahlungen'!$N$3,"")</f>
        <v>267</v>
      </c>
      <c r="L55" s="204">
        <f ca="1">IF(ISNUMBER(MATCH(L4,'3. Erfassung Auszahlungen'!$V$3:$CE$3,0)),'3. Erfassung Auszahlungen'!$N$3,"")</f>
        <v>267</v>
      </c>
      <c r="M55" s="204">
        <f ca="1">IF(ISNUMBER(MATCH(M4,'3. Erfassung Auszahlungen'!$V$3:$CE$3,0)),'3. Erfassung Auszahlungen'!$N$3,"")</f>
        <v>267</v>
      </c>
      <c r="N55" s="135">
        <f t="shared" ref="N55:N93" ca="1" si="8">SUM(B55:M55)</f>
        <v>3204</v>
      </c>
    </row>
    <row r="56" spans="1:15" x14ac:dyDescent="0.25">
      <c r="A56" s="18">
        <f>'3. Erfassung Auszahlungen'!A4</f>
        <v>0</v>
      </c>
      <c r="B56" s="204" t="str">
        <f ca="1">IF(ISNUMBER(MATCH(B4,'3. Erfassung Auszahlungen'!$V$4:$CE$4,0)),'3. Erfassung Auszahlungen'!$N$4,"")</f>
        <v/>
      </c>
      <c r="C56" s="204" t="str">
        <f ca="1">IF(ISNUMBER(MATCH(C4,'3. Erfassung Auszahlungen'!$V$4:$CE$4,0)),'3. Erfassung Auszahlungen'!$N$4,"")</f>
        <v/>
      </c>
      <c r="D56" s="204" t="str">
        <f ca="1">IF(ISNUMBER(MATCH(D4,'3. Erfassung Auszahlungen'!$V$4:$CE$4,0)),'3. Erfassung Auszahlungen'!$N$4,"")</f>
        <v/>
      </c>
      <c r="E56" s="204" t="str">
        <f ca="1">IF(ISNUMBER(MATCH(E4,'3. Erfassung Auszahlungen'!$V$4:$CE$4,0)),'3. Erfassung Auszahlungen'!$N$4,"")</f>
        <v/>
      </c>
      <c r="F56" s="204" t="str">
        <f ca="1">IF(ISNUMBER(MATCH(F4,'3. Erfassung Auszahlungen'!$V$4:$CE$4,0)),'3. Erfassung Auszahlungen'!$N$4,"")</f>
        <v/>
      </c>
      <c r="G56" s="204" t="str">
        <f ca="1">IF(ISNUMBER(MATCH(G4,'3. Erfassung Auszahlungen'!$V$4:$CE$4,0)),'3. Erfassung Auszahlungen'!$N$4,"")</f>
        <v/>
      </c>
      <c r="H56" s="204" t="str">
        <f ca="1">IF(ISNUMBER(MATCH(H4,'3. Erfassung Auszahlungen'!$V$4:$CE$4,0)),'3. Erfassung Auszahlungen'!$N$4,"")</f>
        <v/>
      </c>
      <c r="I56" s="204" t="str">
        <f ca="1">IF(ISNUMBER(MATCH(I4,'3. Erfassung Auszahlungen'!$V$4:$CE$4,0)),'3. Erfassung Auszahlungen'!$N$4,"")</f>
        <v/>
      </c>
      <c r="J56" s="204" t="str">
        <f ca="1">IF(ISNUMBER(MATCH(J4,'3. Erfassung Auszahlungen'!$V$4:$CE$4,0)),'3. Erfassung Auszahlungen'!$N$4,"")</f>
        <v/>
      </c>
      <c r="K56" s="204" t="str">
        <f ca="1">IF(ISNUMBER(MATCH(K4,'3. Erfassung Auszahlungen'!$V$4:$CE$4,0)),'3. Erfassung Auszahlungen'!$N$4,"")</f>
        <v/>
      </c>
      <c r="L56" s="204" t="str">
        <f ca="1">IF(ISNUMBER(MATCH(L4,'3. Erfassung Auszahlungen'!$V$4:$CE$4,0)),'3. Erfassung Auszahlungen'!$N$4,"")</f>
        <v/>
      </c>
      <c r="M56" s="204" t="str">
        <f ca="1">IF(ISNUMBER(MATCH(M4,'3. Erfassung Auszahlungen'!$V$4:$CE$4,0)),'3. Erfassung Auszahlungen'!$N$4,"")</f>
        <v/>
      </c>
      <c r="N56" s="135">
        <f t="shared" ca="1" si="8"/>
        <v>0</v>
      </c>
    </row>
    <row r="57" spans="1:15" x14ac:dyDescent="0.25">
      <c r="A57" s="18">
        <f>'3. Erfassung Auszahlungen'!A5</f>
        <v>0</v>
      </c>
      <c r="B57" s="204" t="str">
        <f ca="1">IF(ISNUMBER(MATCH(B4,'3. Erfassung Auszahlungen'!$V$5:$CE$5,0)),'3. Erfassung Auszahlungen'!$N$5,"")</f>
        <v/>
      </c>
      <c r="C57" s="204" t="str">
        <f ca="1">IF(ISNUMBER(MATCH(C4,'3. Erfassung Auszahlungen'!$V$5:$CE$5,0)),'3. Erfassung Auszahlungen'!$N$5,"")</f>
        <v/>
      </c>
      <c r="D57" s="204" t="str">
        <f ca="1">IF(ISNUMBER(MATCH(D4,'3. Erfassung Auszahlungen'!$V$5:$CE$5,0)),'3. Erfassung Auszahlungen'!$N$5,"")</f>
        <v/>
      </c>
      <c r="E57" s="204" t="str">
        <f ca="1">IF(ISNUMBER(MATCH(E4,'3. Erfassung Auszahlungen'!$V$5:$CE$5,0)),'3. Erfassung Auszahlungen'!$N$5,"")</f>
        <v/>
      </c>
      <c r="F57" s="204" t="str">
        <f ca="1">IF(ISNUMBER(MATCH(F4,'3. Erfassung Auszahlungen'!$V$5:$CE$5,0)),'3. Erfassung Auszahlungen'!$N$5,"")</f>
        <v/>
      </c>
      <c r="G57" s="204" t="str">
        <f ca="1">IF(ISNUMBER(MATCH(G4,'3. Erfassung Auszahlungen'!$V$5:$CE$5,0)),'3. Erfassung Auszahlungen'!$N$5,"")</f>
        <v/>
      </c>
      <c r="H57" s="204" t="str">
        <f ca="1">IF(ISNUMBER(MATCH(H4,'3. Erfassung Auszahlungen'!$V$5:$CE$5,0)),'3. Erfassung Auszahlungen'!$N$5,"")</f>
        <v/>
      </c>
      <c r="I57" s="204" t="str">
        <f ca="1">IF(ISNUMBER(MATCH(I4,'3. Erfassung Auszahlungen'!$V$5:$CE$5,0)),'3. Erfassung Auszahlungen'!$N$5,"")</f>
        <v/>
      </c>
      <c r="J57" s="204" t="str">
        <f ca="1">IF(ISNUMBER(MATCH(J4,'3. Erfassung Auszahlungen'!$V$5:$CE$5,0)),'3. Erfassung Auszahlungen'!$N$5,"")</f>
        <v/>
      </c>
      <c r="K57" s="204" t="str">
        <f ca="1">IF(ISNUMBER(MATCH(K4,'3. Erfassung Auszahlungen'!$V$5:$CE$5,0)),'3. Erfassung Auszahlungen'!$N$5,"")</f>
        <v/>
      </c>
      <c r="L57" s="204" t="str">
        <f ca="1">IF(ISNUMBER(MATCH(L4,'3. Erfassung Auszahlungen'!$V$5:$CE$5,0)),'3. Erfassung Auszahlungen'!$N$5,"")</f>
        <v/>
      </c>
      <c r="M57" s="204" t="str">
        <f ca="1">IF(ISNUMBER(MATCH(M4,'3. Erfassung Auszahlungen'!$V$5:$CE$5,0)),'3. Erfassung Auszahlungen'!$N$5,"")</f>
        <v/>
      </c>
      <c r="N57" s="135">
        <f t="shared" ca="1" si="8"/>
        <v>0</v>
      </c>
    </row>
    <row r="58" spans="1:15" x14ac:dyDescent="0.25">
      <c r="A58" s="18">
        <f>'3. Erfassung Auszahlungen'!A6</f>
        <v>0</v>
      </c>
      <c r="B58" s="204" t="str">
        <f ca="1">IF(ISNUMBER(MATCH(B4,'3. Erfassung Auszahlungen'!$V$6:$CE$6,0)),'3. Erfassung Auszahlungen'!$N$6,"")</f>
        <v/>
      </c>
      <c r="C58" s="204" t="str">
        <f ca="1">IF(ISNUMBER(MATCH(C4,'3. Erfassung Auszahlungen'!$V$6:$CE$6,0)),'3. Erfassung Auszahlungen'!$N$6,"")</f>
        <v/>
      </c>
      <c r="D58" s="204" t="str">
        <f ca="1">IF(ISNUMBER(MATCH(D4,'3. Erfassung Auszahlungen'!$V$6:$CE$6,0)),'3. Erfassung Auszahlungen'!$N$6,"")</f>
        <v/>
      </c>
      <c r="E58" s="204" t="str">
        <f ca="1">IF(ISNUMBER(MATCH(E4,'3. Erfassung Auszahlungen'!$V$6:$CE$6,0)),'3. Erfassung Auszahlungen'!$N$6,"")</f>
        <v/>
      </c>
      <c r="F58" s="204" t="str">
        <f ca="1">IF(ISNUMBER(MATCH(F4,'3. Erfassung Auszahlungen'!$V$6:$CE$6,0)),'3. Erfassung Auszahlungen'!$N$6,"")</f>
        <v/>
      </c>
      <c r="G58" s="204" t="str">
        <f ca="1">IF(ISNUMBER(MATCH(G4,'3. Erfassung Auszahlungen'!$V$6:$CE$6,0)),'3. Erfassung Auszahlungen'!$N$6,"")</f>
        <v/>
      </c>
      <c r="H58" s="204" t="str">
        <f ca="1">IF(ISNUMBER(MATCH(H4,'3. Erfassung Auszahlungen'!$V$6:$CE$6,0)),'3. Erfassung Auszahlungen'!$N$6,"")</f>
        <v/>
      </c>
      <c r="I58" s="204" t="str">
        <f ca="1">IF(ISNUMBER(MATCH(I4,'3. Erfassung Auszahlungen'!$V$6:$CE$6,0)),'3. Erfassung Auszahlungen'!$N$6,"")</f>
        <v/>
      </c>
      <c r="J58" s="204" t="str">
        <f ca="1">IF(ISNUMBER(MATCH(J4,'3. Erfassung Auszahlungen'!$V$6:$CE$6,0)),'3. Erfassung Auszahlungen'!$N$6,"")</f>
        <v/>
      </c>
      <c r="K58" s="204" t="str">
        <f ca="1">IF(ISNUMBER(MATCH(K4,'3. Erfassung Auszahlungen'!$V$6:$CE$6,0)),'3. Erfassung Auszahlungen'!$N$6,"")</f>
        <v/>
      </c>
      <c r="L58" s="204" t="str">
        <f ca="1">IF(ISNUMBER(MATCH(L4,'3. Erfassung Auszahlungen'!$V$6:$CE$6,0)),'3. Erfassung Auszahlungen'!$N$6,"")</f>
        <v/>
      </c>
      <c r="M58" s="204" t="str">
        <f ca="1">IF(ISNUMBER(MATCH(M4,'3. Erfassung Auszahlungen'!$V$6:$CE$6,0)),'3. Erfassung Auszahlungen'!$N$6,"")</f>
        <v/>
      </c>
      <c r="N58" s="135">
        <f t="shared" ca="1" si="8"/>
        <v>0</v>
      </c>
    </row>
    <row r="59" spans="1:15" x14ac:dyDescent="0.25">
      <c r="A59" s="18">
        <f>'3. Erfassung Auszahlungen'!A7</f>
        <v>0</v>
      </c>
      <c r="B59" s="204" t="str">
        <f ca="1">IF(ISNUMBER(MATCH(B4,'3. Erfassung Auszahlungen'!$V$7:$CE$7,0)),'3. Erfassung Auszahlungen'!$N$7,"")</f>
        <v/>
      </c>
      <c r="C59" s="204" t="str">
        <f ca="1">IF(ISNUMBER(MATCH(C4,'3. Erfassung Auszahlungen'!$V$7:$CE$7,0)),'3. Erfassung Auszahlungen'!$N$7,"")</f>
        <v/>
      </c>
      <c r="D59" s="204" t="str">
        <f ca="1">IF(ISNUMBER(MATCH(D4,'3. Erfassung Auszahlungen'!$V$7:$CE$7,0)),'3. Erfassung Auszahlungen'!$N$7,"")</f>
        <v/>
      </c>
      <c r="E59" s="204" t="str">
        <f ca="1">IF(ISNUMBER(MATCH(E4,'3. Erfassung Auszahlungen'!$V$7:$CE$7,0)),'3. Erfassung Auszahlungen'!$N$7,"")</f>
        <v/>
      </c>
      <c r="F59" s="204" t="str">
        <f ca="1">IF(ISNUMBER(MATCH(F4,'3. Erfassung Auszahlungen'!$V$7:$CE$7,0)),'3. Erfassung Auszahlungen'!$N$7,"")</f>
        <v/>
      </c>
      <c r="G59" s="204" t="str">
        <f ca="1">IF(ISNUMBER(MATCH(G4,'3. Erfassung Auszahlungen'!$V$7:$CE$7,0)),'3. Erfassung Auszahlungen'!$N$7,"")</f>
        <v/>
      </c>
      <c r="H59" s="204" t="str">
        <f ca="1">IF(ISNUMBER(MATCH(H4,'3. Erfassung Auszahlungen'!$V$7:$CE$7,0)),'3. Erfassung Auszahlungen'!$N$7,"")</f>
        <v/>
      </c>
      <c r="I59" s="204" t="str">
        <f ca="1">IF(ISNUMBER(MATCH(I4,'3. Erfassung Auszahlungen'!$V$7:$CE$7,0)),'3. Erfassung Auszahlungen'!$N$7,"")</f>
        <v/>
      </c>
      <c r="J59" s="204" t="str">
        <f ca="1">IF(ISNUMBER(MATCH(J4,'3. Erfassung Auszahlungen'!$V$7:$CE$7,0)),'3. Erfassung Auszahlungen'!$N$7,"")</f>
        <v/>
      </c>
      <c r="K59" s="204" t="str">
        <f ca="1">IF(ISNUMBER(MATCH(K4,'3. Erfassung Auszahlungen'!$V$7:$CE$7,0)),'3. Erfassung Auszahlungen'!$N$7,"")</f>
        <v/>
      </c>
      <c r="L59" s="204" t="str">
        <f ca="1">IF(ISNUMBER(MATCH(L4,'3. Erfassung Auszahlungen'!$V$7:$CE$7,0)),'3. Erfassung Auszahlungen'!$N$7,"")</f>
        <v/>
      </c>
      <c r="M59" s="204" t="str">
        <f ca="1">IF(ISNUMBER(MATCH(M4,'3. Erfassung Auszahlungen'!$V$7:$CE$7,0)),'3. Erfassung Auszahlungen'!$N$7,"")</f>
        <v/>
      </c>
      <c r="N59" s="135">
        <f t="shared" ca="1" si="8"/>
        <v>0</v>
      </c>
    </row>
    <row r="60" spans="1:15" x14ac:dyDescent="0.25">
      <c r="A60" s="18">
        <f>'3. Erfassung Auszahlungen'!A8</f>
        <v>0</v>
      </c>
      <c r="B60" s="204" t="str">
        <f ca="1">IF(ISNUMBER(MATCH(B4,'3. Erfassung Auszahlungen'!$V$8:$CE$8,0)),'3. Erfassung Auszahlungen'!$N$8,"")</f>
        <v/>
      </c>
      <c r="C60" s="204" t="str">
        <f ca="1">IF(ISNUMBER(MATCH(C4,'3. Erfassung Auszahlungen'!$V$8:$CE$8,0)),'3. Erfassung Auszahlungen'!$N$8,"")</f>
        <v/>
      </c>
      <c r="D60" s="204" t="str">
        <f ca="1">IF(ISNUMBER(MATCH(D4,'3. Erfassung Auszahlungen'!$V$8:$CE$8,0)),'3. Erfassung Auszahlungen'!$N$8,"")</f>
        <v/>
      </c>
      <c r="E60" s="204" t="str">
        <f ca="1">IF(ISNUMBER(MATCH(E4,'3. Erfassung Auszahlungen'!$V$8:$CE$8,0)),'3. Erfassung Auszahlungen'!$N$8,"")</f>
        <v/>
      </c>
      <c r="F60" s="204" t="str">
        <f ca="1">IF(ISNUMBER(MATCH(F4,'3. Erfassung Auszahlungen'!$V$8:$CE$8,0)),'3. Erfassung Auszahlungen'!$N$8,"")</f>
        <v/>
      </c>
      <c r="G60" s="204" t="str">
        <f ca="1">IF(ISNUMBER(MATCH(G4,'3. Erfassung Auszahlungen'!$V$8:$CE$8,0)),'3. Erfassung Auszahlungen'!$N$8,"")</f>
        <v/>
      </c>
      <c r="H60" s="204" t="str">
        <f ca="1">IF(ISNUMBER(MATCH(H4,'3. Erfassung Auszahlungen'!$V$8:$CE$8,0)),'3. Erfassung Auszahlungen'!$N$8,"")</f>
        <v/>
      </c>
      <c r="I60" s="204" t="str">
        <f ca="1">IF(ISNUMBER(MATCH(I4,'3. Erfassung Auszahlungen'!$V$8:$CE$8,0)),'3. Erfassung Auszahlungen'!$N$8,"")</f>
        <v/>
      </c>
      <c r="J60" s="204" t="str">
        <f ca="1">IF(ISNUMBER(MATCH(J4,'3. Erfassung Auszahlungen'!$V$8:$CE$8,0)),'3. Erfassung Auszahlungen'!$N$8,"")</f>
        <v/>
      </c>
      <c r="K60" s="204" t="str">
        <f ca="1">IF(ISNUMBER(MATCH(K4,'3. Erfassung Auszahlungen'!$V$8:$CE$8,0)),'3. Erfassung Auszahlungen'!$N$8,"")</f>
        <v/>
      </c>
      <c r="L60" s="204" t="str">
        <f ca="1">IF(ISNUMBER(MATCH(L4,'3. Erfassung Auszahlungen'!$V$8:$CE$8,0)),'3. Erfassung Auszahlungen'!$N$8,"")</f>
        <v/>
      </c>
      <c r="M60" s="204" t="str">
        <f ca="1">IF(ISNUMBER(MATCH(M4,'3. Erfassung Auszahlungen'!$V$8:$CE$8,0)),'3. Erfassung Auszahlungen'!$N$8,"")</f>
        <v/>
      </c>
      <c r="N60" s="135">
        <f t="shared" ca="1" si="8"/>
        <v>0</v>
      </c>
    </row>
    <row r="61" spans="1:15" x14ac:dyDescent="0.25">
      <c r="A61" s="18">
        <f>'3. Erfassung Auszahlungen'!A9</f>
        <v>0</v>
      </c>
      <c r="B61" s="204" t="str">
        <f ca="1">IF(ISNUMBER(MATCH(B4,'3. Erfassung Auszahlungen'!$V$9:$CE$9,0)),'3. Erfassung Auszahlungen'!$N$9,"")</f>
        <v/>
      </c>
      <c r="C61" s="204" t="str">
        <f ca="1">IF(ISNUMBER(MATCH(C4,'3. Erfassung Auszahlungen'!$V$9:$CE$9,0)),'3. Erfassung Auszahlungen'!$N$9,"")</f>
        <v/>
      </c>
      <c r="D61" s="204" t="str">
        <f ca="1">IF(ISNUMBER(MATCH(D4,'3. Erfassung Auszahlungen'!$V$9:$CE$9,0)),'3. Erfassung Auszahlungen'!$N$9,"")</f>
        <v/>
      </c>
      <c r="E61" s="204" t="str">
        <f ca="1">IF(ISNUMBER(MATCH(E4,'3. Erfassung Auszahlungen'!$V$9:$CE$9,0)),'3. Erfassung Auszahlungen'!$N$9,"")</f>
        <v/>
      </c>
      <c r="F61" s="204" t="str">
        <f ca="1">IF(ISNUMBER(MATCH(F4,'3. Erfassung Auszahlungen'!$V$9:$CE$9,0)),'3. Erfassung Auszahlungen'!$N$9,"")</f>
        <v/>
      </c>
      <c r="G61" s="204" t="str">
        <f ca="1">IF(ISNUMBER(MATCH(G4,'3. Erfassung Auszahlungen'!$V$9:$CE$9,0)),'3. Erfassung Auszahlungen'!$N$9,"")</f>
        <v/>
      </c>
      <c r="H61" s="204" t="str">
        <f ca="1">IF(ISNUMBER(MATCH(H4,'3. Erfassung Auszahlungen'!$V$9:$CE$9,0)),'3. Erfassung Auszahlungen'!$N$9,"")</f>
        <v/>
      </c>
      <c r="I61" s="204" t="str">
        <f ca="1">IF(ISNUMBER(MATCH(I4,'3. Erfassung Auszahlungen'!$V$9:$CE$9,0)),'3. Erfassung Auszahlungen'!$N$9,"")</f>
        <v/>
      </c>
      <c r="J61" s="204" t="str">
        <f ca="1">IF(ISNUMBER(MATCH(J4,'3. Erfassung Auszahlungen'!$V$9:$CE$9,0)),'3. Erfassung Auszahlungen'!$N$9,"")</f>
        <v/>
      </c>
      <c r="K61" s="204" t="str">
        <f ca="1">IF(ISNUMBER(MATCH(K4,'3. Erfassung Auszahlungen'!$V$9:$CE$9,0)),'3. Erfassung Auszahlungen'!$N$9,"")</f>
        <v/>
      </c>
      <c r="L61" s="204" t="str">
        <f ca="1">IF(ISNUMBER(MATCH(L4,'3. Erfassung Auszahlungen'!$V$9:$CE$9,0)),'3. Erfassung Auszahlungen'!$N$9,"")</f>
        <v/>
      </c>
      <c r="M61" s="204" t="str">
        <f ca="1">IF(ISNUMBER(MATCH(M4,'3. Erfassung Auszahlungen'!$V$9:$CE$9,0)),'3. Erfassung Auszahlungen'!$N$9,"")</f>
        <v/>
      </c>
      <c r="N61" s="135">
        <f t="shared" ca="1" si="8"/>
        <v>0</v>
      </c>
    </row>
    <row r="62" spans="1:15" x14ac:dyDescent="0.25">
      <c r="A62" s="18">
        <f>'3. Erfassung Auszahlungen'!A10</f>
        <v>0</v>
      </c>
      <c r="B62" s="204" t="str">
        <f ca="1">IF(ISNUMBER(MATCH(B4,'3. Erfassung Auszahlungen'!$V$10:$CE$10,0)),'3. Erfassung Auszahlungen'!$N$10,"")</f>
        <v/>
      </c>
      <c r="C62" s="204" t="str">
        <f ca="1">IF(ISNUMBER(MATCH(C4,'3. Erfassung Auszahlungen'!$V$10:$CE$10,0)),'3. Erfassung Auszahlungen'!$N$10,"")</f>
        <v/>
      </c>
      <c r="D62" s="204" t="str">
        <f ca="1">IF(ISNUMBER(MATCH(D4,'3. Erfassung Auszahlungen'!$V$10:$CE$10,0)),'3. Erfassung Auszahlungen'!$N$10,"")</f>
        <v/>
      </c>
      <c r="E62" s="204" t="str">
        <f ca="1">IF(ISNUMBER(MATCH(E4,'3. Erfassung Auszahlungen'!$V$10:$CE$10,0)),'3. Erfassung Auszahlungen'!$N$10,"")</f>
        <v/>
      </c>
      <c r="F62" s="204" t="str">
        <f ca="1">IF(ISNUMBER(MATCH(F4,'3. Erfassung Auszahlungen'!$V$10:$CE$10,0)),'3. Erfassung Auszahlungen'!$N$10,"")</f>
        <v/>
      </c>
      <c r="G62" s="204" t="str">
        <f ca="1">IF(ISNUMBER(MATCH(G4,'3. Erfassung Auszahlungen'!$V$10:$CE$10,0)),'3. Erfassung Auszahlungen'!$N$10,"")</f>
        <v/>
      </c>
      <c r="H62" s="204" t="str">
        <f ca="1">IF(ISNUMBER(MATCH(H4,'3. Erfassung Auszahlungen'!$V$10:$CE$10,0)),'3. Erfassung Auszahlungen'!$N$10,"")</f>
        <v/>
      </c>
      <c r="I62" s="204" t="str">
        <f ca="1">IF(ISNUMBER(MATCH(I4,'3. Erfassung Auszahlungen'!$V$10:$CE$10,0)),'3. Erfassung Auszahlungen'!$N$10,"")</f>
        <v/>
      </c>
      <c r="J62" s="204" t="str">
        <f ca="1">IF(ISNUMBER(MATCH(J4,'3. Erfassung Auszahlungen'!$V$10:$CE$10,0)),'3. Erfassung Auszahlungen'!$N$10,"")</f>
        <v/>
      </c>
      <c r="K62" s="204" t="str">
        <f ca="1">IF(ISNUMBER(MATCH(K4,'3. Erfassung Auszahlungen'!$V$10:$CE$10,0)),'3. Erfassung Auszahlungen'!$N$10,"")</f>
        <v/>
      </c>
      <c r="L62" s="204" t="str">
        <f ca="1">IF(ISNUMBER(MATCH(L4,'3. Erfassung Auszahlungen'!$V$10:$CE$10,0)),'3. Erfassung Auszahlungen'!$N$10,"")</f>
        <v/>
      </c>
      <c r="M62" s="204" t="str">
        <f ca="1">IF(ISNUMBER(MATCH(M4,'3. Erfassung Auszahlungen'!$V$10:$CE$10,0)),'3. Erfassung Auszahlungen'!$N$10,"")</f>
        <v/>
      </c>
      <c r="N62" s="135">
        <f t="shared" ca="1" si="8"/>
        <v>0</v>
      </c>
    </row>
    <row r="63" spans="1:15" x14ac:dyDescent="0.25">
      <c r="A63" s="18">
        <f>'3. Erfassung Auszahlungen'!A11</f>
        <v>0</v>
      </c>
      <c r="B63" s="204" t="str">
        <f ca="1">IF(ISNUMBER(MATCH(B4,'3. Erfassung Auszahlungen'!$V$11:$CE$11,0)),'3. Erfassung Auszahlungen'!$N$11,"")</f>
        <v/>
      </c>
      <c r="C63" s="204" t="str">
        <f ca="1">IF(ISNUMBER(MATCH(C4,'3. Erfassung Auszahlungen'!$V$11:$CE$11,0)),'3. Erfassung Auszahlungen'!$N$11,"")</f>
        <v/>
      </c>
      <c r="D63" s="204" t="str">
        <f ca="1">IF(ISNUMBER(MATCH(D4,'3. Erfassung Auszahlungen'!$V$11:$CE$11,0)),'3. Erfassung Auszahlungen'!$N$11,"")</f>
        <v/>
      </c>
      <c r="E63" s="204" t="str">
        <f ca="1">IF(ISNUMBER(MATCH(E4,'3. Erfassung Auszahlungen'!$V$11:$CE$11,0)),'3. Erfassung Auszahlungen'!$N$11,"")</f>
        <v/>
      </c>
      <c r="F63" s="204" t="str">
        <f ca="1">IF(ISNUMBER(MATCH(F4,'3. Erfassung Auszahlungen'!$V$11:$CE$11,0)),'3. Erfassung Auszahlungen'!$N$11,"")</f>
        <v/>
      </c>
      <c r="G63" s="204" t="str">
        <f ca="1">IF(ISNUMBER(MATCH(G4,'3. Erfassung Auszahlungen'!$V$11:$CE$11,0)),'3. Erfassung Auszahlungen'!$N$11,"")</f>
        <v/>
      </c>
      <c r="H63" s="204" t="str">
        <f ca="1">IF(ISNUMBER(MATCH(H4,'3. Erfassung Auszahlungen'!$V$11:$CE$11,0)),'3. Erfassung Auszahlungen'!$N$11,"")</f>
        <v/>
      </c>
      <c r="I63" s="204" t="str">
        <f ca="1">IF(ISNUMBER(MATCH(I4,'3. Erfassung Auszahlungen'!$V$11:$CE$11,0)),'3. Erfassung Auszahlungen'!$N$11,"")</f>
        <v/>
      </c>
      <c r="J63" s="204" t="str">
        <f ca="1">IF(ISNUMBER(MATCH(J4,'3. Erfassung Auszahlungen'!$V$11:$CE$11,0)),'3. Erfassung Auszahlungen'!$N$11,"")</f>
        <v/>
      </c>
      <c r="K63" s="204" t="str">
        <f ca="1">IF(ISNUMBER(MATCH(K4,'3. Erfassung Auszahlungen'!$V$11:$CE$11,0)),'3. Erfassung Auszahlungen'!$N$11,"")</f>
        <v/>
      </c>
      <c r="L63" s="204" t="str">
        <f ca="1">IF(ISNUMBER(MATCH(L4,'3. Erfassung Auszahlungen'!$V$11:$CE$11,0)),'3. Erfassung Auszahlungen'!$N$11,"")</f>
        <v/>
      </c>
      <c r="M63" s="204" t="str">
        <f ca="1">IF(ISNUMBER(MATCH(M4,'3. Erfassung Auszahlungen'!$V$11:$CE$11,0)),'3. Erfassung Auszahlungen'!$N$11,"")</f>
        <v/>
      </c>
      <c r="N63" s="135">
        <f t="shared" ca="1" si="8"/>
        <v>0</v>
      </c>
    </row>
    <row r="64" spans="1:15" x14ac:dyDescent="0.25">
      <c r="A64" s="18">
        <f>'3. Erfassung Auszahlungen'!A12</f>
        <v>0</v>
      </c>
      <c r="B64" s="204" t="str">
        <f ca="1">IF(ISNUMBER(MATCH(B4,'3. Erfassung Auszahlungen'!$V$12:$CE$12,0)),'3. Erfassung Auszahlungen'!$N$12,"")</f>
        <v/>
      </c>
      <c r="C64" s="204" t="str">
        <f ca="1">IF(ISNUMBER(MATCH(C4,'3. Erfassung Auszahlungen'!$V$12:$CE$12,0)),'3. Erfassung Auszahlungen'!$N$12,"")</f>
        <v/>
      </c>
      <c r="D64" s="204" t="str">
        <f ca="1">IF(ISNUMBER(MATCH(D4,'3. Erfassung Auszahlungen'!$V$12:$CE$12,0)),'3. Erfassung Auszahlungen'!$N$12,"")</f>
        <v/>
      </c>
      <c r="E64" s="204" t="str">
        <f ca="1">IF(ISNUMBER(MATCH(E4,'3. Erfassung Auszahlungen'!$V$12:$CE$12,0)),'3. Erfassung Auszahlungen'!$N$12,"")</f>
        <v/>
      </c>
      <c r="F64" s="204" t="str">
        <f ca="1">IF(ISNUMBER(MATCH(F4,'3. Erfassung Auszahlungen'!$V$12:$CE$12,0)),'3. Erfassung Auszahlungen'!$N$12,"")</f>
        <v/>
      </c>
      <c r="G64" s="204" t="str">
        <f ca="1">IF(ISNUMBER(MATCH(G4,'3. Erfassung Auszahlungen'!$V$12:$CE$12,0)),'3. Erfassung Auszahlungen'!$N$12,"")</f>
        <v/>
      </c>
      <c r="H64" s="204" t="str">
        <f ca="1">IF(ISNUMBER(MATCH(H4,'3. Erfassung Auszahlungen'!$V$12:$CE$12,0)),'3. Erfassung Auszahlungen'!$N$12,"")</f>
        <v/>
      </c>
      <c r="I64" s="204" t="str">
        <f ca="1">IF(ISNUMBER(MATCH(I4,'3. Erfassung Auszahlungen'!$V$12:$CE$12,0)),'3. Erfassung Auszahlungen'!$N$12,"")</f>
        <v/>
      </c>
      <c r="J64" s="204" t="str">
        <f ca="1">IF(ISNUMBER(MATCH(J4,'3. Erfassung Auszahlungen'!$V$12:$CE$12,0)),'3. Erfassung Auszahlungen'!$N$12,"")</f>
        <v/>
      </c>
      <c r="K64" s="204" t="str">
        <f ca="1">IF(ISNUMBER(MATCH(K4,'3. Erfassung Auszahlungen'!$V$12:$CE$12,0)),'3. Erfassung Auszahlungen'!$N$12,"")</f>
        <v/>
      </c>
      <c r="L64" s="204" t="str">
        <f ca="1">IF(ISNUMBER(MATCH(L4,'3. Erfassung Auszahlungen'!$V$12:$CE$12,0)),'3. Erfassung Auszahlungen'!$N$12,"")</f>
        <v/>
      </c>
      <c r="M64" s="204" t="str">
        <f ca="1">IF(ISNUMBER(MATCH(M4,'3. Erfassung Auszahlungen'!$V$12:$CE$12,0)),'3. Erfassung Auszahlungen'!$N$12,"")</f>
        <v/>
      </c>
      <c r="N64" s="135">
        <f t="shared" ca="1" si="8"/>
        <v>0</v>
      </c>
    </row>
    <row r="65" spans="1:14" x14ac:dyDescent="0.25">
      <c r="A65" s="18">
        <f>'3. Erfassung Auszahlungen'!A13</f>
        <v>0</v>
      </c>
      <c r="B65" s="204" t="str">
        <f ca="1">IF(ISNUMBER(MATCH(B4,'3. Erfassung Auszahlungen'!$V$13:$CE$13,0)),'3. Erfassung Auszahlungen'!$N$13,"")</f>
        <v/>
      </c>
      <c r="C65" s="204" t="str">
        <f ca="1">IF(ISNUMBER(MATCH(C4,'3. Erfassung Auszahlungen'!$V$13:$CE$13,0)),'3. Erfassung Auszahlungen'!$N$13,"")</f>
        <v/>
      </c>
      <c r="D65" s="204" t="str">
        <f ca="1">IF(ISNUMBER(MATCH(D4,'3. Erfassung Auszahlungen'!$V$13:$CE$13,0)),'3. Erfassung Auszahlungen'!$N$13,"")</f>
        <v/>
      </c>
      <c r="E65" s="204" t="str">
        <f ca="1">IF(ISNUMBER(MATCH(E4,'3. Erfassung Auszahlungen'!$V$13:$CE$13,0)),'3. Erfassung Auszahlungen'!$N$13,"")</f>
        <v/>
      </c>
      <c r="F65" s="204" t="str">
        <f ca="1">IF(ISNUMBER(MATCH(F4,'3. Erfassung Auszahlungen'!$V$13:$CE$13,0)),'3. Erfassung Auszahlungen'!$N$13,"")</f>
        <v/>
      </c>
      <c r="G65" s="204" t="str">
        <f ca="1">IF(ISNUMBER(MATCH(G4,'3. Erfassung Auszahlungen'!$V$13:$CE$13,0)),'3. Erfassung Auszahlungen'!$N$13,"")</f>
        <v/>
      </c>
      <c r="H65" s="204" t="str">
        <f ca="1">IF(ISNUMBER(MATCH(H4,'3. Erfassung Auszahlungen'!$V$13:$CE$13,0)),'3. Erfassung Auszahlungen'!$N$13,"")</f>
        <v/>
      </c>
      <c r="I65" s="204" t="str">
        <f ca="1">IF(ISNUMBER(MATCH(I4,'3. Erfassung Auszahlungen'!$V$13:$CE$13,0)),'3. Erfassung Auszahlungen'!$N$13,"")</f>
        <v/>
      </c>
      <c r="J65" s="204" t="str">
        <f ca="1">IF(ISNUMBER(MATCH(J4,'3. Erfassung Auszahlungen'!$V$13:$CE$13,0)),'3. Erfassung Auszahlungen'!$N$13,"")</f>
        <v/>
      </c>
      <c r="K65" s="204" t="str">
        <f ca="1">IF(ISNUMBER(MATCH(K4,'3. Erfassung Auszahlungen'!$V$13:$CE$13,0)),'3. Erfassung Auszahlungen'!$N$13,"")</f>
        <v/>
      </c>
      <c r="L65" s="204" t="str">
        <f ca="1">IF(ISNUMBER(MATCH(L4,'3. Erfassung Auszahlungen'!$V$13:$CE$13,0)),'3. Erfassung Auszahlungen'!$N$13,"")</f>
        <v/>
      </c>
      <c r="M65" s="204" t="str">
        <f ca="1">IF(ISNUMBER(MATCH(M4,'3. Erfassung Auszahlungen'!$V$13:$CE$13,0)),'3. Erfassung Auszahlungen'!$N$13,"")</f>
        <v/>
      </c>
      <c r="N65" s="135">
        <f t="shared" ca="1" si="8"/>
        <v>0</v>
      </c>
    </row>
    <row r="66" spans="1:14" x14ac:dyDescent="0.25">
      <c r="A66" s="18">
        <f>'3. Erfassung Auszahlungen'!A14</f>
        <v>0</v>
      </c>
      <c r="B66" s="204" t="str">
        <f ca="1">IF(ISNUMBER(MATCH(B4,'3. Erfassung Auszahlungen'!$V$14:$CE$14,0)),'3. Erfassung Auszahlungen'!$N$14,"")</f>
        <v/>
      </c>
      <c r="C66" s="204" t="str">
        <f ca="1">IF(ISNUMBER(MATCH(C4,'3. Erfassung Auszahlungen'!$V$14:$CE$14,0)),'3. Erfassung Auszahlungen'!$N$14,"")</f>
        <v/>
      </c>
      <c r="D66" s="204" t="str">
        <f ca="1">IF(ISNUMBER(MATCH(D4,'3. Erfassung Auszahlungen'!$V$14:$CE$14,0)),'3. Erfassung Auszahlungen'!$N$14,"")</f>
        <v/>
      </c>
      <c r="E66" s="204" t="str">
        <f ca="1">IF(ISNUMBER(MATCH(E4,'3. Erfassung Auszahlungen'!$V$14:$CE$14,0)),'3. Erfassung Auszahlungen'!$N$14,"")</f>
        <v/>
      </c>
      <c r="F66" s="204" t="str">
        <f ca="1">IF(ISNUMBER(MATCH(F4,'3. Erfassung Auszahlungen'!$V$14:$CE$14,0)),'3. Erfassung Auszahlungen'!$N$14,"")</f>
        <v/>
      </c>
      <c r="G66" s="204" t="str">
        <f ca="1">IF(ISNUMBER(MATCH(G4,'3. Erfassung Auszahlungen'!$V$14:$CE$14,0)),'3. Erfassung Auszahlungen'!$N$14,"")</f>
        <v/>
      </c>
      <c r="H66" s="204" t="str">
        <f ca="1">IF(ISNUMBER(MATCH(H4,'3. Erfassung Auszahlungen'!$V$14:$CE$14,0)),'3. Erfassung Auszahlungen'!$N$14,"")</f>
        <v/>
      </c>
      <c r="I66" s="204" t="str">
        <f ca="1">IF(ISNUMBER(MATCH(I4,'3. Erfassung Auszahlungen'!$V$14:$CE$14,0)),'3. Erfassung Auszahlungen'!$N$14,"")</f>
        <v/>
      </c>
      <c r="J66" s="204" t="str">
        <f ca="1">IF(ISNUMBER(MATCH(J4,'3. Erfassung Auszahlungen'!$V$14:$CE$14,0)),'3. Erfassung Auszahlungen'!$N$14,"")</f>
        <v/>
      </c>
      <c r="K66" s="204" t="str">
        <f ca="1">IF(ISNUMBER(MATCH(K4,'3. Erfassung Auszahlungen'!$V$14:$CE$14,0)),'3. Erfassung Auszahlungen'!$N$14,"")</f>
        <v/>
      </c>
      <c r="L66" s="204" t="str">
        <f ca="1">IF(ISNUMBER(MATCH(L4,'3. Erfassung Auszahlungen'!$V$14:$CE$14,0)),'3. Erfassung Auszahlungen'!$N$14,"")</f>
        <v/>
      </c>
      <c r="M66" s="204" t="str">
        <f ca="1">IF(ISNUMBER(MATCH(M4,'3. Erfassung Auszahlungen'!$V$14:$CE$14,0)),'3. Erfassung Auszahlungen'!$N$14,"")</f>
        <v/>
      </c>
      <c r="N66" s="135">
        <f t="shared" ca="1" si="8"/>
        <v>0</v>
      </c>
    </row>
    <row r="67" spans="1:14" x14ac:dyDescent="0.25">
      <c r="A67" s="18">
        <f>'3. Erfassung Auszahlungen'!A15</f>
        <v>0</v>
      </c>
      <c r="B67" s="204" t="str">
        <f ca="1">IF(ISNUMBER(MATCH(B4,'3. Erfassung Auszahlungen'!$V$15:$CE$15,0)),'3. Erfassung Auszahlungen'!$N$15,"")</f>
        <v/>
      </c>
      <c r="C67" s="204" t="str">
        <f ca="1">IF(ISNUMBER(MATCH(C4,'3. Erfassung Auszahlungen'!$V$15:$CE$15,0)),'3. Erfassung Auszahlungen'!$N$15,"")</f>
        <v/>
      </c>
      <c r="D67" s="204" t="str">
        <f ca="1">IF(ISNUMBER(MATCH(D4,'3. Erfassung Auszahlungen'!$V$15:$CE$15,0)),'3. Erfassung Auszahlungen'!$N$15,"")</f>
        <v/>
      </c>
      <c r="E67" s="204" t="str">
        <f ca="1">IF(ISNUMBER(MATCH(E4,'3. Erfassung Auszahlungen'!$V$15:$CE$15,0)),'3. Erfassung Auszahlungen'!$N$15,"")</f>
        <v/>
      </c>
      <c r="F67" s="204" t="str">
        <f ca="1">IF(ISNUMBER(MATCH(F4,'3. Erfassung Auszahlungen'!$V$15:$CE$15,0)),'3. Erfassung Auszahlungen'!$N$15,"")</f>
        <v/>
      </c>
      <c r="G67" s="204" t="str">
        <f ca="1">IF(ISNUMBER(MATCH(G4,'3. Erfassung Auszahlungen'!$V$15:$CE$15,0)),'3. Erfassung Auszahlungen'!$N$15,"")</f>
        <v/>
      </c>
      <c r="H67" s="204" t="str">
        <f ca="1">IF(ISNUMBER(MATCH(H4,'3. Erfassung Auszahlungen'!$V$15:$CE$15,0)),'3. Erfassung Auszahlungen'!$N$15,"")</f>
        <v/>
      </c>
      <c r="I67" s="204" t="str">
        <f ca="1">IF(ISNUMBER(MATCH(I4,'3. Erfassung Auszahlungen'!$V$15:$CE$15,0)),'3. Erfassung Auszahlungen'!$N$15,"")</f>
        <v/>
      </c>
      <c r="J67" s="204" t="str">
        <f ca="1">IF(ISNUMBER(MATCH(J4,'3. Erfassung Auszahlungen'!$V$15:$CE$15,0)),'3. Erfassung Auszahlungen'!$N$15,"")</f>
        <v/>
      </c>
      <c r="K67" s="204" t="str">
        <f ca="1">IF(ISNUMBER(MATCH(K4,'3. Erfassung Auszahlungen'!$V$15:$CE$15,0)),'3. Erfassung Auszahlungen'!$N$15,"")</f>
        <v/>
      </c>
      <c r="L67" s="204" t="str">
        <f ca="1">IF(ISNUMBER(MATCH(L4,'3. Erfassung Auszahlungen'!$V$15:$CE$15,0)),'3. Erfassung Auszahlungen'!$N$15,"")</f>
        <v/>
      </c>
      <c r="M67" s="204" t="str">
        <f ca="1">IF(ISNUMBER(MATCH(M4,'3. Erfassung Auszahlungen'!$V$15:$CE$15,0)),'3. Erfassung Auszahlungen'!$N$15,"")</f>
        <v/>
      </c>
      <c r="N67" s="135">
        <f t="shared" ca="1" si="8"/>
        <v>0</v>
      </c>
    </row>
    <row r="68" spans="1:14" x14ac:dyDescent="0.25">
      <c r="A68" s="18">
        <f>'3. Erfassung Auszahlungen'!A16</f>
        <v>0</v>
      </c>
      <c r="B68" s="204" t="str">
        <f ca="1">IF(ISNUMBER(MATCH(B4,'3. Erfassung Auszahlungen'!$V$16:$CE$16,0)),'3. Erfassung Auszahlungen'!$N$16,"")</f>
        <v/>
      </c>
      <c r="C68" s="204" t="str">
        <f ca="1">IF(ISNUMBER(MATCH(C4,'3. Erfassung Auszahlungen'!$V$16:$CE$16,0)),'3. Erfassung Auszahlungen'!$N$16,"")</f>
        <v/>
      </c>
      <c r="D68" s="204" t="str">
        <f ca="1">IF(ISNUMBER(MATCH(D4,'3. Erfassung Auszahlungen'!$V$16:$CE$16,0)),'3. Erfassung Auszahlungen'!$N$16,"")</f>
        <v/>
      </c>
      <c r="E68" s="204" t="str">
        <f ca="1">IF(ISNUMBER(MATCH(E4,'3. Erfassung Auszahlungen'!$V$16:$CE$16,0)),'3. Erfassung Auszahlungen'!$N$16,"")</f>
        <v/>
      </c>
      <c r="F68" s="204" t="str">
        <f ca="1">IF(ISNUMBER(MATCH(F4,'3. Erfassung Auszahlungen'!$V$16:$CE$16,0)),'3. Erfassung Auszahlungen'!$N$16,"")</f>
        <v/>
      </c>
      <c r="G68" s="204" t="str">
        <f ca="1">IF(ISNUMBER(MATCH(G4,'3. Erfassung Auszahlungen'!$V$16:$CE$16,0)),'3. Erfassung Auszahlungen'!$N$16,"")</f>
        <v/>
      </c>
      <c r="H68" s="204" t="str">
        <f ca="1">IF(ISNUMBER(MATCH(H4,'3. Erfassung Auszahlungen'!$V$16:$CE$16,0)),'3. Erfassung Auszahlungen'!$N$16,"")</f>
        <v/>
      </c>
      <c r="I68" s="204" t="str">
        <f ca="1">IF(ISNUMBER(MATCH(I4,'3. Erfassung Auszahlungen'!$V$16:$CE$16,0)),'3. Erfassung Auszahlungen'!$N$16,"")</f>
        <v/>
      </c>
      <c r="J68" s="204" t="str">
        <f ca="1">IF(ISNUMBER(MATCH(J4,'3. Erfassung Auszahlungen'!$V$16:$CE$16,0)),'3. Erfassung Auszahlungen'!$N$16,"")</f>
        <v/>
      </c>
      <c r="K68" s="204" t="str">
        <f ca="1">IF(ISNUMBER(MATCH(K4,'3. Erfassung Auszahlungen'!$V$16:$CE$16,0)),'3. Erfassung Auszahlungen'!$N$16,"")</f>
        <v/>
      </c>
      <c r="L68" s="204" t="str">
        <f ca="1">IF(ISNUMBER(MATCH(L4,'3. Erfassung Auszahlungen'!$V$16:$CE$16,0)),'3. Erfassung Auszahlungen'!$N$16,"")</f>
        <v/>
      </c>
      <c r="M68" s="204" t="str">
        <f ca="1">IF(ISNUMBER(MATCH(M4,'3. Erfassung Auszahlungen'!$V$16:$CE$16,0)),'3. Erfassung Auszahlungen'!$N$16,"")</f>
        <v/>
      </c>
      <c r="N68" s="135">
        <f t="shared" ca="1" si="8"/>
        <v>0</v>
      </c>
    </row>
    <row r="69" spans="1:14" x14ac:dyDescent="0.25">
      <c r="A69" s="18">
        <f>'3. Erfassung Auszahlungen'!A17</f>
        <v>0</v>
      </c>
      <c r="B69" s="204" t="str">
        <f ca="1">IF(ISNUMBER(MATCH(B4,'3. Erfassung Auszahlungen'!$V$17:$CE$17,0)),'3. Erfassung Auszahlungen'!$N$17,"")</f>
        <v/>
      </c>
      <c r="C69" s="204" t="str">
        <f ca="1">IF(ISNUMBER(MATCH(C4,'3. Erfassung Auszahlungen'!$V$17:$CE$17,0)),'3. Erfassung Auszahlungen'!$N$17,"")</f>
        <v/>
      </c>
      <c r="D69" s="204" t="str">
        <f ca="1">IF(ISNUMBER(MATCH(D4,'3. Erfassung Auszahlungen'!$V$17:$CE$17,0)),'3. Erfassung Auszahlungen'!$N$17,"")</f>
        <v/>
      </c>
      <c r="E69" s="204" t="str">
        <f ca="1">IF(ISNUMBER(MATCH(E4,'3. Erfassung Auszahlungen'!$V$17:$CE$17,0)),'3. Erfassung Auszahlungen'!$N$17,"")</f>
        <v/>
      </c>
      <c r="F69" s="204" t="str">
        <f ca="1">IF(ISNUMBER(MATCH(F4,'3. Erfassung Auszahlungen'!$V$17:$CE$17,0)),'3. Erfassung Auszahlungen'!$N$17,"")</f>
        <v/>
      </c>
      <c r="G69" s="204" t="str">
        <f ca="1">IF(ISNUMBER(MATCH(G4,'3. Erfassung Auszahlungen'!$V$17:$CE$17,0)),'3. Erfassung Auszahlungen'!$N$17,"")</f>
        <v/>
      </c>
      <c r="H69" s="204" t="str">
        <f ca="1">IF(ISNUMBER(MATCH(H4,'3. Erfassung Auszahlungen'!$V$17:$CE$17,0)),'3. Erfassung Auszahlungen'!$N$17,"")</f>
        <v/>
      </c>
      <c r="I69" s="204" t="str">
        <f ca="1">IF(ISNUMBER(MATCH(I4,'3. Erfassung Auszahlungen'!$V$17:$CE$17,0)),'3. Erfassung Auszahlungen'!$N$17,"")</f>
        <v/>
      </c>
      <c r="J69" s="204" t="str">
        <f ca="1">IF(ISNUMBER(MATCH(J4,'3. Erfassung Auszahlungen'!$V$17:$CE$17,0)),'3. Erfassung Auszahlungen'!$N$17,"")</f>
        <v/>
      </c>
      <c r="K69" s="204" t="str">
        <f ca="1">IF(ISNUMBER(MATCH(K4,'3. Erfassung Auszahlungen'!$V$17:$CE$17,0)),'3. Erfassung Auszahlungen'!$N$17,"")</f>
        <v/>
      </c>
      <c r="L69" s="204" t="str">
        <f ca="1">IF(ISNUMBER(MATCH(L4,'3. Erfassung Auszahlungen'!$V$17:$CE$17,0)),'3. Erfassung Auszahlungen'!$N$17,"")</f>
        <v/>
      </c>
      <c r="M69" s="204" t="str">
        <f ca="1">IF(ISNUMBER(MATCH(M4,'3. Erfassung Auszahlungen'!$V$17:$CE$17,0)),'3. Erfassung Auszahlungen'!$N$17,"")</f>
        <v/>
      </c>
      <c r="N69" s="135">
        <f t="shared" ca="1" si="8"/>
        <v>0</v>
      </c>
    </row>
    <row r="70" spans="1:14" x14ac:dyDescent="0.25">
      <c r="A70" s="18">
        <f>'3. Erfassung Auszahlungen'!A18</f>
        <v>0</v>
      </c>
      <c r="B70" s="204" t="str">
        <f ca="1">IF(ISNUMBER(MATCH(B4,'3. Erfassung Auszahlungen'!$V$18:$CE$18,0)),'3. Erfassung Auszahlungen'!$N$18,"")</f>
        <v/>
      </c>
      <c r="C70" s="204" t="str">
        <f ca="1">IF(ISNUMBER(MATCH(C4,'3. Erfassung Auszahlungen'!$V$18:$CE$18,0)),'3. Erfassung Auszahlungen'!$N$18,"")</f>
        <v/>
      </c>
      <c r="D70" s="204" t="str">
        <f ca="1">IF(ISNUMBER(MATCH(D4,'3. Erfassung Auszahlungen'!$V$18:$CE$18,0)),'3. Erfassung Auszahlungen'!$N$18,"")</f>
        <v/>
      </c>
      <c r="E70" s="204" t="str">
        <f ca="1">IF(ISNUMBER(MATCH(E4,'3. Erfassung Auszahlungen'!$V$18:$CE$18,0)),'3. Erfassung Auszahlungen'!$N$18,"")</f>
        <v/>
      </c>
      <c r="F70" s="204" t="str">
        <f ca="1">IF(ISNUMBER(MATCH(F4,'3. Erfassung Auszahlungen'!$V$18:$CE$18,0)),'3. Erfassung Auszahlungen'!$N$18,"")</f>
        <v/>
      </c>
      <c r="G70" s="204" t="str">
        <f ca="1">IF(ISNUMBER(MATCH(G4,'3. Erfassung Auszahlungen'!$V$18:$CE$18,0)),'3. Erfassung Auszahlungen'!$N$18,"")</f>
        <v/>
      </c>
      <c r="H70" s="204" t="str">
        <f ca="1">IF(ISNUMBER(MATCH(H4,'3. Erfassung Auszahlungen'!$V$18:$CE$18,0)),'3. Erfassung Auszahlungen'!$N$18,"")</f>
        <v/>
      </c>
      <c r="I70" s="204" t="str">
        <f ca="1">IF(ISNUMBER(MATCH(I4,'3. Erfassung Auszahlungen'!$V$18:$CE$18,0)),'3. Erfassung Auszahlungen'!$N$18,"")</f>
        <v/>
      </c>
      <c r="J70" s="204" t="str">
        <f ca="1">IF(ISNUMBER(MATCH(J4,'3. Erfassung Auszahlungen'!$V$18:$CE$18,0)),'3. Erfassung Auszahlungen'!$N$18,"")</f>
        <v/>
      </c>
      <c r="K70" s="204" t="str">
        <f ca="1">IF(ISNUMBER(MATCH(K4,'3. Erfassung Auszahlungen'!$V$18:$CE$18,0)),'3. Erfassung Auszahlungen'!$N$18,"")</f>
        <v/>
      </c>
      <c r="L70" s="204" t="str">
        <f ca="1">IF(ISNUMBER(MATCH(L4,'3. Erfassung Auszahlungen'!$V$18:$CE$18,0)),'3. Erfassung Auszahlungen'!$N$18,"")</f>
        <v/>
      </c>
      <c r="M70" s="204" t="str">
        <f ca="1">IF(ISNUMBER(MATCH(M4,'3. Erfassung Auszahlungen'!$V$18:$CE$18,0)),'3. Erfassung Auszahlungen'!$N$18,"")</f>
        <v/>
      </c>
      <c r="N70" s="135">
        <f t="shared" ca="1" si="8"/>
        <v>0</v>
      </c>
    </row>
    <row r="71" spans="1:14" x14ac:dyDescent="0.25">
      <c r="A71" s="18">
        <f>'3. Erfassung Auszahlungen'!A19</f>
        <v>0</v>
      </c>
      <c r="B71" s="204" t="str">
        <f ca="1">IF(ISNUMBER(MATCH(B4,'3. Erfassung Auszahlungen'!$V$19:$CE$19,0)),'3. Erfassung Auszahlungen'!$N$19,"")</f>
        <v/>
      </c>
      <c r="C71" s="204" t="str">
        <f ca="1">IF(ISNUMBER(MATCH(C4,'3. Erfassung Auszahlungen'!$V$19:$CE$19,0)),'3. Erfassung Auszahlungen'!$N$19,"")</f>
        <v/>
      </c>
      <c r="D71" s="204" t="str">
        <f ca="1">IF(ISNUMBER(MATCH(D4,'3. Erfassung Auszahlungen'!$V$19:$CE$19,0)),'3. Erfassung Auszahlungen'!$N$19,"")</f>
        <v/>
      </c>
      <c r="E71" s="204" t="str">
        <f ca="1">IF(ISNUMBER(MATCH(E4,'3. Erfassung Auszahlungen'!$V$19:$CE$19,0)),'3. Erfassung Auszahlungen'!$N$19,"")</f>
        <v/>
      </c>
      <c r="F71" s="204" t="str">
        <f ca="1">IF(ISNUMBER(MATCH(F4,'3. Erfassung Auszahlungen'!$V$19:$CE$19,0)),'3. Erfassung Auszahlungen'!$N$19,"")</f>
        <v/>
      </c>
      <c r="G71" s="204" t="str">
        <f ca="1">IF(ISNUMBER(MATCH(G4,'3. Erfassung Auszahlungen'!$V$19:$CE$19,0)),'3. Erfassung Auszahlungen'!$N$19,"")</f>
        <v/>
      </c>
      <c r="H71" s="204" t="str">
        <f ca="1">IF(ISNUMBER(MATCH(H4,'3. Erfassung Auszahlungen'!$V$19:$CE$19,0)),'3. Erfassung Auszahlungen'!$N$19,"")</f>
        <v/>
      </c>
      <c r="I71" s="204" t="str">
        <f ca="1">IF(ISNUMBER(MATCH(I4,'3. Erfassung Auszahlungen'!$V$19:$CE$19,0)),'3. Erfassung Auszahlungen'!$N$19,"")</f>
        <v/>
      </c>
      <c r="J71" s="204" t="str">
        <f ca="1">IF(ISNUMBER(MATCH(J4,'3. Erfassung Auszahlungen'!$V$19:$CE$19,0)),'3. Erfassung Auszahlungen'!$N$19,"")</f>
        <v/>
      </c>
      <c r="K71" s="204" t="str">
        <f ca="1">IF(ISNUMBER(MATCH(K4,'3. Erfassung Auszahlungen'!$V$19:$CE$19,0)),'3. Erfassung Auszahlungen'!$N$19,"")</f>
        <v/>
      </c>
      <c r="L71" s="204" t="str">
        <f ca="1">IF(ISNUMBER(MATCH(L4,'3. Erfassung Auszahlungen'!$V$19:$CE$19,0)),'3. Erfassung Auszahlungen'!$N$19,"")</f>
        <v/>
      </c>
      <c r="M71" s="204" t="str">
        <f ca="1">IF(ISNUMBER(MATCH(M4,'3. Erfassung Auszahlungen'!$V$19:$CE$19,0)),'3. Erfassung Auszahlungen'!$N$19,"")</f>
        <v/>
      </c>
      <c r="N71" s="135">
        <f t="shared" ca="1" si="8"/>
        <v>0</v>
      </c>
    </row>
    <row r="72" spans="1:14" x14ac:dyDescent="0.25">
      <c r="A72" s="18">
        <f>'3. Erfassung Auszahlungen'!A20</f>
        <v>0</v>
      </c>
      <c r="B72" s="204" t="str">
        <f ca="1">IF(ISNUMBER(MATCH(B4,'3. Erfassung Auszahlungen'!$V$20:$CE$20,0)),'3. Erfassung Auszahlungen'!$N$20,"")</f>
        <v/>
      </c>
      <c r="C72" s="204" t="str">
        <f ca="1">IF(ISNUMBER(MATCH(C4,'3. Erfassung Auszahlungen'!$V$20:$CE$20,0)),'3. Erfassung Auszahlungen'!$N$20,"")</f>
        <v/>
      </c>
      <c r="D72" s="204" t="str">
        <f ca="1">IF(ISNUMBER(MATCH(D4,'3. Erfassung Auszahlungen'!$V$20:$CE$20,0)),'3. Erfassung Auszahlungen'!$N$20,"")</f>
        <v/>
      </c>
      <c r="E72" s="204" t="str">
        <f ca="1">IF(ISNUMBER(MATCH(E4,'3. Erfassung Auszahlungen'!$V$20:$CE$20,0)),'3. Erfassung Auszahlungen'!$N$20,"")</f>
        <v/>
      </c>
      <c r="F72" s="204" t="str">
        <f ca="1">IF(ISNUMBER(MATCH(F4,'3. Erfassung Auszahlungen'!$V$20:$CE$20,0)),'3. Erfassung Auszahlungen'!$N$20,"")</f>
        <v/>
      </c>
      <c r="G72" s="204" t="str">
        <f ca="1">IF(ISNUMBER(MATCH(G4,'3. Erfassung Auszahlungen'!$V$20:$CE$20,0)),'3. Erfassung Auszahlungen'!$N$20,"")</f>
        <v/>
      </c>
      <c r="H72" s="204" t="str">
        <f ca="1">IF(ISNUMBER(MATCH(H4,'3. Erfassung Auszahlungen'!$V$20:$CE$20,0)),'3. Erfassung Auszahlungen'!$N$20,"")</f>
        <v/>
      </c>
      <c r="I72" s="204" t="str">
        <f ca="1">IF(ISNUMBER(MATCH(I4,'3. Erfassung Auszahlungen'!$V$20:$CE$20,0)),'3. Erfassung Auszahlungen'!$N$20,"")</f>
        <v/>
      </c>
      <c r="J72" s="204" t="str">
        <f ca="1">IF(ISNUMBER(MATCH(J4,'3. Erfassung Auszahlungen'!$V$20:$CE$20,0)),'3. Erfassung Auszahlungen'!$N$20,"")</f>
        <v/>
      </c>
      <c r="K72" s="204" t="str">
        <f ca="1">IF(ISNUMBER(MATCH(K4,'3. Erfassung Auszahlungen'!$V$20:$CE$20,0)),'3. Erfassung Auszahlungen'!$N$20,"")</f>
        <v/>
      </c>
      <c r="L72" s="204" t="str">
        <f ca="1">IF(ISNUMBER(MATCH(L4,'3. Erfassung Auszahlungen'!$V$20:$CE$20,0)),'3. Erfassung Auszahlungen'!$N$20,"")</f>
        <v/>
      </c>
      <c r="M72" s="204" t="str">
        <f ca="1">IF(ISNUMBER(MATCH(M4,'3. Erfassung Auszahlungen'!$V$20:$CE$20,0)),'3. Erfassung Auszahlungen'!$N$20,"")</f>
        <v/>
      </c>
      <c r="N72" s="135">
        <f t="shared" ca="1" si="8"/>
        <v>0</v>
      </c>
    </row>
    <row r="73" spans="1:14" x14ac:dyDescent="0.25">
      <c r="A73" s="18">
        <f>'3. Erfassung Auszahlungen'!A21</f>
        <v>0</v>
      </c>
      <c r="B73" s="204" t="str">
        <f ca="1">IF(ISNUMBER(MATCH(B4,'3. Erfassung Auszahlungen'!$V$21:$CE$21,0)),'3. Erfassung Auszahlungen'!$N$21,"")</f>
        <v/>
      </c>
      <c r="C73" s="204" t="str">
        <f ca="1">IF(ISNUMBER(MATCH(C4,'3. Erfassung Auszahlungen'!$V$21:$CE$21,0)),'3. Erfassung Auszahlungen'!$N$21,"")</f>
        <v/>
      </c>
      <c r="D73" s="204" t="str">
        <f ca="1">IF(ISNUMBER(MATCH(D4,'3. Erfassung Auszahlungen'!$V$21:$CE$21,0)),'3. Erfassung Auszahlungen'!$N$21,"")</f>
        <v/>
      </c>
      <c r="E73" s="204" t="str">
        <f ca="1">IF(ISNUMBER(MATCH(E4,'3. Erfassung Auszahlungen'!$V$21:$CE$21,0)),'3. Erfassung Auszahlungen'!$N$21,"")</f>
        <v/>
      </c>
      <c r="F73" s="204" t="str">
        <f ca="1">IF(ISNUMBER(MATCH(F4,'3. Erfassung Auszahlungen'!$V$21:$CE$21,0)),'3. Erfassung Auszahlungen'!$N$21,"")</f>
        <v/>
      </c>
      <c r="G73" s="204" t="str">
        <f ca="1">IF(ISNUMBER(MATCH(G4,'3. Erfassung Auszahlungen'!$V$21:$CE$21,0)),'3. Erfassung Auszahlungen'!$N$21,"")</f>
        <v/>
      </c>
      <c r="H73" s="204" t="str">
        <f ca="1">IF(ISNUMBER(MATCH(H4,'3. Erfassung Auszahlungen'!$V$21:$CE$21,0)),'3. Erfassung Auszahlungen'!$N$21,"")</f>
        <v/>
      </c>
      <c r="I73" s="204" t="str">
        <f ca="1">IF(ISNUMBER(MATCH(I4,'3. Erfassung Auszahlungen'!$V$21:$CE$21,0)),'3. Erfassung Auszahlungen'!$N$21,"")</f>
        <v/>
      </c>
      <c r="J73" s="204" t="str">
        <f ca="1">IF(ISNUMBER(MATCH(J4,'3. Erfassung Auszahlungen'!$V$21:$CE$21,0)),'3. Erfassung Auszahlungen'!$N$21,"")</f>
        <v/>
      </c>
      <c r="K73" s="204" t="str">
        <f ca="1">IF(ISNUMBER(MATCH(K4,'3. Erfassung Auszahlungen'!$V$21:$CE$21,0)),'3. Erfassung Auszahlungen'!$N$21,"")</f>
        <v/>
      </c>
      <c r="L73" s="204" t="str">
        <f ca="1">IF(ISNUMBER(MATCH(L4,'3. Erfassung Auszahlungen'!$V$21:$CE$21,0)),'3. Erfassung Auszahlungen'!$N$21,"")</f>
        <v/>
      </c>
      <c r="M73" s="204" t="str">
        <f ca="1">IF(ISNUMBER(MATCH(M4,'3. Erfassung Auszahlungen'!$V$21:$CE$21,0)),'3. Erfassung Auszahlungen'!$N$21,"")</f>
        <v/>
      </c>
      <c r="N73" s="135">
        <f t="shared" ca="1" si="8"/>
        <v>0</v>
      </c>
    </row>
    <row r="74" spans="1:14" x14ac:dyDescent="0.25">
      <c r="A74" s="18">
        <f>'3. Erfassung Auszahlungen'!A22</f>
        <v>0</v>
      </c>
      <c r="B74" s="204" t="str">
        <f ca="1">IF(ISNUMBER(MATCH(B4,'3. Erfassung Auszahlungen'!$V$22:$CE$22,0)),'3. Erfassung Auszahlungen'!$N$22,"")</f>
        <v/>
      </c>
      <c r="C74" s="204" t="str">
        <f ca="1">IF(ISNUMBER(MATCH(C4,'3. Erfassung Auszahlungen'!$V$22:$CE$22,0)),'3. Erfassung Auszahlungen'!$N$22,"")</f>
        <v/>
      </c>
      <c r="D74" s="204" t="str">
        <f ca="1">IF(ISNUMBER(MATCH(D4,'3. Erfassung Auszahlungen'!$V$22:$CE$22,0)),'3. Erfassung Auszahlungen'!$N$22,"")</f>
        <v/>
      </c>
      <c r="E74" s="204" t="str">
        <f ca="1">IF(ISNUMBER(MATCH(E4,'3. Erfassung Auszahlungen'!$V$22:$CE$22,0)),'3. Erfassung Auszahlungen'!$N$22,"")</f>
        <v/>
      </c>
      <c r="F74" s="204" t="str">
        <f ca="1">IF(ISNUMBER(MATCH(F4,'3. Erfassung Auszahlungen'!$V$22:$CE$22,0)),'3. Erfassung Auszahlungen'!$N$22,"")</f>
        <v/>
      </c>
      <c r="G74" s="204" t="str">
        <f ca="1">IF(ISNUMBER(MATCH(G4,'3. Erfassung Auszahlungen'!$V$22:$CE$22,0)),'3. Erfassung Auszahlungen'!$N$22,"")</f>
        <v/>
      </c>
      <c r="H74" s="204" t="str">
        <f ca="1">IF(ISNUMBER(MATCH(H4,'3. Erfassung Auszahlungen'!$V$22:$CE$22,0)),'3. Erfassung Auszahlungen'!$N$22,"")</f>
        <v/>
      </c>
      <c r="I74" s="204" t="str">
        <f ca="1">IF(ISNUMBER(MATCH(I4,'3. Erfassung Auszahlungen'!$V$22:$CE$22,0)),'3. Erfassung Auszahlungen'!$N$22,"")</f>
        <v/>
      </c>
      <c r="J74" s="204" t="str">
        <f ca="1">IF(ISNUMBER(MATCH(J4,'3. Erfassung Auszahlungen'!$V$22:$CE$22,0)),'3. Erfassung Auszahlungen'!$N$22,"")</f>
        <v/>
      </c>
      <c r="K74" s="204" t="str">
        <f ca="1">IF(ISNUMBER(MATCH(K4,'3. Erfassung Auszahlungen'!$V$22:$CE$22,0)),'3. Erfassung Auszahlungen'!$N$22,"")</f>
        <v/>
      </c>
      <c r="L74" s="204" t="str">
        <f ca="1">IF(ISNUMBER(MATCH(L4,'3. Erfassung Auszahlungen'!$V$22:$CE$22,0)),'3. Erfassung Auszahlungen'!$N$22,"")</f>
        <v/>
      </c>
      <c r="M74" s="204" t="str">
        <f ca="1">IF(ISNUMBER(MATCH(M4,'3. Erfassung Auszahlungen'!$V$22:$CE$22,0)),'3. Erfassung Auszahlungen'!$N$22,"")</f>
        <v/>
      </c>
      <c r="N74" s="135">
        <f t="shared" ca="1" si="8"/>
        <v>0</v>
      </c>
    </row>
    <row r="75" spans="1:14" x14ac:dyDescent="0.25">
      <c r="A75" s="18">
        <f>'3. Erfassung Auszahlungen'!A23</f>
        <v>0</v>
      </c>
      <c r="B75" s="204" t="str">
        <f ca="1">IF(ISNUMBER(MATCH(B4,'3. Erfassung Auszahlungen'!$V$23:$CE$23,0)),'3. Erfassung Auszahlungen'!$N$23,"")</f>
        <v/>
      </c>
      <c r="C75" s="204" t="str">
        <f ca="1">IF(ISNUMBER(MATCH(C4,'3. Erfassung Auszahlungen'!$V$23:$CE$23,0)),'3. Erfassung Auszahlungen'!$N$23,"")</f>
        <v/>
      </c>
      <c r="D75" s="204" t="str">
        <f ca="1">IF(ISNUMBER(MATCH(D4,'3. Erfassung Auszahlungen'!$V$23:$CE$23,0)),'3. Erfassung Auszahlungen'!$N$23,"")</f>
        <v/>
      </c>
      <c r="E75" s="204" t="str">
        <f ca="1">IF(ISNUMBER(MATCH(E4,'3. Erfassung Auszahlungen'!$V$23:$CE$23,0)),'3. Erfassung Auszahlungen'!$N$23,"")</f>
        <v/>
      </c>
      <c r="F75" s="204" t="str">
        <f ca="1">IF(ISNUMBER(MATCH(F4,'3. Erfassung Auszahlungen'!$V$23:$CE$23,0)),'3. Erfassung Auszahlungen'!$N$23,"")</f>
        <v/>
      </c>
      <c r="G75" s="204" t="str">
        <f ca="1">IF(ISNUMBER(MATCH(G4,'3. Erfassung Auszahlungen'!$V$23:$CE$23,0)),'3. Erfassung Auszahlungen'!$N$23,"")</f>
        <v/>
      </c>
      <c r="H75" s="204" t="str">
        <f ca="1">IF(ISNUMBER(MATCH(H4,'3. Erfassung Auszahlungen'!$V$23:$CE$23,0)),'3. Erfassung Auszahlungen'!$N$23,"")</f>
        <v/>
      </c>
      <c r="I75" s="204" t="str">
        <f ca="1">IF(ISNUMBER(MATCH(I4,'3. Erfassung Auszahlungen'!$V$23:$CE$23,0)),'3. Erfassung Auszahlungen'!$N$23,"")</f>
        <v/>
      </c>
      <c r="J75" s="204" t="str">
        <f ca="1">IF(ISNUMBER(MATCH(J4,'3. Erfassung Auszahlungen'!$V$23:$CE$23,0)),'3. Erfassung Auszahlungen'!$N$23,"")</f>
        <v/>
      </c>
      <c r="K75" s="204" t="str">
        <f ca="1">IF(ISNUMBER(MATCH(K4,'3. Erfassung Auszahlungen'!$V$23:$CE$23,0)),'3. Erfassung Auszahlungen'!$N$23,"")</f>
        <v/>
      </c>
      <c r="L75" s="204" t="str">
        <f ca="1">IF(ISNUMBER(MATCH(L4,'3. Erfassung Auszahlungen'!$V$23:$CE$23,0)),'3. Erfassung Auszahlungen'!$N$23,"")</f>
        <v/>
      </c>
      <c r="M75" s="204" t="str">
        <f ca="1">IF(ISNUMBER(MATCH(M4,'3. Erfassung Auszahlungen'!$V$23:$CE$23,0)),'3. Erfassung Auszahlungen'!$N$23,"")</f>
        <v/>
      </c>
      <c r="N75" s="135">
        <f t="shared" ca="1" si="8"/>
        <v>0</v>
      </c>
    </row>
    <row r="76" spans="1:14" x14ac:dyDescent="0.25">
      <c r="A76" s="18">
        <f>'3. Erfassung Auszahlungen'!A24</f>
        <v>0</v>
      </c>
      <c r="B76" s="204" t="str">
        <f ca="1">IF(ISNUMBER(MATCH(B4,'3. Erfassung Auszahlungen'!$V$24:$CE$24,0)),'3. Erfassung Auszahlungen'!$N$24,"")</f>
        <v/>
      </c>
      <c r="C76" s="204" t="str">
        <f ca="1">IF(ISNUMBER(MATCH(C4,'3. Erfassung Auszahlungen'!$V$24:$CE$24,0)),'3. Erfassung Auszahlungen'!$N$24,"")</f>
        <v/>
      </c>
      <c r="D76" s="204" t="str">
        <f ca="1">IF(ISNUMBER(MATCH(D4,'3. Erfassung Auszahlungen'!$V$24:$CE$24,0)),'3. Erfassung Auszahlungen'!$N$24,"")</f>
        <v/>
      </c>
      <c r="E76" s="204" t="str">
        <f ca="1">IF(ISNUMBER(MATCH(E4,'3. Erfassung Auszahlungen'!$V$24:$CE$24,0)),'3. Erfassung Auszahlungen'!$N$24,"")</f>
        <v/>
      </c>
      <c r="F76" s="204" t="str">
        <f ca="1">IF(ISNUMBER(MATCH(F4,'3. Erfassung Auszahlungen'!$V$24:$CE$24,0)),'3. Erfassung Auszahlungen'!$N$24,"")</f>
        <v/>
      </c>
      <c r="G76" s="204" t="str">
        <f ca="1">IF(ISNUMBER(MATCH(G4,'3. Erfassung Auszahlungen'!$V$24:$CE$24,0)),'3. Erfassung Auszahlungen'!$N$24,"")</f>
        <v/>
      </c>
      <c r="H76" s="204" t="str">
        <f ca="1">IF(ISNUMBER(MATCH(H4,'3. Erfassung Auszahlungen'!$V$24:$CE$24,0)),'3. Erfassung Auszahlungen'!$N$24,"")</f>
        <v/>
      </c>
      <c r="I76" s="204" t="str">
        <f ca="1">IF(ISNUMBER(MATCH(I4,'3. Erfassung Auszahlungen'!$V$24:$CE$24,0)),'3. Erfassung Auszahlungen'!$N$24,"")</f>
        <v/>
      </c>
      <c r="J76" s="204" t="str">
        <f ca="1">IF(ISNUMBER(MATCH(J4,'3. Erfassung Auszahlungen'!$V$24:$CE$24,0)),'3. Erfassung Auszahlungen'!$N$24,"")</f>
        <v/>
      </c>
      <c r="K76" s="204" t="str">
        <f ca="1">IF(ISNUMBER(MATCH(K4,'3. Erfassung Auszahlungen'!$V$24:$CE$24,0)),'3. Erfassung Auszahlungen'!$N$24,"")</f>
        <v/>
      </c>
      <c r="L76" s="204" t="str">
        <f ca="1">IF(ISNUMBER(MATCH(L4,'3. Erfassung Auszahlungen'!$V$24:$CE$24,0)),'3. Erfassung Auszahlungen'!$N$24,"")</f>
        <v/>
      </c>
      <c r="M76" s="204" t="str">
        <f ca="1">IF(ISNUMBER(MATCH(M4,'3. Erfassung Auszahlungen'!$V$24:$CE$24,0)),'3. Erfassung Auszahlungen'!$N$24,"")</f>
        <v/>
      </c>
      <c r="N76" s="135">
        <f t="shared" ca="1" si="8"/>
        <v>0</v>
      </c>
    </row>
    <row r="77" spans="1:14" x14ac:dyDescent="0.25">
      <c r="A77" s="18">
        <f>'3. Erfassung Auszahlungen'!A25</f>
        <v>0</v>
      </c>
      <c r="B77" s="204" t="str">
        <f ca="1">IF(ISNUMBER(MATCH(B4,'3. Erfassung Auszahlungen'!$V$25:$CE$25,0)),'3. Erfassung Auszahlungen'!$N$25,"")</f>
        <v/>
      </c>
      <c r="C77" s="204" t="str">
        <f ca="1">IF(ISNUMBER(MATCH(C4,'3. Erfassung Auszahlungen'!$V$25:$CE$25,0)),'3. Erfassung Auszahlungen'!$N$25,"")</f>
        <v/>
      </c>
      <c r="D77" s="204" t="str">
        <f ca="1">IF(ISNUMBER(MATCH(D4,'3. Erfassung Auszahlungen'!$V$25:$CE$25,0)),'3. Erfassung Auszahlungen'!$N$25,"")</f>
        <v/>
      </c>
      <c r="E77" s="204" t="str">
        <f ca="1">IF(ISNUMBER(MATCH(E4,'3. Erfassung Auszahlungen'!$V$25:$CE$25,0)),'3. Erfassung Auszahlungen'!$N$25,"")</f>
        <v/>
      </c>
      <c r="F77" s="204" t="str">
        <f ca="1">IF(ISNUMBER(MATCH(F4,'3. Erfassung Auszahlungen'!$V$25:$CE$25,0)),'3. Erfassung Auszahlungen'!$N$25,"")</f>
        <v/>
      </c>
      <c r="G77" s="204" t="str">
        <f ca="1">IF(ISNUMBER(MATCH(G4,'3. Erfassung Auszahlungen'!$V$25:$CE$25,0)),'3. Erfassung Auszahlungen'!$N$25,"")</f>
        <v/>
      </c>
      <c r="H77" s="204" t="str">
        <f ca="1">IF(ISNUMBER(MATCH(H4,'3. Erfassung Auszahlungen'!$V$25:$CE$25,0)),'3. Erfassung Auszahlungen'!$N$25,"")</f>
        <v/>
      </c>
      <c r="I77" s="204" t="str">
        <f ca="1">IF(ISNUMBER(MATCH(I4,'3. Erfassung Auszahlungen'!$V$25:$CE$25,0)),'3. Erfassung Auszahlungen'!$N$25,"")</f>
        <v/>
      </c>
      <c r="J77" s="204" t="str">
        <f ca="1">IF(ISNUMBER(MATCH(J4,'3. Erfassung Auszahlungen'!$V$25:$CE$25,0)),'3. Erfassung Auszahlungen'!$N$25,"")</f>
        <v/>
      </c>
      <c r="K77" s="204" t="str">
        <f ca="1">IF(ISNUMBER(MATCH(K4,'3. Erfassung Auszahlungen'!$V$25:$CE$25,0)),'3. Erfassung Auszahlungen'!$N$25,"")</f>
        <v/>
      </c>
      <c r="L77" s="204" t="str">
        <f ca="1">IF(ISNUMBER(MATCH(L4,'3. Erfassung Auszahlungen'!$V$25:$CE$25,0)),'3. Erfassung Auszahlungen'!$N$25,"")</f>
        <v/>
      </c>
      <c r="M77" s="204" t="str">
        <f ca="1">IF(ISNUMBER(MATCH(M4,'3. Erfassung Auszahlungen'!$V$25:$CE$25,0)),'3. Erfassung Auszahlungen'!$N$25,"")</f>
        <v/>
      </c>
      <c r="N77" s="135">
        <f t="shared" ca="1" si="8"/>
        <v>0</v>
      </c>
    </row>
    <row r="78" spans="1:14" x14ac:dyDescent="0.25">
      <c r="A78" s="18">
        <f>'3. Erfassung Auszahlungen'!A26</f>
        <v>0</v>
      </c>
      <c r="B78" s="204" t="str">
        <f ca="1">IF(ISNUMBER(MATCH(B4,'3. Erfassung Auszahlungen'!$V$26:$CE$26,0)),'3. Erfassung Auszahlungen'!$N$26,"")</f>
        <v/>
      </c>
      <c r="C78" s="204" t="str">
        <f ca="1">IF(ISNUMBER(MATCH(C4,'3. Erfassung Auszahlungen'!$V$26:$CE$26,0)),'3. Erfassung Auszahlungen'!$N$26,"")</f>
        <v/>
      </c>
      <c r="D78" s="204" t="str">
        <f ca="1">IF(ISNUMBER(MATCH(D4,'3. Erfassung Auszahlungen'!$V$26:$CE$26,0)),'3. Erfassung Auszahlungen'!$N$26,"")</f>
        <v/>
      </c>
      <c r="E78" s="204" t="str">
        <f ca="1">IF(ISNUMBER(MATCH(E4,'3. Erfassung Auszahlungen'!$V$26:$CE$26,0)),'3. Erfassung Auszahlungen'!$N$26,"")</f>
        <v/>
      </c>
      <c r="F78" s="204" t="str">
        <f ca="1">IF(ISNUMBER(MATCH(F4,'3. Erfassung Auszahlungen'!$V$26:$CE$26,0)),'3. Erfassung Auszahlungen'!$N$26,"")</f>
        <v/>
      </c>
      <c r="G78" s="204" t="str">
        <f ca="1">IF(ISNUMBER(MATCH(G4,'3. Erfassung Auszahlungen'!$V$26:$CE$26,0)),'3. Erfassung Auszahlungen'!$N$26,"")</f>
        <v/>
      </c>
      <c r="H78" s="204" t="str">
        <f ca="1">IF(ISNUMBER(MATCH(H4,'3. Erfassung Auszahlungen'!$V$26:$CE$26,0)),'3. Erfassung Auszahlungen'!$N$26,"")</f>
        <v/>
      </c>
      <c r="I78" s="204" t="str">
        <f ca="1">IF(ISNUMBER(MATCH(I4,'3. Erfassung Auszahlungen'!$V$26:$CE$26,0)),'3. Erfassung Auszahlungen'!$N$26,"")</f>
        <v/>
      </c>
      <c r="J78" s="204" t="str">
        <f ca="1">IF(ISNUMBER(MATCH(J4,'3. Erfassung Auszahlungen'!$V$26:$CE$26,0)),'3. Erfassung Auszahlungen'!$N$26,"")</f>
        <v/>
      </c>
      <c r="K78" s="204" t="str">
        <f ca="1">IF(ISNUMBER(MATCH(K4,'3. Erfassung Auszahlungen'!$V$26:$CE$26,0)),'3. Erfassung Auszahlungen'!$N$26,"")</f>
        <v/>
      </c>
      <c r="L78" s="204" t="str">
        <f ca="1">IF(ISNUMBER(MATCH(L4,'3. Erfassung Auszahlungen'!$V$26:$CE$26,0)),'3. Erfassung Auszahlungen'!$N$26,"")</f>
        <v/>
      </c>
      <c r="M78" s="204" t="str">
        <f ca="1">IF(ISNUMBER(MATCH(M4,'3. Erfassung Auszahlungen'!$V$26:$CE$26,0)),'3. Erfassung Auszahlungen'!$N$26,"")</f>
        <v/>
      </c>
      <c r="N78" s="135">
        <f t="shared" ca="1" si="8"/>
        <v>0</v>
      </c>
    </row>
    <row r="79" spans="1:14" x14ac:dyDescent="0.25">
      <c r="A79" s="18">
        <f>'3. Erfassung Auszahlungen'!A27</f>
        <v>0</v>
      </c>
      <c r="B79" s="204" t="str">
        <f ca="1">IF(ISNUMBER(MATCH(B4,'3. Erfassung Auszahlungen'!$V$27:$CE$27,0)),'3. Erfassung Auszahlungen'!$N$27,"")</f>
        <v/>
      </c>
      <c r="C79" s="204" t="str">
        <f ca="1">IF(ISNUMBER(MATCH(C4,'3. Erfassung Auszahlungen'!$V$27:$CE$27,0)),'3. Erfassung Auszahlungen'!$N$27,"")</f>
        <v/>
      </c>
      <c r="D79" s="204" t="str">
        <f ca="1">IF(ISNUMBER(MATCH(D4,'3. Erfassung Auszahlungen'!$V$27:$CE$27,0)),'3. Erfassung Auszahlungen'!$N$27,"")</f>
        <v/>
      </c>
      <c r="E79" s="204" t="str">
        <f ca="1">IF(ISNUMBER(MATCH(E4,'3. Erfassung Auszahlungen'!$V$27:$CE$27,0)),'3. Erfassung Auszahlungen'!$N$27,"")</f>
        <v/>
      </c>
      <c r="F79" s="204" t="str">
        <f ca="1">IF(ISNUMBER(MATCH(F4,'3. Erfassung Auszahlungen'!$V$27:$CE$27,0)),'3. Erfassung Auszahlungen'!$N$27,"")</f>
        <v/>
      </c>
      <c r="G79" s="204" t="str">
        <f ca="1">IF(ISNUMBER(MATCH(G4,'3. Erfassung Auszahlungen'!$V$27:$CE$27,0)),'3. Erfassung Auszahlungen'!$N$27,"")</f>
        <v/>
      </c>
      <c r="H79" s="204" t="str">
        <f ca="1">IF(ISNUMBER(MATCH(H4,'3. Erfassung Auszahlungen'!$V$27:$CE$27,0)),'3. Erfassung Auszahlungen'!$N$27,"")</f>
        <v/>
      </c>
      <c r="I79" s="204" t="str">
        <f ca="1">IF(ISNUMBER(MATCH(I4,'3. Erfassung Auszahlungen'!$V$27:$CE$27,0)),'3. Erfassung Auszahlungen'!$N$27,"")</f>
        <v/>
      </c>
      <c r="J79" s="204" t="str">
        <f ca="1">IF(ISNUMBER(MATCH(J4,'3. Erfassung Auszahlungen'!$V$27:$CE$27,0)),'3. Erfassung Auszahlungen'!$N$27,"")</f>
        <v/>
      </c>
      <c r="K79" s="204" t="str">
        <f ca="1">IF(ISNUMBER(MATCH(K4,'3. Erfassung Auszahlungen'!$V$27:$CE$27,0)),'3. Erfassung Auszahlungen'!$N$27,"")</f>
        <v/>
      </c>
      <c r="L79" s="204" t="str">
        <f ca="1">IF(ISNUMBER(MATCH(L4,'3. Erfassung Auszahlungen'!$V$27:$CE$27,0)),'3. Erfassung Auszahlungen'!$N$27,"")</f>
        <v/>
      </c>
      <c r="M79" s="204" t="str">
        <f ca="1">IF(ISNUMBER(MATCH(M4,'3. Erfassung Auszahlungen'!$V$27:$CE$27,0)),'3. Erfassung Auszahlungen'!$N$27,"")</f>
        <v/>
      </c>
      <c r="N79" s="135">
        <f t="shared" ca="1" si="8"/>
        <v>0</v>
      </c>
    </row>
    <row r="80" spans="1:14" x14ac:dyDescent="0.25">
      <c r="A80" s="18">
        <f>'3. Erfassung Auszahlungen'!A28</f>
        <v>0</v>
      </c>
      <c r="B80" s="204" t="str">
        <f ca="1">IF(ISNUMBER(MATCH(B4,'3. Erfassung Auszahlungen'!$V$28:$CE$28,0)),'3. Erfassung Auszahlungen'!$N$28,"")</f>
        <v/>
      </c>
      <c r="C80" s="204" t="str">
        <f ca="1">IF(ISNUMBER(MATCH(C4,'3. Erfassung Auszahlungen'!$V$28:$CE$28,0)),'3. Erfassung Auszahlungen'!$N$28,"")</f>
        <v/>
      </c>
      <c r="D80" s="204" t="str">
        <f ca="1">IF(ISNUMBER(MATCH(D4,'3. Erfassung Auszahlungen'!$V$28:$CE$28,0)),'3. Erfassung Auszahlungen'!$N$28,"")</f>
        <v/>
      </c>
      <c r="E80" s="204" t="str">
        <f ca="1">IF(ISNUMBER(MATCH(E4,'3. Erfassung Auszahlungen'!$V$28:$CE$28,0)),'3. Erfassung Auszahlungen'!$N$28,"")</f>
        <v/>
      </c>
      <c r="F80" s="204" t="str">
        <f ca="1">IF(ISNUMBER(MATCH(F4,'3. Erfassung Auszahlungen'!$V$28:$CE$28,0)),'3. Erfassung Auszahlungen'!$N$28,"")</f>
        <v/>
      </c>
      <c r="G80" s="204" t="str">
        <f ca="1">IF(ISNUMBER(MATCH(G4,'3. Erfassung Auszahlungen'!$V$28:$CE$28,0)),'3. Erfassung Auszahlungen'!$N$28,"")</f>
        <v/>
      </c>
      <c r="H80" s="204" t="str">
        <f ca="1">IF(ISNUMBER(MATCH(H4,'3. Erfassung Auszahlungen'!$V$28:$CE$28,0)),'3. Erfassung Auszahlungen'!$N$28,"")</f>
        <v/>
      </c>
      <c r="I80" s="204" t="str">
        <f ca="1">IF(ISNUMBER(MATCH(I4,'3. Erfassung Auszahlungen'!$V$28:$CE$28,0)),'3. Erfassung Auszahlungen'!$N$28,"")</f>
        <v/>
      </c>
      <c r="J80" s="204" t="str">
        <f ca="1">IF(ISNUMBER(MATCH(J4,'3. Erfassung Auszahlungen'!$V$28:$CE$28,0)),'3. Erfassung Auszahlungen'!$N$28,"")</f>
        <v/>
      </c>
      <c r="K80" s="204" t="str">
        <f ca="1">IF(ISNUMBER(MATCH(K4,'3. Erfassung Auszahlungen'!$V$28:$CE$28,0)),'3. Erfassung Auszahlungen'!$N$28,"")</f>
        <v/>
      </c>
      <c r="L80" s="204" t="str">
        <f ca="1">IF(ISNUMBER(MATCH(L4,'3. Erfassung Auszahlungen'!$V$28:$CE$28,0)),'3. Erfassung Auszahlungen'!$N$28,"")</f>
        <v/>
      </c>
      <c r="M80" s="204" t="str">
        <f ca="1">IF(ISNUMBER(MATCH(M4,'3. Erfassung Auszahlungen'!$V$28:$CE$28,0)),'3. Erfassung Auszahlungen'!$N$28,"")</f>
        <v/>
      </c>
      <c r="N80" s="135">
        <f t="shared" ca="1" si="8"/>
        <v>0</v>
      </c>
    </row>
    <row r="81" spans="1:15" x14ac:dyDescent="0.25">
      <c r="A81" s="18">
        <f>'3. Erfassung Auszahlungen'!A29</f>
        <v>0</v>
      </c>
      <c r="B81" s="204" t="str">
        <f ca="1">IF(ISNUMBER(MATCH(B4,'3. Erfassung Auszahlungen'!$V$29:$CE$29,0)),'3. Erfassung Auszahlungen'!$N$29,"")</f>
        <v/>
      </c>
      <c r="C81" s="204" t="str">
        <f ca="1">IF(ISNUMBER(MATCH(C4,'3. Erfassung Auszahlungen'!$V$29:$CE$29,0)),'3. Erfassung Auszahlungen'!$N$29,"")</f>
        <v/>
      </c>
      <c r="D81" s="204" t="str">
        <f ca="1">IF(ISNUMBER(MATCH(D4,'3. Erfassung Auszahlungen'!$V$29:$CE$29,0)),'3. Erfassung Auszahlungen'!$N$29,"")</f>
        <v/>
      </c>
      <c r="E81" s="204" t="str">
        <f ca="1">IF(ISNUMBER(MATCH(E4,'3. Erfassung Auszahlungen'!$V$29:$CE$29,0)),'3. Erfassung Auszahlungen'!$N$29,"")</f>
        <v/>
      </c>
      <c r="F81" s="204" t="str">
        <f ca="1">IF(ISNUMBER(MATCH(F4,'3. Erfassung Auszahlungen'!$V$29:$CE$29,0)),'3. Erfassung Auszahlungen'!$N$29,"")</f>
        <v/>
      </c>
      <c r="G81" s="204" t="str">
        <f ca="1">IF(ISNUMBER(MATCH(G4,'3. Erfassung Auszahlungen'!$V$29:$CE$29,0)),'3. Erfassung Auszahlungen'!$N$29,"")</f>
        <v/>
      </c>
      <c r="H81" s="204" t="str">
        <f ca="1">IF(ISNUMBER(MATCH(H4,'3. Erfassung Auszahlungen'!$V$29:$CE$29,0)),'3. Erfassung Auszahlungen'!$N$29,"")</f>
        <v/>
      </c>
      <c r="I81" s="204" t="str">
        <f ca="1">IF(ISNUMBER(MATCH(I4,'3. Erfassung Auszahlungen'!$V$29:$CE$29,0)),'3. Erfassung Auszahlungen'!$N$29,"")</f>
        <v/>
      </c>
      <c r="J81" s="204" t="str">
        <f ca="1">IF(ISNUMBER(MATCH(J4,'3. Erfassung Auszahlungen'!$V$29:$CE$29,0)),'3. Erfassung Auszahlungen'!$N$29,"")</f>
        <v/>
      </c>
      <c r="K81" s="204" t="str">
        <f ca="1">IF(ISNUMBER(MATCH(K4,'3. Erfassung Auszahlungen'!$V$29:$CE$29,0)),'3. Erfassung Auszahlungen'!$N$29,"")</f>
        <v/>
      </c>
      <c r="L81" s="204" t="str">
        <f ca="1">IF(ISNUMBER(MATCH(L4,'3. Erfassung Auszahlungen'!$V$29:$CE$29,0)),'3. Erfassung Auszahlungen'!$N$29,"")</f>
        <v/>
      </c>
      <c r="M81" s="204" t="str">
        <f ca="1">IF(ISNUMBER(MATCH(M4,'3. Erfassung Auszahlungen'!$V$29:$CE$29,0)),'3. Erfassung Auszahlungen'!$N$29,"")</f>
        <v/>
      </c>
      <c r="N81" s="135">
        <f t="shared" ca="1" si="8"/>
        <v>0</v>
      </c>
    </row>
    <row r="82" spans="1:15" x14ac:dyDescent="0.25">
      <c r="A82" s="18">
        <f>'3. Erfassung Auszahlungen'!A30</f>
        <v>0</v>
      </c>
      <c r="B82" s="204" t="str">
        <f ca="1">IF(ISNUMBER(MATCH(B4,'3. Erfassung Auszahlungen'!$V$30:$CE$30,0)),'3. Erfassung Auszahlungen'!$N$30,"")</f>
        <v/>
      </c>
      <c r="C82" s="204" t="str">
        <f ca="1">IF(ISNUMBER(MATCH(C4,'3. Erfassung Auszahlungen'!$V$30:$CE$30,0)),'3. Erfassung Auszahlungen'!$N$30,"")</f>
        <v/>
      </c>
      <c r="D82" s="204" t="str">
        <f ca="1">IF(ISNUMBER(MATCH(D4,'3. Erfassung Auszahlungen'!$V$30:$CE$30,0)),'3. Erfassung Auszahlungen'!$N$30,"")</f>
        <v/>
      </c>
      <c r="E82" s="204" t="str">
        <f ca="1">IF(ISNUMBER(MATCH(E4,'3. Erfassung Auszahlungen'!$V$30:$CE$30,0)),'3. Erfassung Auszahlungen'!$N$30,"")</f>
        <v/>
      </c>
      <c r="F82" s="204" t="str">
        <f ca="1">IF(ISNUMBER(MATCH(F4,'3. Erfassung Auszahlungen'!$V$30:$CE$30,0)),'3. Erfassung Auszahlungen'!$N$30,"")</f>
        <v/>
      </c>
      <c r="G82" s="204" t="str">
        <f ca="1">IF(ISNUMBER(MATCH(G4,'3. Erfassung Auszahlungen'!$V$30:$CE$30,0)),'3. Erfassung Auszahlungen'!$N$30,"")</f>
        <v/>
      </c>
      <c r="H82" s="204" t="str">
        <f ca="1">IF(ISNUMBER(MATCH(H4,'3. Erfassung Auszahlungen'!$V$30:$CE$30,0)),'3. Erfassung Auszahlungen'!$N$30,"")</f>
        <v/>
      </c>
      <c r="I82" s="204" t="str">
        <f ca="1">IF(ISNUMBER(MATCH(I4,'3. Erfassung Auszahlungen'!$V$30:$CE$30,0)),'3. Erfassung Auszahlungen'!$N$30,"")</f>
        <v/>
      </c>
      <c r="J82" s="204" t="str">
        <f ca="1">IF(ISNUMBER(MATCH(J4,'3. Erfassung Auszahlungen'!$V$30:$CE$30,0)),'3. Erfassung Auszahlungen'!$N$30,"")</f>
        <v/>
      </c>
      <c r="K82" s="204" t="str">
        <f ca="1">IF(ISNUMBER(MATCH(K4,'3. Erfassung Auszahlungen'!$V$30:$CE$30,0)),'3. Erfassung Auszahlungen'!$N$30,"")</f>
        <v/>
      </c>
      <c r="L82" s="204" t="str">
        <f ca="1">IF(ISNUMBER(MATCH(L4,'3. Erfassung Auszahlungen'!$V$30:$CE$30,0)),'3. Erfassung Auszahlungen'!$N$30,"")</f>
        <v/>
      </c>
      <c r="M82" s="204" t="str">
        <f ca="1">IF(ISNUMBER(MATCH(M4,'3. Erfassung Auszahlungen'!$V$30:$CE$30,0)),'3. Erfassung Auszahlungen'!$N$30,"")</f>
        <v/>
      </c>
      <c r="N82" s="135">
        <f t="shared" ca="1" si="8"/>
        <v>0</v>
      </c>
    </row>
    <row r="83" spans="1:15" x14ac:dyDescent="0.25">
      <c r="A83" s="18">
        <f>'3. Erfassung Auszahlungen'!A31</f>
        <v>0</v>
      </c>
      <c r="B83" s="204" t="str">
        <f ca="1">IF(ISNUMBER(MATCH(B4,'3. Erfassung Auszahlungen'!$V$31:$CE$31,0)),'3. Erfassung Auszahlungen'!$N$31,"")</f>
        <v/>
      </c>
      <c r="C83" s="204" t="str">
        <f ca="1">IF(ISNUMBER(MATCH(C4,'3. Erfassung Auszahlungen'!$V$31:$CE$31,0)),'3. Erfassung Auszahlungen'!$N$31,"")</f>
        <v/>
      </c>
      <c r="D83" s="204" t="str">
        <f ca="1">IF(ISNUMBER(MATCH(D4,'3. Erfassung Auszahlungen'!$V$31:$CE$31,0)),'3. Erfassung Auszahlungen'!$N$31,"")</f>
        <v/>
      </c>
      <c r="E83" s="204" t="str">
        <f ca="1">IF(ISNUMBER(MATCH(E4,'3. Erfassung Auszahlungen'!$V$31:$CE$31,0)),'3. Erfassung Auszahlungen'!$N$31,"")</f>
        <v/>
      </c>
      <c r="F83" s="204" t="str">
        <f ca="1">IF(ISNUMBER(MATCH(F4,'3. Erfassung Auszahlungen'!$V$31:$CE$31,0)),'3. Erfassung Auszahlungen'!$N$31,"")</f>
        <v/>
      </c>
      <c r="G83" s="204" t="str">
        <f ca="1">IF(ISNUMBER(MATCH(G4,'3. Erfassung Auszahlungen'!$V$31:$CE$31,0)),'3. Erfassung Auszahlungen'!$N$31,"")</f>
        <v/>
      </c>
      <c r="H83" s="204" t="str">
        <f ca="1">IF(ISNUMBER(MATCH(H4,'3. Erfassung Auszahlungen'!$V$31:$CE$31,0)),'3. Erfassung Auszahlungen'!$N$31,"")</f>
        <v/>
      </c>
      <c r="I83" s="204" t="str">
        <f ca="1">IF(ISNUMBER(MATCH(I4,'3. Erfassung Auszahlungen'!$V$31:$CE$31,0)),'3. Erfassung Auszahlungen'!$N$31,"")</f>
        <v/>
      </c>
      <c r="J83" s="204" t="str">
        <f ca="1">IF(ISNUMBER(MATCH(J4,'3. Erfassung Auszahlungen'!$V$31:$CE$31,0)),'3. Erfassung Auszahlungen'!$N$31,"")</f>
        <v/>
      </c>
      <c r="K83" s="204" t="str">
        <f ca="1">IF(ISNUMBER(MATCH(K4,'3. Erfassung Auszahlungen'!$V$31:$CE$31,0)),'3. Erfassung Auszahlungen'!$N$31,"")</f>
        <v/>
      </c>
      <c r="L83" s="204" t="str">
        <f ca="1">IF(ISNUMBER(MATCH(L4,'3. Erfassung Auszahlungen'!$V$31:$CE$31,0)),'3. Erfassung Auszahlungen'!$N$31,"")</f>
        <v/>
      </c>
      <c r="M83" s="204" t="str">
        <f ca="1">IF(ISNUMBER(MATCH(M4,'3. Erfassung Auszahlungen'!$V$31:$CE$31,0)),'3. Erfassung Auszahlungen'!$N$31,"")</f>
        <v/>
      </c>
      <c r="N83" s="135">
        <f t="shared" ca="1" si="8"/>
        <v>0</v>
      </c>
    </row>
    <row r="84" spans="1:15" x14ac:dyDescent="0.25">
      <c r="A84" s="18">
        <f>'3. Erfassung Auszahlungen'!A32</f>
        <v>0</v>
      </c>
      <c r="B84" s="204" t="str">
        <f ca="1">IF(ISNUMBER(MATCH(B4,'3. Erfassung Auszahlungen'!$V$32:$CE$32,0)),'3. Erfassung Auszahlungen'!$N$32,"")</f>
        <v/>
      </c>
      <c r="C84" s="204" t="str">
        <f ca="1">IF(ISNUMBER(MATCH(C4,'3. Erfassung Auszahlungen'!$V$32:$CE$32,0)),'3. Erfassung Auszahlungen'!$N$32,"")</f>
        <v/>
      </c>
      <c r="D84" s="204" t="str">
        <f ca="1">IF(ISNUMBER(MATCH(D4,'3. Erfassung Auszahlungen'!$V$32:$CE$32,0)),'3. Erfassung Auszahlungen'!$N$32,"")</f>
        <v/>
      </c>
      <c r="E84" s="204" t="str">
        <f ca="1">IF(ISNUMBER(MATCH(E4,'3. Erfassung Auszahlungen'!$V$32:$CE$32,0)),'3. Erfassung Auszahlungen'!$N$32,"")</f>
        <v/>
      </c>
      <c r="F84" s="204" t="str">
        <f ca="1">IF(ISNUMBER(MATCH(F4,'3. Erfassung Auszahlungen'!$V$32:$CE$32,0)),'3. Erfassung Auszahlungen'!$N$32,"")</f>
        <v/>
      </c>
      <c r="G84" s="204" t="str">
        <f ca="1">IF(ISNUMBER(MATCH(G4,'3. Erfassung Auszahlungen'!$V$32:$CE$32,0)),'3. Erfassung Auszahlungen'!$N$32,"")</f>
        <v/>
      </c>
      <c r="H84" s="204" t="str">
        <f ca="1">IF(ISNUMBER(MATCH(H4,'3. Erfassung Auszahlungen'!$V$32:$CE$32,0)),'3. Erfassung Auszahlungen'!$N$32,"")</f>
        <v/>
      </c>
      <c r="I84" s="204" t="str">
        <f ca="1">IF(ISNUMBER(MATCH(I4,'3. Erfassung Auszahlungen'!$V$32:$CE$32,0)),'3. Erfassung Auszahlungen'!$N$32,"")</f>
        <v/>
      </c>
      <c r="J84" s="204" t="str">
        <f ca="1">IF(ISNUMBER(MATCH(J4,'3. Erfassung Auszahlungen'!$V$32:$CE$32,0)),'3. Erfassung Auszahlungen'!$N$32,"")</f>
        <v/>
      </c>
      <c r="K84" s="204" t="str">
        <f ca="1">IF(ISNUMBER(MATCH(K4,'3. Erfassung Auszahlungen'!$V$32:$CE$32,0)),'3. Erfassung Auszahlungen'!$N$32,"")</f>
        <v/>
      </c>
      <c r="L84" s="204" t="str">
        <f ca="1">IF(ISNUMBER(MATCH(L4,'3. Erfassung Auszahlungen'!$V$32:$CE$32,0)),'3. Erfassung Auszahlungen'!$N$32,"")</f>
        <v/>
      </c>
      <c r="M84" s="204" t="str">
        <f ca="1">IF(ISNUMBER(MATCH(M4,'3. Erfassung Auszahlungen'!$V$32:$CE$32,0)),'3. Erfassung Auszahlungen'!$N$32,"")</f>
        <v/>
      </c>
      <c r="N84" s="135">
        <f t="shared" ca="1" si="8"/>
        <v>0</v>
      </c>
    </row>
    <row r="85" spans="1:15" x14ac:dyDescent="0.25">
      <c r="A85" s="18">
        <f>'3. Erfassung Auszahlungen'!A33</f>
        <v>0</v>
      </c>
      <c r="B85" s="204" t="str">
        <f ca="1">IF(ISNUMBER(MATCH(B4,'3. Erfassung Auszahlungen'!$V$33:$CE$33,0)),'3. Erfassung Auszahlungen'!$N$33,"")</f>
        <v/>
      </c>
      <c r="C85" s="204" t="str">
        <f ca="1">IF(ISNUMBER(MATCH(C4,'3. Erfassung Auszahlungen'!$V$33:$CE$33,0)),'3. Erfassung Auszahlungen'!$N$33,"")</f>
        <v/>
      </c>
      <c r="D85" s="204" t="str">
        <f ca="1">IF(ISNUMBER(MATCH(D4,'3. Erfassung Auszahlungen'!$V$33:$CE$33,0)),'3. Erfassung Auszahlungen'!$N$33,"")</f>
        <v/>
      </c>
      <c r="E85" s="204" t="str">
        <f ca="1">IF(ISNUMBER(MATCH(E4,'3. Erfassung Auszahlungen'!$V$33:$CE$33,0)),'3. Erfassung Auszahlungen'!$N$33,"")</f>
        <v/>
      </c>
      <c r="F85" s="204" t="str">
        <f ca="1">IF(ISNUMBER(MATCH(F4,'3. Erfassung Auszahlungen'!$V$33:$CE$33,0)),'3. Erfassung Auszahlungen'!$N$33,"")</f>
        <v/>
      </c>
      <c r="G85" s="204" t="str">
        <f ca="1">IF(ISNUMBER(MATCH(G4,'3. Erfassung Auszahlungen'!$V$33:$CE$33,0)),'3. Erfassung Auszahlungen'!$N$33,"")</f>
        <v/>
      </c>
      <c r="H85" s="204" t="str">
        <f ca="1">IF(ISNUMBER(MATCH(H4,'3. Erfassung Auszahlungen'!$V$33:$CE$33,0)),'3. Erfassung Auszahlungen'!$N$33,"")</f>
        <v/>
      </c>
      <c r="I85" s="204" t="str">
        <f ca="1">IF(ISNUMBER(MATCH(I4,'3. Erfassung Auszahlungen'!$V$33:$CE$33,0)),'3. Erfassung Auszahlungen'!$N$33,"")</f>
        <v/>
      </c>
      <c r="J85" s="204" t="str">
        <f ca="1">IF(ISNUMBER(MATCH(J4,'3. Erfassung Auszahlungen'!$V$33:$CE$33,0)),'3. Erfassung Auszahlungen'!$N$33,"")</f>
        <v/>
      </c>
      <c r="K85" s="204" t="str">
        <f ca="1">IF(ISNUMBER(MATCH(K4,'3. Erfassung Auszahlungen'!$V$33:$CE$33,0)),'3. Erfassung Auszahlungen'!$N$33,"")</f>
        <v/>
      </c>
      <c r="L85" s="204" t="str">
        <f ca="1">IF(ISNUMBER(MATCH(L4,'3. Erfassung Auszahlungen'!$V$33:$CE$33,0)),'3. Erfassung Auszahlungen'!$N$33,"")</f>
        <v/>
      </c>
      <c r="M85" s="204" t="str">
        <f ca="1">IF(ISNUMBER(MATCH(M4,'3. Erfassung Auszahlungen'!$V$33:$CE$33,0)),'3. Erfassung Auszahlungen'!$N$33,"")</f>
        <v/>
      </c>
      <c r="N85" s="135">
        <f t="shared" ca="1" si="8"/>
        <v>0</v>
      </c>
    </row>
    <row r="86" spans="1:15" x14ac:dyDescent="0.25">
      <c r="A86" s="18">
        <f>'3. Erfassung Auszahlungen'!A34</f>
        <v>0</v>
      </c>
      <c r="B86" s="204" t="str">
        <f ca="1">IF(ISNUMBER(MATCH(B4,'3. Erfassung Auszahlungen'!$V$34:$CE$34,0)),'3. Erfassung Auszahlungen'!$N$34,"")</f>
        <v/>
      </c>
      <c r="C86" s="204" t="str">
        <f ca="1">IF(ISNUMBER(MATCH(C4,'3. Erfassung Auszahlungen'!$V$34:$CE$34,0)),'3. Erfassung Auszahlungen'!$N$34,"")</f>
        <v/>
      </c>
      <c r="D86" s="204" t="str">
        <f ca="1">IF(ISNUMBER(MATCH(D4,'3. Erfassung Auszahlungen'!$V$34:$CE$34,0)),'3. Erfassung Auszahlungen'!$N$34,"")</f>
        <v/>
      </c>
      <c r="E86" s="204" t="str">
        <f ca="1">IF(ISNUMBER(MATCH(E4,'3. Erfassung Auszahlungen'!$V$34:$CE$34,0)),'3. Erfassung Auszahlungen'!$N$34,"")</f>
        <v/>
      </c>
      <c r="F86" s="204" t="str">
        <f ca="1">IF(ISNUMBER(MATCH(F4,'3. Erfassung Auszahlungen'!$V$34:$CE$34,0)),'3. Erfassung Auszahlungen'!$N$34,"")</f>
        <v/>
      </c>
      <c r="G86" s="204" t="str">
        <f ca="1">IF(ISNUMBER(MATCH(G4,'3. Erfassung Auszahlungen'!$V$34:$CE$34,0)),'3. Erfassung Auszahlungen'!$N$34,"")</f>
        <v/>
      </c>
      <c r="H86" s="204" t="str">
        <f ca="1">IF(ISNUMBER(MATCH(H4,'3. Erfassung Auszahlungen'!$V$34:$CE$34,0)),'3. Erfassung Auszahlungen'!$N$34,"")</f>
        <v/>
      </c>
      <c r="I86" s="204" t="str">
        <f ca="1">IF(ISNUMBER(MATCH(I4,'3. Erfassung Auszahlungen'!$V$34:$CE$34,0)),'3. Erfassung Auszahlungen'!$N$34,"")</f>
        <v/>
      </c>
      <c r="J86" s="204" t="str">
        <f ca="1">IF(ISNUMBER(MATCH(J4,'3. Erfassung Auszahlungen'!$V$34:$CE$34,0)),'3. Erfassung Auszahlungen'!$N$34,"")</f>
        <v/>
      </c>
      <c r="K86" s="204" t="str">
        <f ca="1">IF(ISNUMBER(MATCH(K4,'3. Erfassung Auszahlungen'!$V$34:$CE$34,0)),'3. Erfassung Auszahlungen'!$N$34,"")</f>
        <v/>
      </c>
      <c r="L86" s="204" t="str">
        <f ca="1">IF(ISNUMBER(MATCH(L4,'3. Erfassung Auszahlungen'!$V$34:$CE$34,0)),'3. Erfassung Auszahlungen'!$N$34,"")</f>
        <v/>
      </c>
      <c r="M86" s="204" t="str">
        <f ca="1">IF(ISNUMBER(MATCH(M4,'3. Erfassung Auszahlungen'!$V$34:$CE$34,0)),'3. Erfassung Auszahlungen'!$N$34,"")</f>
        <v/>
      </c>
      <c r="N86" s="135">
        <f t="shared" ca="1" si="8"/>
        <v>0</v>
      </c>
    </row>
    <row r="87" spans="1:15" x14ac:dyDescent="0.25">
      <c r="A87" s="18">
        <f>'3. Erfassung Auszahlungen'!A35</f>
        <v>0</v>
      </c>
      <c r="B87" s="204" t="str">
        <f ca="1">IF(ISNUMBER(MATCH(B4,'3. Erfassung Auszahlungen'!$V$35:$CE$35,0)),'3. Erfassung Auszahlungen'!$N$35,"")</f>
        <v/>
      </c>
      <c r="C87" s="204" t="str">
        <f ca="1">IF(ISNUMBER(MATCH(C4,'3. Erfassung Auszahlungen'!$V$35:$CE$35,0)),'3. Erfassung Auszahlungen'!$N$35,"")</f>
        <v/>
      </c>
      <c r="D87" s="204" t="str">
        <f ca="1">IF(ISNUMBER(MATCH(D4,'3. Erfassung Auszahlungen'!$V$35:$CE$35,0)),'3. Erfassung Auszahlungen'!$N$35,"")</f>
        <v/>
      </c>
      <c r="E87" s="204" t="str">
        <f ca="1">IF(ISNUMBER(MATCH(E4,'3. Erfassung Auszahlungen'!$V$35:$CE$35,0)),'3. Erfassung Auszahlungen'!$N$35,"")</f>
        <v/>
      </c>
      <c r="F87" s="204" t="str">
        <f ca="1">IF(ISNUMBER(MATCH(F4,'3. Erfassung Auszahlungen'!$V$35:$CE$35,0)),'3. Erfassung Auszahlungen'!$N$35,"")</f>
        <v/>
      </c>
      <c r="G87" s="204" t="str">
        <f ca="1">IF(ISNUMBER(MATCH(G4,'3. Erfassung Auszahlungen'!$V$35:$CE$35,0)),'3. Erfassung Auszahlungen'!$N$35,"")</f>
        <v/>
      </c>
      <c r="H87" s="204" t="str">
        <f ca="1">IF(ISNUMBER(MATCH(H4,'3. Erfassung Auszahlungen'!$V$35:$CE$35,0)),'3. Erfassung Auszahlungen'!$N$35,"")</f>
        <v/>
      </c>
      <c r="I87" s="204" t="str">
        <f ca="1">IF(ISNUMBER(MATCH(I4,'3. Erfassung Auszahlungen'!$V$35:$CE$35,0)),'3. Erfassung Auszahlungen'!$N$35,"")</f>
        <v/>
      </c>
      <c r="J87" s="204" t="str">
        <f ca="1">IF(ISNUMBER(MATCH(J4,'3. Erfassung Auszahlungen'!$V$35:$CE$35,0)),'3. Erfassung Auszahlungen'!$N$35,"")</f>
        <v/>
      </c>
      <c r="K87" s="204" t="str">
        <f ca="1">IF(ISNUMBER(MATCH(K4,'3. Erfassung Auszahlungen'!$V$35:$CE$35,0)),'3. Erfassung Auszahlungen'!$N$35,"")</f>
        <v/>
      </c>
      <c r="L87" s="204" t="str">
        <f ca="1">IF(ISNUMBER(MATCH(L4,'3. Erfassung Auszahlungen'!$V$35:$CE$35,0)),'3. Erfassung Auszahlungen'!$N$35,"")</f>
        <v/>
      </c>
      <c r="M87" s="204" t="str">
        <f ca="1">IF(ISNUMBER(MATCH(M4,'3. Erfassung Auszahlungen'!$V$35:$CE$35,0)),'3. Erfassung Auszahlungen'!$N$35,"")</f>
        <v/>
      </c>
      <c r="N87" s="135">
        <f t="shared" ca="1" si="8"/>
        <v>0</v>
      </c>
    </row>
    <row r="88" spans="1:15" x14ac:dyDescent="0.25">
      <c r="A88" s="18">
        <f>'3. Erfassung Auszahlungen'!A36</f>
        <v>0</v>
      </c>
      <c r="B88" s="204" t="str">
        <f ca="1">IF(ISNUMBER(MATCH(B4,'3. Erfassung Auszahlungen'!$V$36:$CE$36,0)),'3. Erfassung Auszahlungen'!$N$36,"")</f>
        <v/>
      </c>
      <c r="C88" s="204" t="str">
        <f ca="1">IF(ISNUMBER(MATCH(C4,'3. Erfassung Auszahlungen'!$V$36:$CE$36,0)),'3. Erfassung Auszahlungen'!$N$36,"")</f>
        <v/>
      </c>
      <c r="D88" s="204" t="str">
        <f ca="1">IF(ISNUMBER(MATCH(D4,'3. Erfassung Auszahlungen'!$V$36:$CE$36,0)),'3. Erfassung Auszahlungen'!$N$36,"")</f>
        <v/>
      </c>
      <c r="E88" s="204" t="str">
        <f ca="1">IF(ISNUMBER(MATCH(E4,'3. Erfassung Auszahlungen'!$V$36:$CE$36,0)),'3. Erfassung Auszahlungen'!$N$36,"")</f>
        <v/>
      </c>
      <c r="F88" s="204" t="str">
        <f ca="1">IF(ISNUMBER(MATCH(F4,'3. Erfassung Auszahlungen'!$V$36:$CE$36,0)),'3. Erfassung Auszahlungen'!$N$36,"")</f>
        <v/>
      </c>
      <c r="G88" s="204" t="str">
        <f ca="1">IF(ISNUMBER(MATCH(G4,'3. Erfassung Auszahlungen'!$V$36:$CE$36,0)),'3. Erfassung Auszahlungen'!$N$36,"")</f>
        <v/>
      </c>
      <c r="H88" s="204" t="str">
        <f ca="1">IF(ISNUMBER(MATCH(H4,'3. Erfassung Auszahlungen'!$V$36:$CE$36,0)),'3. Erfassung Auszahlungen'!$N$36,"")</f>
        <v/>
      </c>
      <c r="I88" s="204" t="str">
        <f ca="1">IF(ISNUMBER(MATCH(I4,'3. Erfassung Auszahlungen'!$V$36:$CE$36,0)),'3. Erfassung Auszahlungen'!$N$36,"")</f>
        <v/>
      </c>
      <c r="J88" s="204" t="str">
        <f ca="1">IF(ISNUMBER(MATCH(J4,'3. Erfassung Auszahlungen'!$V$36:$CE$36,0)),'3. Erfassung Auszahlungen'!$N$36,"")</f>
        <v/>
      </c>
      <c r="K88" s="204" t="str">
        <f ca="1">IF(ISNUMBER(MATCH(K4,'3. Erfassung Auszahlungen'!$V$36:$CE$36,0)),'3. Erfassung Auszahlungen'!$N$36,"")</f>
        <v/>
      </c>
      <c r="L88" s="204" t="str">
        <f ca="1">IF(ISNUMBER(MATCH(L4,'3. Erfassung Auszahlungen'!$V$36:$CE$36,0)),'3. Erfassung Auszahlungen'!$N$36,"")</f>
        <v/>
      </c>
      <c r="M88" s="204" t="str">
        <f ca="1">IF(ISNUMBER(MATCH(M4,'3. Erfassung Auszahlungen'!$V$36:$CE$36,0)),'3. Erfassung Auszahlungen'!$N$36,"")</f>
        <v/>
      </c>
      <c r="N88" s="135">
        <f t="shared" ca="1" si="8"/>
        <v>0</v>
      </c>
    </row>
    <row r="89" spans="1:15" x14ac:dyDescent="0.25">
      <c r="A89" s="18">
        <f>'3. Erfassung Auszahlungen'!A37</f>
        <v>0</v>
      </c>
      <c r="B89" s="204" t="str">
        <f ca="1">IF(ISNUMBER(MATCH(B4,'3. Erfassung Auszahlungen'!$V$37:$CE$37,0)),'3. Erfassung Auszahlungen'!$N$37,"")</f>
        <v/>
      </c>
      <c r="C89" s="204" t="str">
        <f ca="1">IF(ISNUMBER(MATCH(C4,'3. Erfassung Auszahlungen'!$V$37:$CE$37,0)),'3. Erfassung Auszahlungen'!$N$37,"")</f>
        <v/>
      </c>
      <c r="D89" s="204" t="str">
        <f ca="1">IF(ISNUMBER(MATCH(D4,'3. Erfassung Auszahlungen'!$V$37:$CE$37,0)),'3. Erfassung Auszahlungen'!$N$37,"")</f>
        <v/>
      </c>
      <c r="E89" s="204" t="str">
        <f ca="1">IF(ISNUMBER(MATCH(E4,'3. Erfassung Auszahlungen'!$V$37:$CE$37,0)),'3. Erfassung Auszahlungen'!$N$37,"")</f>
        <v/>
      </c>
      <c r="F89" s="204" t="str">
        <f ca="1">IF(ISNUMBER(MATCH(F4,'3. Erfassung Auszahlungen'!$V$37:$CE$37,0)),'3. Erfassung Auszahlungen'!$N$37,"")</f>
        <v/>
      </c>
      <c r="G89" s="204" t="str">
        <f ca="1">IF(ISNUMBER(MATCH(G4,'3. Erfassung Auszahlungen'!$V$37:$CE$37,0)),'3. Erfassung Auszahlungen'!$N$37,"")</f>
        <v/>
      </c>
      <c r="H89" s="204" t="str">
        <f ca="1">IF(ISNUMBER(MATCH(H4,'3. Erfassung Auszahlungen'!$V$37:$CE$37,0)),'3. Erfassung Auszahlungen'!$N$37,"")</f>
        <v/>
      </c>
      <c r="I89" s="204" t="str">
        <f ca="1">IF(ISNUMBER(MATCH(I4,'3. Erfassung Auszahlungen'!$V$37:$CE$37,0)),'3. Erfassung Auszahlungen'!$N$37,"")</f>
        <v/>
      </c>
      <c r="J89" s="204" t="str">
        <f ca="1">IF(ISNUMBER(MATCH(J4,'3. Erfassung Auszahlungen'!$V$37:$CE$37,0)),'3. Erfassung Auszahlungen'!$N$37,"")</f>
        <v/>
      </c>
      <c r="K89" s="204" t="str">
        <f ca="1">IF(ISNUMBER(MATCH(K4,'3. Erfassung Auszahlungen'!$V$37:$CE$37,0)),'3. Erfassung Auszahlungen'!$N$37,"")</f>
        <v/>
      </c>
      <c r="L89" s="204" t="str">
        <f ca="1">IF(ISNUMBER(MATCH(L4,'3. Erfassung Auszahlungen'!$V$37:$CE$37,0)),'3. Erfassung Auszahlungen'!$N$37,"")</f>
        <v/>
      </c>
      <c r="M89" s="204" t="str">
        <f ca="1">IF(ISNUMBER(MATCH(M4,'3. Erfassung Auszahlungen'!$V$37:$CE$37,0)),'3. Erfassung Auszahlungen'!$N$37,"")</f>
        <v/>
      </c>
      <c r="N89" s="135">
        <f t="shared" ca="1" si="8"/>
        <v>0</v>
      </c>
    </row>
    <row r="90" spans="1:15" x14ac:dyDescent="0.25">
      <c r="A90" s="18">
        <f>'3. Erfassung Auszahlungen'!A38</f>
        <v>0</v>
      </c>
      <c r="B90" s="204" t="str">
        <f ca="1">IF(ISNUMBER(MATCH(B4,'3. Erfassung Auszahlungen'!$V$38:$CE$38,0)),'3. Erfassung Auszahlungen'!$N$38,"")</f>
        <v/>
      </c>
      <c r="C90" s="204" t="str">
        <f ca="1">IF(ISNUMBER(MATCH(C4,'3. Erfassung Auszahlungen'!$V$38:$CE$38,0)),'3. Erfassung Auszahlungen'!$N$38,"")</f>
        <v/>
      </c>
      <c r="D90" s="204" t="str">
        <f ca="1">IF(ISNUMBER(MATCH(D4,'3. Erfassung Auszahlungen'!$V$38:$CE$38,0)),'3. Erfassung Auszahlungen'!$N$38,"")</f>
        <v/>
      </c>
      <c r="E90" s="204" t="str">
        <f ca="1">IF(ISNUMBER(MATCH(E4,'3. Erfassung Auszahlungen'!$V$38:$CE$38,0)),'3. Erfassung Auszahlungen'!$N$38,"")</f>
        <v/>
      </c>
      <c r="F90" s="204" t="str">
        <f ca="1">IF(ISNUMBER(MATCH(F4,'3. Erfassung Auszahlungen'!$V$38:$CE$38,0)),'3. Erfassung Auszahlungen'!$N$38,"")</f>
        <v/>
      </c>
      <c r="G90" s="204" t="str">
        <f ca="1">IF(ISNUMBER(MATCH(G4,'3. Erfassung Auszahlungen'!$V$38:$CE$38,0)),'3. Erfassung Auszahlungen'!$N$38,"")</f>
        <v/>
      </c>
      <c r="H90" s="204" t="str">
        <f ca="1">IF(ISNUMBER(MATCH(H4,'3. Erfassung Auszahlungen'!$V$38:$CE$38,0)),'3. Erfassung Auszahlungen'!$N$38,"")</f>
        <v/>
      </c>
      <c r="I90" s="204" t="str">
        <f ca="1">IF(ISNUMBER(MATCH(I4,'3. Erfassung Auszahlungen'!$V$38:$CE$38,0)),'3. Erfassung Auszahlungen'!$N$38,"")</f>
        <v/>
      </c>
      <c r="J90" s="204" t="str">
        <f ca="1">IF(ISNUMBER(MATCH(J4,'3. Erfassung Auszahlungen'!$V$38:$CE$38,0)),'3. Erfassung Auszahlungen'!$N$38,"")</f>
        <v/>
      </c>
      <c r="K90" s="204" t="str">
        <f ca="1">IF(ISNUMBER(MATCH(K4,'3. Erfassung Auszahlungen'!$V$38:$CE$38,0)),'3. Erfassung Auszahlungen'!$N$38,"")</f>
        <v/>
      </c>
      <c r="L90" s="204" t="str">
        <f ca="1">IF(ISNUMBER(MATCH(L4,'3. Erfassung Auszahlungen'!$V$38:$CE$38,0)),'3. Erfassung Auszahlungen'!$N$38,"")</f>
        <v/>
      </c>
      <c r="M90" s="204" t="str">
        <f ca="1">IF(ISNUMBER(MATCH(M4,'3. Erfassung Auszahlungen'!$V$38:$CE$38,0)),'3. Erfassung Auszahlungen'!$N$38,"")</f>
        <v/>
      </c>
      <c r="N90" s="135">
        <f t="shared" ca="1" si="8"/>
        <v>0</v>
      </c>
    </row>
    <row r="91" spans="1:15" x14ac:dyDescent="0.25">
      <c r="A91" s="18">
        <f>'3. Erfassung Auszahlungen'!A39</f>
        <v>0</v>
      </c>
      <c r="B91" s="204" t="str">
        <f ca="1">IF(ISNUMBER(MATCH(B4,'3. Erfassung Auszahlungen'!$V$39:$CE$39,0)),'3. Erfassung Auszahlungen'!$N$39,"")</f>
        <v/>
      </c>
      <c r="C91" s="204" t="str">
        <f ca="1">IF(ISNUMBER(MATCH(C4,'3. Erfassung Auszahlungen'!$V$39:$CE$39,0)),'3. Erfassung Auszahlungen'!$N$39,"")</f>
        <v/>
      </c>
      <c r="D91" s="204" t="str">
        <f ca="1">IF(ISNUMBER(MATCH(D4,'3. Erfassung Auszahlungen'!$V$39:$CE$39,0)),'3. Erfassung Auszahlungen'!$N$39,"")</f>
        <v/>
      </c>
      <c r="E91" s="204" t="str">
        <f ca="1">IF(ISNUMBER(MATCH(E4,'3. Erfassung Auszahlungen'!$V$39:$CE$39,0)),'3. Erfassung Auszahlungen'!$N$39,"")</f>
        <v/>
      </c>
      <c r="F91" s="204" t="str">
        <f ca="1">IF(ISNUMBER(MATCH(F4,'3. Erfassung Auszahlungen'!$V$39:$CE$39,0)),'3. Erfassung Auszahlungen'!$N$39,"")</f>
        <v/>
      </c>
      <c r="G91" s="204" t="str">
        <f ca="1">IF(ISNUMBER(MATCH(G4,'3. Erfassung Auszahlungen'!$V$39:$CE$39,0)),'3. Erfassung Auszahlungen'!$N$39,"")</f>
        <v/>
      </c>
      <c r="H91" s="204" t="str">
        <f ca="1">IF(ISNUMBER(MATCH(H4,'3. Erfassung Auszahlungen'!$V$39:$CE$39,0)),'3. Erfassung Auszahlungen'!$N$39,"")</f>
        <v/>
      </c>
      <c r="I91" s="204" t="str">
        <f ca="1">IF(ISNUMBER(MATCH(I4,'3. Erfassung Auszahlungen'!$V$39:$CE$39,0)),'3. Erfassung Auszahlungen'!$N$39,"")</f>
        <v/>
      </c>
      <c r="J91" s="204" t="str">
        <f ca="1">IF(ISNUMBER(MATCH(J4,'3. Erfassung Auszahlungen'!$V$39:$CE$39,0)),'3. Erfassung Auszahlungen'!$N$39,"")</f>
        <v/>
      </c>
      <c r="K91" s="204" t="str">
        <f ca="1">IF(ISNUMBER(MATCH(K4,'3. Erfassung Auszahlungen'!$V$39:$CE$39,0)),'3. Erfassung Auszahlungen'!$N$39,"")</f>
        <v/>
      </c>
      <c r="L91" s="204" t="str">
        <f ca="1">IF(ISNUMBER(MATCH(L4,'3. Erfassung Auszahlungen'!$V$39:$CE$39,0)),'3. Erfassung Auszahlungen'!$N$39,"")</f>
        <v/>
      </c>
      <c r="M91" s="204" t="str">
        <f ca="1">IF(ISNUMBER(MATCH(M4,'3. Erfassung Auszahlungen'!$V$39:$CE$39,0)),'3. Erfassung Auszahlungen'!$N$39,"")</f>
        <v/>
      </c>
      <c r="N91" s="135">
        <f t="shared" ca="1" si="8"/>
        <v>0</v>
      </c>
    </row>
    <row r="92" spans="1:15" x14ac:dyDescent="0.25">
      <c r="A92" s="18">
        <f>'3. Erfassung Auszahlungen'!A40</f>
        <v>0</v>
      </c>
      <c r="B92" s="204" t="str">
        <f ca="1">IF(ISNUMBER(MATCH(B4,'3. Erfassung Auszahlungen'!$V$40:$CE$40,0)),'3. Erfassung Auszahlungen'!$N$40,"")</f>
        <v/>
      </c>
      <c r="C92" s="204" t="str">
        <f ca="1">IF(ISNUMBER(MATCH(C4,'3. Erfassung Auszahlungen'!$V$40:$CE$40,0)),'3. Erfassung Auszahlungen'!$N$40,"")</f>
        <v/>
      </c>
      <c r="D92" s="204" t="str">
        <f ca="1">IF(ISNUMBER(MATCH(D4,'3. Erfassung Auszahlungen'!$V$40:$CE$40,0)),'3. Erfassung Auszahlungen'!$N$40,"")</f>
        <v/>
      </c>
      <c r="E92" s="204" t="str">
        <f ca="1">IF(ISNUMBER(MATCH(E4,'3. Erfassung Auszahlungen'!$V$40:$CE$40,0)),'3. Erfassung Auszahlungen'!$N$40,"")</f>
        <v/>
      </c>
      <c r="F92" s="204" t="str">
        <f ca="1">IF(ISNUMBER(MATCH(F4,'3. Erfassung Auszahlungen'!$V$40:$CE$40,0)),'3. Erfassung Auszahlungen'!$N$40,"")</f>
        <v/>
      </c>
      <c r="G92" s="204" t="str">
        <f ca="1">IF(ISNUMBER(MATCH(G4,'3. Erfassung Auszahlungen'!$V$40:$CE$40,0)),'3. Erfassung Auszahlungen'!$N$40,"")</f>
        <v/>
      </c>
      <c r="H92" s="204" t="str">
        <f ca="1">IF(ISNUMBER(MATCH(H4,'3. Erfassung Auszahlungen'!$V$40:$CE$40,0)),'3. Erfassung Auszahlungen'!$N$40,"")</f>
        <v/>
      </c>
      <c r="I92" s="204" t="str">
        <f ca="1">IF(ISNUMBER(MATCH(I4,'3. Erfassung Auszahlungen'!$V$40:$CE$40,0)),'3. Erfassung Auszahlungen'!$N$40,"")</f>
        <v/>
      </c>
      <c r="J92" s="204" t="str">
        <f ca="1">IF(ISNUMBER(MATCH(J4,'3. Erfassung Auszahlungen'!$V$40:$CE$40,0)),'3. Erfassung Auszahlungen'!$N$40,"")</f>
        <v/>
      </c>
      <c r="K92" s="204" t="str">
        <f ca="1">IF(ISNUMBER(MATCH(K4,'3. Erfassung Auszahlungen'!$V$40:$CE$40,0)),'3. Erfassung Auszahlungen'!$N$40,"")</f>
        <v/>
      </c>
      <c r="L92" s="204" t="str">
        <f ca="1">IF(ISNUMBER(MATCH(L4,'3. Erfassung Auszahlungen'!$V$40:$CE$40,0)),'3. Erfassung Auszahlungen'!$N$40,"")</f>
        <v/>
      </c>
      <c r="M92" s="204" t="str">
        <f ca="1">IF(ISNUMBER(MATCH(M4,'3. Erfassung Auszahlungen'!$V$40:$CE$40,0)),'3. Erfassung Auszahlungen'!$N$40,"")</f>
        <v/>
      </c>
      <c r="N92" s="135">
        <f t="shared" ca="1" si="8"/>
        <v>0</v>
      </c>
    </row>
    <row r="93" spans="1:15" x14ac:dyDescent="0.25">
      <c r="A93" s="18">
        <f>'3. Erfassung Auszahlungen'!A41</f>
        <v>0</v>
      </c>
      <c r="B93" s="204" t="str">
        <f ca="1">IF(ISNUMBER(MATCH(B4,'3. Erfassung Auszahlungen'!$V$41:$CE$41,0)),'3. Erfassung Auszahlungen'!$N$41,"")</f>
        <v/>
      </c>
      <c r="C93" s="204" t="str">
        <f ca="1">IF(ISNUMBER(MATCH(C4,'3. Erfassung Auszahlungen'!$V$41:$CE$41,0)),'3. Erfassung Auszahlungen'!$N$41,"")</f>
        <v/>
      </c>
      <c r="D93" s="204" t="str">
        <f ca="1">IF(ISNUMBER(MATCH(D4,'3. Erfassung Auszahlungen'!$V$41:$CE$41,0)),'3. Erfassung Auszahlungen'!$N$41,"")</f>
        <v/>
      </c>
      <c r="E93" s="204" t="str">
        <f ca="1">IF(ISNUMBER(MATCH(E4,'3. Erfassung Auszahlungen'!$V$41:$CE$41,0)),'3. Erfassung Auszahlungen'!$N$41,"")</f>
        <v/>
      </c>
      <c r="F93" s="204" t="str">
        <f ca="1">IF(ISNUMBER(MATCH(F4,'3. Erfassung Auszahlungen'!$V$41:$CE$41,0)),'3. Erfassung Auszahlungen'!$N$41,"")</f>
        <v/>
      </c>
      <c r="G93" s="204" t="str">
        <f ca="1">IF(ISNUMBER(MATCH(G4,'3. Erfassung Auszahlungen'!$V$41:$CE$41,0)),'3. Erfassung Auszahlungen'!$N$41,"")</f>
        <v/>
      </c>
      <c r="H93" s="204" t="str">
        <f ca="1">IF(ISNUMBER(MATCH(H4,'3. Erfassung Auszahlungen'!$V$41:$CE$41,0)),'3. Erfassung Auszahlungen'!$N$41,"")</f>
        <v/>
      </c>
      <c r="I93" s="204" t="str">
        <f ca="1">IF(ISNUMBER(MATCH(I4,'3. Erfassung Auszahlungen'!$V$41:$CE$41,0)),'3. Erfassung Auszahlungen'!$N$41,"")</f>
        <v/>
      </c>
      <c r="J93" s="204" t="str">
        <f ca="1">IF(ISNUMBER(MATCH(J4,'3. Erfassung Auszahlungen'!$V$41:$CE$41,0)),'3. Erfassung Auszahlungen'!$N$41,"")</f>
        <v/>
      </c>
      <c r="K93" s="204" t="str">
        <f ca="1">IF(ISNUMBER(MATCH(K4,'3. Erfassung Auszahlungen'!$V$41:$CE$41,0)),'3. Erfassung Auszahlungen'!$N$41,"")</f>
        <v/>
      </c>
      <c r="L93" s="204" t="str">
        <f ca="1">IF(ISNUMBER(MATCH(L4,'3. Erfassung Auszahlungen'!$V$41:$CE$41,0)),'3. Erfassung Auszahlungen'!$N$41,"")</f>
        <v/>
      </c>
      <c r="M93" s="204" t="str">
        <f ca="1">IF(ISNUMBER(MATCH(M4,'3. Erfassung Auszahlungen'!$V$41:$CE$41,0)),'3. Erfassung Auszahlungen'!$N$41,"")</f>
        <v/>
      </c>
      <c r="N93" s="135">
        <f t="shared" ca="1" si="8"/>
        <v>0</v>
      </c>
    </row>
    <row r="94" spans="1:15" s="9" customFormat="1" ht="18.75" x14ac:dyDescent="0.3">
      <c r="A94" s="11" t="s">
        <v>153</v>
      </c>
      <c r="B94" s="15">
        <f ca="1">SUM(B54:B93)</f>
        <v>1125.17</v>
      </c>
      <c r="C94" s="15">
        <f t="shared" ref="C94:M94" ca="1" si="9">SUM(C54:C93)</f>
        <v>1125.17</v>
      </c>
      <c r="D94" s="15">
        <f t="shared" ca="1" si="9"/>
        <v>1125.17</v>
      </c>
      <c r="E94" s="15">
        <f t="shared" ca="1" si="9"/>
        <v>1125.17</v>
      </c>
      <c r="F94" s="15">
        <f t="shared" ca="1" si="9"/>
        <v>1125.17</v>
      </c>
      <c r="G94" s="15">
        <f t="shared" ca="1" si="9"/>
        <v>1125.17</v>
      </c>
      <c r="H94" s="15">
        <f t="shared" ca="1" si="9"/>
        <v>1125.17</v>
      </c>
      <c r="I94" s="15">
        <f t="shared" ca="1" si="9"/>
        <v>1125.17</v>
      </c>
      <c r="J94" s="15">
        <f t="shared" ca="1" si="9"/>
        <v>1125.17</v>
      </c>
      <c r="K94" s="15">
        <f t="shared" ca="1" si="9"/>
        <v>1125.17</v>
      </c>
      <c r="L94" s="15">
        <f t="shared" ca="1" si="9"/>
        <v>1125.17</v>
      </c>
      <c r="M94" s="15">
        <f t="shared" ca="1" si="9"/>
        <v>1125.17</v>
      </c>
      <c r="N94" s="135">
        <f ca="1">SUM(N54:N93)</f>
        <v>13502.039999999999</v>
      </c>
      <c r="O94" s="13"/>
    </row>
    <row r="95" spans="1:15" s="9" customFormat="1" ht="18.75" x14ac:dyDescent="0.3">
      <c r="A95" s="107" t="s">
        <v>159</v>
      </c>
      <c r="B95" s="251">
        <f ca="1">B53</f>
        <v>46023</v>
      </c>
      <c r="C95" s="251">
        <f t="shared" ref="C95:M95" ca="1" si="10">C53</f>
        <v>46054</v>
      </c>
      <c r="D95" s="251">
        <f t="shared" ca="1" si="10"/>
        <v>46082</v>
      </c>
      <c r="E95" s="251">
        <f t="shared" ca="1" si="10"/>
        <v>46113</v>
      </c>
      <c r="F95" s="251">
        <f t="shared" ca="1" si="10"/>
        <v>46143</v>
      </c>
      <c r="G95" s="251">
        <f t="shared" ca="1" si="10"/>
        <v>46174</v>
      </c>
      <c r="H95" s="251">
        <f t="shared" ca="1" si="10"/>
        <v>46204</v>
      </c>
      <c r="I95" s="251">
        <f t="shared" ca="1" si="10"/>
        <v>46235</v>
      </c>
      <c r="J95" s="251">
        <f t="shared" ca="1" si="10"/>
        <v>46266</v>
      </c>
      <c r="K95" s="251">
        <f t="shared" ca="1" si="10"/>
        <v>46296</v>
      </c>
      <c r="L95" s="251">
        <f t="shared" ca="1" si="10"/>
        <v>46327</v>
      </c>
      <c r="M95" s="251">
        <f t="shared" ca="1" si="10"/>
        <v>46357</v>
      </c>
      <c r="N95" s="438" t="s">
        <v>12</v>
      </c>
    </row>
    <row r="96" spans="1:15" x14ac:dyDescent="0.25">
      <c r="A96" s="18" t="str">
        <f>'3. Erfassung Auszahlungen'!A45</f>
        <v>Neue Waschmaschiene</v>
      </c>
      <c r="B96" s="204" t="str">
        <f ca="1">IF(ISNUMBER(MATCH(B4,'3. Erfassung Auszahlungen'!$V$45:$CE$45,0)),'3. Erfassung Auszahlungen'!$N$45,"")</f>
        <v/>
      </c>
      <c r="C96" s="204" t="str">
        <f ca="1">IF(ISNUMBER(MATCH(C4,'3. Erfassung Auszahlungen'!$V$45:$CE$45,0)),'3. Erfassung Auszahlungen'!$N$45,"")</f>
        <v/>
      </c>
      <c r="D96" s="204" t="str">
        <f ca="1">IF(ISNUMBER(MATCH(D4,'3. Erfassung Auszahlungen'!$V$45:$CE$45,0)),'3. Erfassung Auszahlungen'!$N$45,"")</f>
        <v/>
      </c>
      <c r="E96" s="204" t="str">
        <f ca="1">IF(ISNUMBER(MATCH(E4,'3. Erfassung Auszahlungen'!$V$45:$CE$45,0)),'3. Erfassung Auszahlungen'!$N$45,"")</f>
        <v/>
      </c>
      <c r="F96" s="204" t="str">
        <f ca="1">IF(ISNUMBER(MATCH(F4,'3. Erfassung Auszahlungen'!$V$45:$CE$45,0)),'3. Erfassung Auszahlungen'!$N$45,"")</f>
        <v/>
      </c>
      <c r="G96" s="204" t="str">
        <f ca="1">IF(ISNUMBER(MATCH(G4,'3. Erfassung Auszahlungen'!$V$45:$CE$45,0)),'3. Erfassung Auszahlungen'!$N$45,"")</f>
        <v/>
      </c>
      <c r="H96" s="204" t="str">
        <f ca="1">IF(ISNUMBER(MATCH(H4,'3. Erfassung Auszahlungen'!$V$45:$CE$45,0)),'3. Erfassung Auszahlungen'!$N$45,"")</f>
        <v/>
      </c>
      <c r="I96" s="204" t="str">
        <f ca="1">IF(ISNUMBER(MATCH(I4,'3. Erfassung Auszahlungen'!$V$45:$CE$45,0)),'3. Erfassung Auszahlungen'!$N$45,"")</f>
        <v/>
      </c>
      <c r="J96" s="204" t="str">
        <f ca="1">IF(ISNUMBER(MATCH(J4,'3. Erfassung Auszahlungen'!$V$45:$CE$45,0)),'3. Erfassung Auszahlungen'!$N$45,"")</f>
        <v/>
      </c>
      <c r="K96" s="204" t="str">
        <f ca="1">IF(ISNUMBER(MATCH(K4,'3. Erfassung Auszahlungen'!$V$45:$CE$45,0)),'3. Erfassung Auszahlungen'!$N$45,"")</f>
        <v/>
      </c>
      <c r="L96" s="204" t="str">
        <f ca="1">IF(ISNUMBER(MATCH(L4,'3. Erfassung Auszahlungen'!$V$45:$CE$45,0)),'3. Erfassung Auszahlungen'!$N$45,"")</f>
        <v/>
      </c>
      <c r="M96" s="204" t="str">
        <f ca="1">IF(ISNUMBER(MATCH(M4,'3. Erfassung Auszahlungen'!$V$45:$CE$45,0)),'3. Erfassung Auszahlungen'!$N$45,"")</f>
        <v/>
      </c>
      <c r="N96" s="135">
        <f ca="1">SUM(B96:M96)</f>
        <v>0</v>
      </c>
    </row>
    <row r="97" spans="1:14" x14ac:dyDescent="0.25">
      <c r="A97" s="18" t="str">
        <f>'3. Erfassung Auszahlungen'!A46</f>
        <v>Dach neu eindecken Haus Am Suerwinkel</v>
      </c>
      <c r="B97" s="204" t="str">
        <f ca="1">IF(ISNUMBER(MATCH(B4,'3. Erfassung Auszahlungen'!$V$46:$CE$46,0)),'3. Erfassung Auszahlungen'!$N$46,"")</f>
        <v/>
      </c>
      <c r="C97" s="204" t="str">
        <f ca="1">IF(ISNUMBER(MATCH(C4,'3. Erfassung Auszahlungen'!$V$46:$CE$46,0)),'3. Erfassung Auszahlungen'!$N$46,"")</f>
        <v/>
      </c>
      <c r="D97" s="204" t="str">
        <f ca="1">IF(ISNUMBER(MATCH(D4,'3. Erfassung Auszahlungen'!$V$46:$CE$46,0)),'3. Erfassung Auszahlungen'!$N$46,"")</f>
        <v/>
      </c>
      <c r="E97" s="204" t="str">
        <f ca="1">IF(ISNUMBER(MATCH(E4,'3. Erfassung Auszahlungen'!$V$46:$CE$46,0)),'3. Erfassung Auszahlungen'!$N$46,"")</f>
        <v/>
      </c>
      <c r="F97" s="204" t="str">
        <f ca="1">IF(ISNUMBER(MATCH(F4,'3. Erfassung Auszahlungen'!$V$46:$CE$46,0)),'3. Erfassung Auszahlungen'!$N$46,"")</f>
        <v/>
      </c>
      <c r="G97" s="204" t="str">
        <f ca="1">IF(ISNUMBER(MATCH(G4,'3. Erfassung Auszahlungen'!$V$46:$CE$46,0)),'3. Erfassung Auszahlungen'!$N$46,"")</f>
        <v/>
      </c>
      <c r="H97" s="204" t="str">
        <f ca="1">IF(ISNUMBER(MATCH(H4,'3. Erfassung Auszahlungen'!$V$46:$CE$46,0)),'3. Erfassung Auszahlungen'!$N$46,"")</f>
        <v/>
      </c>
      <c r="I97" s="204" t="str">
        <f ca="1">IF(ISNUMBER(MATCH(I4,'3. Erfassung Auszahlungen'!$V$46:$CE$46,0)),'3. Erfassung Auszahlungen'!$N$46,"")</f>
        <v/>
      </c>
      <c r="J97" s="204" t="str">
        <f ca="1">IF(ISNUMBER(MATCH(J4,'3. Erfassung Auszahlungen'!$V$46:$CE$46,0)),'3. Erfassung Auszahlungen'!$N$46,"")</f>
        <v/>
      </c>
      <c r="K97" s="204" t="str">
        <f ca="1">IF(ISNUMBER(MATCH(K4,'3. Erfassung Auszahlungen'!$V$46:$CE$46,0)),'3. Erfassung Auszahlungen'!$N$46,"")</f>
        <v/>
      </c>
      <c r="L97" s="204" t="str">
        <f ca="1">IF(ISNUMBER(MATCH(L4,'3. Erfassung Auszahlungen'!$V$46:$CE$46,0)),'3. Erfassung Auszahlungen'!$N$46,"")</f>
        <v/>
      </c>
      <c r="M97" s="204" t="str">
        <f ca="1">IF(ISNUMBER(MATCH(M4,'3. Erfassung Auszahlungen'!$V$46:$CE$46,0)),'3. Erfassung Auszahlungen'!$N$46,"")</f>
        <v/>
      </c>
      <c r="N97" s="135">
        <f t="shared" ref="N97:N136" ca="1" si="11">SUM(B97:M97)</f>
        <v>0</v>
      </c>
    </row>
    <row r="98" spans="1:14" x14ac:dyDescent="0.25">
      <c r="A98" s="18">
        <f>'3. Erfassung Auszahlungen'!A47</f>
        <v>0</v>
      </c>
      <c r="B98" s="204" t="str">
        <f ca="1">IF(ISNUMBER(MATCH(B4,'3. Erfassung Auszahlungen'!$V$47:$CE$47,0)),'3. Erfassung Auszahlungen'!$N$47,"")</f>
        <v/>
      </c>
      <c r="C98" s="204" t="str">
        <f ca="1">IF(ISNUMBER(MATCH(C4,'3. Erfassung Auszahlungen'!$V$47:$CE$47,0)),'3. Erfassung Auszahlungen'!$N$47,"")</f>
        <v/>
      </c>
      <c r="D98" s="204" t="str">
        <f ca="1">IF(ISNUMBER(MATCH(D4,'3. Erfassung Auszahlungen'!$V$47:$CE$47,0)),'3. Erfassung Auszahlungen'!$N$47,"")</f>
        <v/>
      </c>
      <c r="E98" s="204" t="str">
        <f ca="1">IF(ISNUMBER(MATCH(E4,'3. Erfassung Auszahlungen'!$V$47:$CE$47,0)),'3. Erfassung Auszahlungen'!$N$47,"")</f>
        <v/>
      </c>
      <c r="F98" s="204" t="str">
        <f ca="1">IF(ISNUMBER(MATCH(F4,'3. Erfassung Auszahlungen'!$V$47:$CE$47,0)),'3. Erfassung Auszahlungen'!$N$47,"")</f>
        <v/>
      </c>
      <c r="G98" s="204" t="str">
        <f ca="1">IF(ISNUMBER(MATCH(G4,'3. Erfassung Auszahlungen'!$V$47:$CE$47,0)),'3. Erfassung Auszahlungen'!$N$47,"")</f>
        <v/>
      </c>
      <c r="H98" s="204" t="str">
        <f ca="1">IF(ISNUMBER(MATCH(H4,'3. Erfassung Auszahlungen'!$V$47:$CE$47,0)),'3. Erfassung Auszahlungen'!$N$47,"")</f>
        <v/>
      </c>
      <c r="I98" s="204" t="str">
        <f ca="1">IF(ISNUMBER(MATCH(I4,'3. Erfassung Auszahlungen'!$V$47:$CE$47,0)),'3. Erfassung Auszahlungen'!$N$47,"")</f>
        <v/>
      </c>
      <c r="J98" s="204" t="str">
        <f ca="1">IF(ISNUMBER(MATCH(J4,'3. Erfassung Auszahlungen'!$V$47:$CE$47,0)),'3. Erfassung Auszahlungen'!$N$47,"")</f>
        <v/>
      </c>
      <c r="K98" s="204" t="str">
        <f ca="1">IF(ISNUMBER(MATCH(K4,'3. Erfassung Auszahlungen'!$V$47:$CE$47,0)),'3. Erfassung Auszahlungen'!$N$47,"")</f>
        <v/>
      </c>
      <c r="L98" s="204" t="str">
        <f ca="1">IF(ISNUMBER(MATCH(L4,'3. Erfassung Auszahlungen'!$V$47:$CE$47,0)),'3. Erfassung Auszahlungen'!$N$47,"")</f>
        <v/>
      </c>
      <c r="M98" s="204" t="str">
        <f ca="1">IF(ISNUMBER(MATCH(M4,'3. Erfassung Auszahlungen'!$V$47:$CE$47,0)),'3. Erfassung Auszahlungen'!$N$47,"")</f>
        <v/>
      </c>
      <c r="N98" s="135">
        <f t="shared" ca="1" si="11"/>
        <v>0</v>
      </c>
    </row>
    <row r="99" spans="1:14" x14ac:dyDescent="0.25">
      <c r="A99" s="18">
        <f>'3. Erfassung Auszahlungen'!A48</f>
        <v>0</v>
      </c>
      <c r="B99" s="204" t="str">
        <f ca="1">IF(ISNUMBER(MATCH(B4,'3. Erfassung Auszahlungen'!$V$48:$CE$48,0)),'3. Erfassung Auszahlungen'!$N$48,"")</f>
        <v/>
      </c>
      <c r="C99" s="204" t="str">
        <f ca="1">IF(ISNUMBER(MATCH(C4,'3. Erfassung Auszahlungen'!$V$48:$CE$48,0)),'3. Erfassung Auszahlungen'!$N$48,"")</f>
        <v/>
      </c>
      <c r="D99" s="204" t="str">
        <f ca="1">IF(ISNUMBER(MATCH(D4,'3. Erfassung Auszahlungen'!$V$48:$CE$48,0)),'3. Erfassung Auszahlungen'!$N$48,"")</f>
        <v/>
      </c>
      <c r="E99" s="204" t="str">
        <f ca="1">IF(ISNUMBER(MATCH(E4,'3. Erfassung Auszahlungen'!$V$48:$CE$48,0)),'3. Erfassung Auszahlungen'!$N$48,"")</f>
        <v/>
      </c>
      <c r="F99" s="204" t="str">
        <f ca="1">IF(ISNUMBER(MATCH(F4,'3. Erfassung Auszahlungen'!$V$48:$CE$48,0)),'3. Erfassung Auszahlungen'!$N$48,"")</f>
        <v/>
      </c>
      <c r="G99" s="204" t="str">
        <f ca="1">IF(ISNUMBER(MATCH(G4,'3. Erfassung Auszahlungen'!$V$48:$CE$48,0)),'3. Erfassung Auszahlungen'!$N$48,"")</f>
        <v/>
      </c>
      <c r="H99" s="204" t="str">
        <f ca="1">IF(ISNUMBER(MATCH(H4,'3. Erfassung Auszahlungen'!$V$48:$CE$48,0)),'3. Erfassung Auszahlungen'!$N$48,"")</f>
        <v/>
      </c>
      <c r="I99" s="204" t="str">
        <f ca="1">IF(ISNUMBER(MATCH(I4,'3. Erfassung Auszahlungen'!$V$48:$CE$48,0)),'3. Erfassung Auszahlungen'!$N$48,"")</f>
        <v/>
      </c>
      <c r="J99" s="204" t="str">
        <f ca="1">IF(ISNUMBER(MATCH(J4,'3. Erfassung Auszahlungen'!$V$48:$CE$48,0)),'3. Erfassung Auszahlungen'!$N$48,"")</f>
        <v/>
      </c>
      <c r="K99" s="204" t="str">
        <f ca="1">IF(ISNUMBER(MATCH(K4,'3. Erfassung Auszahlungen'!$V$48:$CE$48,0)),'3. Erfassung Auszahlungen'!$N$48,"")</f>
        <v/>
      </c>
      <c r="L99" s="204" t="str">
        <f ca="1">IF(ISNUMBER(MATCH(L4,'3. Erfassung Auszahlungen'!$V$48:$CE$48,0)),'3. Erfassung Auszahlungen'!$N$48,"")</f>
        <v/>
      </c>
      <c r="M99" s="204" t="str">
        <f ca="1">IF(ISNUMBER(MATCH(M4,'3. Erfassung Auszahlungen'!$V$48:$CE$48,0)),'3. Erfassung Auszahlungen'!$N$48,"")</f>
        <v/>
      </c>
      <c r="N99" s="135">
        <f t="shared" ca="1" si="11"/>
        <v>0</v>
      </c>
    </row>
    <row r="100" spans="1:14" x14ac:dyDescent="0.25">
      <c r="A100" s="18">
        <f>'3. Erfassung Auszahlungen'!A49</f>
        <v>0</v>
      </c>
      <c r="B100" s="204" t="str">
        <f ca="1">IF(ISNUMBER(MATCH(B4,'3. Erfassung Auszahlungen'!$V$49:$CE$49,0)),'3. Erfassung Auszahlungen'!$N$49,"")</f>
        <v/>
      </c>
      <c r="C100" s="204" t="str">
        <f ca="1">IF(ISNUMBER(MATCH(C4,'3. Erfassung Auszahlungen'!$V$49:$CE$49,0)),'3. Erfassung Auszahlungen'!$N$49,"")</f>
        <v/>
      </c>
      <c r="D100" s="204" t="str">
        <f ca="1">IF(ISNUMBER(MATCH(D4,'3. Erfassung Auszahlungen'!$V$49:$CE$49,0)),'3. Erfassung Auszahlungen'!$N$49,"")</f>
        <v/>
      </c>
      <c r="E100" s="204" t="str">
        <f ca="1">IF(ISNUMBER(MATCH(E4,'3. Erfassung Auszahlungen'!$V$49:$CE$49,0)),'3. Erfassung Auszahlungen'!$N$49,"")</f>
        <v/>
      </c>
      <c r="F100" s="204" t="str">
        <f ca="1">IF(ISNUMBER(MATCH(F4,'3. Erfassung Auszahlungen'!$V$49:$CE$49,0)),'3. Erfassung Auszahlungen'!$N$49,"")</f>
        <v/>
      </c>
      <c r="G100" s="204" t="str">
        <f ca="1">IF(ISNUMBER(MATCH(G4,'3. Erfassung Auszahlungen'!$V$49:$CE$49,0)),'3. Erfassung Auszahlungen'!$N$49,"")</f>
        <v/>
      </c>
      <c r="H100" s="204" t="str">
        <f ca="1">IF(ISNUMBER(MATCH(H4,'3. Erfassung Auszahlungen'!$V$49:$CE$49,0)),'3. Erfassung Auszahlungen'!$N$49,"")</f>
        <v/>
      </c>
      <c r="I100" s="204" t="str">
        <f ca="1">IF(ISNUMBER(MATCH(I4,'3. Erfassung Auszahlungen'!$V$49:$CE$49,0)),'3. Erfassung Auszahlungen'!$N$49,"")</f>
        <v/>
      </c>
      <c r="J100" s="204" t="str">
        <f ca="1">IF(ISNUMBER(MATCH(J4,'3. Erfassung Auszahlungen'!$V$49:$CE$49,0)),'3. Erfassung Auszahlungen'!$N$49,"")</f>
        <v/>
      </c>
      <c r="K100" s="204" t="str">
        <f ca="1">IF(ISNUMBER(MATCH(K4,'3. Erfassung Auszahlungen'!$V$49:$CE$49,0)),'3. Erfassung Auszahlungen'!$N$49,"")</f>
        <v/>
      </c>
      <c r="L100" s="204" t="str">
        <f ca="1">IF(ISNUMBER(MATCH(L4,'3. Erfassung Auszahlungen'!$V$49:$CE$49,0)),'3. Erfassung Auszahlungen'!$N$49,"")</f>
        <v/>
      </c>
      <c r="M100" s="204" t="str">
        <f ca="1">IF(ISNUMBER(MATCH(M4,'3. Erfassung Auszahlungen'!$V$49:$CE$49,0)),'3. Erfassung Auszahlungen'!$N$49,"")</f>
        <v/>
      </c>
      <c r="N100" s="135">
        <f t="shared" ca="1" si="11"/>
        <v>0</v>
      </c>
    </row>
    <row r="101" spans="1:14" x14ac:dyDescent="0.25">
      <c r="A101" s="18">
        <f>'3. Erfassung Auszahlungen'!A50</f>
        <v>0</v>
      </c>
      <c r="B101" s="204" t="str">
        <f ca="1">IF(ISNUMBER(MATCH(B4,'3. Erfassung Auszahlungen'!$V$50:$CE$50,0)),'3. Erfassung Auszahlungen'!$N$50,"")</f>
        <v/>
      </c>
      <c r="C101" s="204" t="str">
        <f ca="1">IF(ISNUMBER(MATCH(C4,'3. Erfassung Auszahlungen'!$V$50:$CE$50,0)),'3. Erfassung Auszahlungen'!$N$50,"")</f>
        <v/>
      </c>
      <c r="D101" s="204" t="str">
        <f ca="1">IF(ISNUMBER(MATCH(D4,'3. Erfassung Auszahlungen'!$V$50:$CE$50,0)),'3. Erfassung Auszahlungen'!$N$50,"")</f>
        <v/>
      </c>
      <c r="E101" s="204" t="str">
        <f ca="1">IF(ISNUMBER(MATCH(E4,'3. Erfassung Auszahlungen'!$V$50:$CE$50,0)),'3. Erfassung Auszahlungen'!$N$50,"")</f>
        <v/>
      </c>
      <c r="F101" s="204" t="str">
        <f ca="1">IF(ISNUMBER(MATCH(F4,'3. Erfassung Auszahlungen'!$V$50:$CE$50,0)),'3. Erfassung Auszahlungen'!$N$50,"")</f>
        <v/>
      </c>
      <c r="G101" s="204" t="str">
        <f ca="1">IF(ISNUMBER(MATCH(G4,'3. Erfassung Auszahlungen'!$V$50:$CE$50,0)),'3. Erfassung Auszahlungen'!$N$50,"")</f>
        <v/>
      </c>
      <c r="H101" s="204" t="str">
        <f ca="1">IF(ISNUMBER(MATCH(H4,'3. Erfassung Auszahlungen'!$V$50:$CE$50,0)),'3. Erfassung Auszahlungen'!$N$50,"")</f>
        <v/>
      </c>
      <c r="I101" s="204" t="str">
        <f ca="1">IF(ISNUMBER(MATCH(I4,'3. Erfassung Auszahlungen'!$V$50:$CE$50,0)),'3. Erfassung Auszahlungen'!$N$50,"")</f>
        <v/>
      </c>
      <c r="J101" s="204" t="str">
        <f ca="1">IF(ISNUMBER(MATCH(J4,'3. Erfassung Auszahlungen'!$V$50:$CE$50,0)),'3. Erfassung Auszahlungen'!$N$50,"")</f>
        <v/>
      </c>
      <c r="K101" s="204" t="str">
        <f ca="1">IF(ISNUMBER(MATCH(K4,'3. Erfassung Auszahlungen'!$V$50:$CE$50,0)),'3. Erfassung Auszahlungen'!$N$50,"")</f>
        <v/>
      </c>
      <c r="L101" s="204" t="str">
        <f ca="1">IF(ISNUMBER(MATCH(L4,'3. Erfassung Auszahlungen'!$V$50:$CE$50,0)),'3. Erfassung Auszahlungen'!$N$50,"")</f>
        <v/>
      </c>
      <c r="M101" s="204" t="str">
        <f ca="1">IF(ISNUMBER(MATCH(M4,'3. Erfassung Auszahlungen'!$V$50:$CE$50,0)),'3. Erfassung Auszahlungen'!$N$50,"")</f>
        <v/>
      </c>
      <c r="N101" s="135">
        <f t="shared" ca="1" si="11"/>
        <v>0</v>
      </c>
    </row>
    <row r="102" spans="1:14" x14ac:dyDescent="0.25">
      <c r="A102" s="18">
        <f>'3. Erfassung Auszahlungen'!A51</f>
        <v>0</v>
      </c>
      <c r="B102" s="204" t="str">
        <f ca="1">IF(ISNUMBER(MATCH(B4,'3. Erfassung Auszahlungen'!$V$51:$CE$51,0)),'3. Erfassung Auszahlungen'!$N$51,"")</f>
        <v/>
      </c>
      <c r="C102" s="204" t="str">
        <f ca="1">IF(ISNUMBER(MATCH(C4,'3. Erfassung Auszahlungen'!$V$51:$CE$51,0)),'3. Erfassung Auszahlungen'!$N$51,"")</f>
        <v/>
      </c>
      <c r="D102" s="204" t="str">
        <f ca="1">IF(ISNUMBER(MATCH(D4,'3. Erfassung Auszahlungen'!$V$51:$CE$51,0)),'3. Erfassung Auszahlungen'!$N$51,"")</f>
        <v/>
      </c>
      <c r="E102" s="204" t="str">
        <f ca="1">IF(ISNUMBER(MATCH(E4,'3. Erfassung Auszahlungen'!$V$51:$CE$51,0)),'3. Erfassung Auszahlungen'!$N$51,"")</f>
        <v/>
      </c>
      <c r="F102" s="204" t="str">
        <f ca="1">IF(ISNUMBER(MATCH(F4,'3. Erfassung Auszahlungen'!$V$51:$CE$51,0)),'3. Erfassung Auszahlungen'!$N$51,"")</f>
        <v/>
      </c>
      <c r="G102" s="204" t="str">
        <f ca="1">IF(ISNUMBER(MATCH(G4,'3. Erfassung Auszahlungen'!$V$51:$CE$51,0)),'3. Erfassung Auszahlungen'!$N$51,"")</f>
        <v/>
      </c>
      <c r="H102" s="204" t="str">
        <f ca="1">IF(ISNUMBER(MATCH(H4,'3. Erfassung Auszahlungen'!$V$51:$CE$51,0)),'3. Erfassung Auszahlungen'!$N$51,"")</f>
        <v/>
      </c>
      <c r="I102" s="204" t="str">
        <f ca="1">IF(ISNUMBER(MATCH(I4,'3. Erfassung Auszahlungen'!$V$51:$CE$51,0)),'3. Erfassung Auszahlungen'!$N$51,"")</f>
        <v/>
      </c>
      <c r="J102" s="204" t="str">
        <f ca="1">IF(ISNUMBER(MATCH(J4,'3. Erfassung Auszahlungen'!$V$51:$CE$51,0)),'3. Erfassung Auszahlungen'!$N$51,"")</f>
        <v/>
      </c>
      <c r="K102" s="204" t="str">
        <f ca="1">IF(ISNUMBER(MATCH(K4,'3. Erfassung Auszahlungen'!$V$51:$CE$51,0)),'3. Erfassung Auszahlungen'!$N$51,"")</f>
        <v/>
      </c>
      <c r="L102" s="204" t="str">
        <f ca="1">IF(ISNUMBER(MATCH(L4,'3. Erfassung Auszahlungen'!$V$51:$CE$51,0)),'3. Erfassung Auszahlungen'!$N$51,"")</f>
        <v/>
      </c>
      <c r="M102" s="204" t="str">
        <f ca="1">IF(ISNUMBER(MATCH(M4,'3. Erfassung Auszahlungen'!$V$51:$CE$51,0)),'3. Erfassung Auszahlungen'!$N$51,"")</f>
        <v/>
      </c>
      <c r="N102" s="135">
        <f t="shared" ca="1" si="11"/>
        <v>0</v>
      </c>
    </row>
    <row r="103" spans="1:14" x14ac:dyDescent="0.25">
      <c r="A103" s="18">
        <f>'3. Erfassung Auszahlungen'!A52</f>
        <v>0</v>
      </c>
      <c r="B103" s="204" t="str">
        <f ca="1">IF(ISNUMBER(MATCH(B4,'3. Erfassung Auszahlungen'!$V$52:$CE$52,0)),'3. Erfassung Auszahlungen'!$N$52,"")</f>
        <v/>
      </c>
      <c r="C103" s="204" t="str">
        <f ca="1">IF(ISNUMBER(MATCH(C4,'3. Erfassung Auszahlungen'!$V$52:$CE$52,0)),'3. Erfassung Auszahlungen'!$N$52,"")</f>
        <v/>
      </c>
      <c r="D103" s="204" t="str">
        <f ca="1">IF(ISNUMBER(MATCH(D4,'3. Erfassung Auszahlungen'!$V$52:$CE$52,0)),'3. Erfassung Auszahlungen'!$N$52,"")</f>
        <v/>
      </c>
      <c r="E103" s="204" t="str">
        <f ca="1">IF(ISNUMBER(MATCH(E4,'3. Erfassung Auszahlungen'!$V$52:$CE$52,0)),'3. Erfassung Auszahlungen'!$N$52,"")</f>
        <v/>
      </c>
      <c r="F103" s="204" t="str">
        <f ca="1">IF(ISNUMBER(MATCH(F4,'3. Erfassung Auszahlungen'!$V$52:$CE$52,0)),'3. Erfassung Auszahlungen'!$N$52,"")</f>
        <v/>
      </c>
      <c r="G103" s="204" t="str">
        <f ca="1">IF(ISNUMBER(MATCH(G4,'3. Erfassung Auszahlungen'!$V$52:$CE$52,0)),'3. Erfassung Auszahlungen'!$N$52,"")</f>
        <v/>
      </c>
      <c r="H103" s="204" t="str">
        <f ca="1">IF(ISNUMBER(MATCH(H4,'3. Erfassung Auszahlungen'!$V$52:$CE$52,0)),'3. Erfassung Auszahlungen'!$N$52,"")</f>
        <v/>
      </c>
      <c r="I103" s="204" t="str">
        <f ca="1">IF(ISNUMBER(MATCH(I4,'3. Erfassung Auszahlungen'!$V$52:$CE$52,0)),'3. Erfassung Auszahlungen'!$N$52,"")</f>
        <v/>
      </c>
      <c r="J103" s="204" t="str">
        <f ca="1">IF(ISNUMBER(MATCH(J4,'3. Erfassung Auszahlungen'!$V$52:$CE$52,0)),'3. Erfassung Auszahlungen'!$N$52,"")</f>
        <v/>
      </c>
      <c r="K103" s="204" t="str">
        <f ca="1">IF(ISNUMBER(MATCH(K4,'3. Erfassung Auszahlungen'!$V$52:$CE$52,0)),'3. Erfassung Auszahlungen'!$N$52,"")</f>
        <v/>
      </c>
      <c r="L103" s="204" t="str">
        <f ca="1">IF(ISNUMBER(MATCH(L4,'3. Erfassung Auszahlungen'!$V$52:$CE$52,0)),'3. Erfassung Auszahlungen'!$N$52,"")</f>
        <v/>
      </c>
      <c r="M103" s="204" t="str">
        <f ca="1">IF(ISNUMBER(MATCH(M4,'3. Erfassung Auszahlungen'!$V$52:$CE$52,0)),'3. Erfassung Auszahlungen'!$N$52,"")</f>
        <v/>
      </c>
      <c r="N103" s="135">
        <f t="shared" ca="1" si="11"/>
        <v>0</v>
      </c>
    </row>
    <row r="104" spans="1:14" x14ac:dyDescent="0.25">
      <c r="A104" s="18">
        <f>'3. Erfassung Auszahlungen'!A53</f>
        <v>0</v>
      </c>
      <c r="B104" s="204" t="str">
        <f ca="1">IF(ISNUMBER(MATCH(B4,'3. Erfassung Auszahlungen'!$V$53:$CE$53,0)),'3. Erfassung Auszahlungen'!$N$53,"")</f>
        <v/>
      </c>
      <c r="C104" s="204" t="str">
        <f ca="1">IF(ISNUMBER(MATCH(C4,'3. Erfassung Auszahlungen'!$V$53:$CE$53,0)),'3. Erfassung Auszahlungen'!$N$53,"")</f>
        <v/>
      </c>
      <c r="D104" s="204" t="str">
        <f ca="1">IF(ISNUMBER(MATCH(D4,'3. Erfassung Auszahlungen'!$V$53:$CE$53,0)),'3. Erfassung Auszahlungen'!$N$53,"")</f>
        <v/>
      </c>
      <c r="E104" s="204" t="str">
        <f ca="1">IF(ISNUMBER(MATCH(E4,'3. Erfassung Auszahlungen'!$V$53:$CE$53,0)),'3. Erfassung Auszahlungen'!$N$53,"")</f>
        <v/>
      </c>
      <c r="F104" s="204" t="str">
        <f ca="1">IF(ISNUMBER(MATCH(F4,'3. Erfassung Auszahlungen'!$V$53:$CE$53,0)),'3. Erfassung Auszahlungen'!$N$53,"")</f>
        <v/>
      </c>
      <c r="G104" s="204" t="str">
        <f ca="1">IF(ISNUMBER(MATCH(G4,'3. Erfassung Auszahlungen'!$V$53:$CE$53,0)),'3. Erfassung Auszahlungen'!$N$53,"")</f>
        <v/>
      </c>
      <c r="H104" s="204" t="str">
        <f ca="1">IF(ISNUMBER(MATCH(H4,'3. Erfassung Auszahlungen'!$V$53:$CE$53,0)),'3. Erfassung Auszahlungen'!$N$53,"")</f>
        <v/>
      </c>
      <c r="I104" s="204" t="str">
        <f ca="1">IF(ISNUMBER(MATCH(I4,'3. Erfassung Auszahlungen'!$V$53:$CE$53,0)),'3. Erfassung Auszahlungen'!$N$53,"")</f>
        <v/>
      </c>
      <c r="J104" s="204" t="str">
        <f ca="1">IF(ISNUMBER(MATCH(J4,'3. Erfassung Auszahlungen'!$V$53:$CE$53,0)),'3. Erfassung Auszahlungen'!$N$53,"")</f>
        <v/>
      </c>
      <c r="K104" s="204" t="str">
        <f ca="1">IF(ISNUMBER(MATCH(K4,'3. Erfassung Auszahlungen'!$V$53:$CE$53,0)),'3. Erfassung Auszahlungen'!$N$53,"")</f>
        <v/>
      </c>
      <c r="L104" s="204" t="str">
        <f ca="1">IF(ISNUMBER(MATCH(L4,'3. Erfassung Auszahlungen'!$V$53:$CE$53,0)),'3. Erfassung Auszahlungen'!$N$53,"")</f>
        <v/>
      </c>
      <c r="M104" s="204" t="str">
        <f ca="1">IF(ISNUMBER(MATCH(M4,'3. Erfassung Auszahlungen'!$V$53:$CE$53,0)),'3. Erfassung Auszahlungen'!$N$53,"")</f>
        <v/>
      </c>
      <c r="N104" s="135">
        <f t="shared" ca="1" si="11"/>
        <v>0</v>
      </c>
    </row>
    <row r="105" spans="1:14" x14ac:dyDescent="0.25">
      <c r="A105" s="18">
        <f>'3. Erfassung Auszahlungen'!A54</f>
        <v>0</v>
      </c>
      <c r="B105" s="204" t="str">
        <f ca="1">IF(ISNUMBER(MATCH(B4,'3. Erfassung Auszahlungen'!$V$54:$CE$54,0)),'3. Erfassung Auszahlungen'!$N$54,"")</f>
        <v/>
      </c>
      <c r="C105" s="204" t="str">
        <f ca="1">IF(ISNUMBER(MATCH(C4,'3. Erfassung Auszahlungen'!$V$54:$CE$54,0)),'3. Erfassung Auszahlungen'!$N$54,"")</f>
        <v/>
      </c>
      <c r="D105" s="204" t="str">
        <f ca="1">IF(ISNUMBER(MATCH(D4,'3. Erfassung Auszahlungen'!$V$54:$CE$54,0)),'3. Erfassung Auszahlungen'!$N$54,"")</f>
        <v/>
      </c>
      <c r="E105" s="204" t="str">
        <f ca="1">IF(ISNUMBER(MATCH(E4,'3. Erfassung Auszahlungen'!$V$54:$CE$54,0)),'3. Erfassung Auszahlungen'!$N$54,"")</f>
        <v/>
      </c>
      <c r="F105" s="204" t="str">
        <f ca="1">IF(ISNUMBER(MATCH(F4,'3. Erfassung Auszahlungen'!$V$54:$CE$54,0)),'3. Erfassung Auszahlungen'!$N$54,"")</f>
        <v/>
      </c>
      <c r="G105" s="204" t="str">
        <f ca="1">IF(ISNUMBER(MATCH(G4,'3. Erfassung Auszahlungen'!$V$54:$CE$54,0)),'3. Erfassung Auszahlungen'!$N$54,"")</f>
        <v/>
      </c>
      <c r="H105" s="204" t="str">
        <f ca="1">IF(ISNUMBER(MATCH(H4,'3. Erfassung Auszahlungen'!$V$54:$CE$54,0)),'3. Erfassung Auszahlungen'!$N$54,"")</f>
        <v/>
      </c>
      <c r="I105" s="204" t="str">
        <f ca="1">IF(ISNUMBER(MATCH(I4,'3. Erfassung Auszahlungen'!$V$54:$CE$54,0)),'3. Erfassung Auszahlungen'!$N$54,"")</f>
        <v/>
      </c>
      <c r="J105" s="204" t="str">
        <f ca="1">IF(ISNUMBER(MATCH(J4,'3. Erfassung Auszahlungen'!$V$54:$CE$54,0)),'3. Erfassung Auszahlungen'!$N$54,"")</f>
        <v/>
      </c>
      <c r="K105" s="204" t="str">
        <f ca="1">IF(ISNUMBER(MATCH(K4,'3. Erfassung Auszahlungen'!$V$54:$CE$54,0)),'3. Erfassung Auszahlungen'!$N$54,"")</f>
        <v/>
      </c>
      <c r="L105" s="204" t="str">
        <f ca="1">IF(ISNUMBER(MATCH(L4,'3. Erfassung Auszahlungen'!$V$54:$CE$54,0)),'3. Erfassung Auszahlungen'!$N$54,"")</f>
        <v/>
      </c>
      <c r="M105" s="204" t="str">
        <f ca="1">IF(ISNUMBER(MATCH(M4,'3. Erfassung Auszahlungen'!$V$54:$CE$54,0)),'3. Erfassung Auszahlungen'!$N$54,"")</f>
        <v/>
      </c>
      <c r="N105" s="135">
        <f t="shared" ca="1" si="11"/>
        <v>0</v>
      </c>
    </row>
    <row r="106" spans="1:14" x14ac:dyDescent="0.25">
      <c r="A106" s="18">
        <f>'3. Erfassung Auszahlungen'!A55</f>
        <v>0</v>
      </c>
      <c r="B106" s="204" t="str">
        <f ca="1">IF(ISNUMBER(MATCH(B4,'3. Erfassung Auszahlungen'!$V$55:$CE$55,0)),'3. Erfassung Auszahlungen'!$N$55,"")</f>
        <v/>
      </c>
      <c r="C106" s="204" t="str">
        <f ca="1">IF(ISNUMBER(MATCH(C4,'3. Erfassung Auszahlungen'!$V$55:$CE$55,0)),'3. Erfassung Auszahlungen'!$N$55,"")</f>
        <v/>
      </c>
      <c r="D106" s="204" t="str">
        <f ca="1">IF(ISNUMBER(MATCH(D4,'3. Erfassung Auszahlungen'!$V$55:$CE$55,0)),'3. Erfassung Auszahlungen'!$N$55,"")</f>
        <v/>
      </c>
      <c r="E106" s="204" t="str">
        <f ca="1">IF(ISNUMBER(MATCH(E4,'3. Erfassung Auszahlungen'!$V$55:$CE$55,0)),'3. Erfassung Auszahlungen'!$N$55,"")</f>
        <v/>
      </c>
      <c r="F106" s="204" t="str">
        <f ca="1">IF(ISNUMBER(MATCH(F4,'3. Erfassung Auszahlungen'!$V$55:$CE$55,0)),'3. Erfassung Auszahlungen'!$N$55,"")</f>
        <v/>
      </c>
      <c r="G106" s="204" t="str">
        <f ca="1">IF(ISNUMBER(MATCH(G4,'3. Erfassung Auszahlungen'!$V$55:$CE$55,0)),'3. Erfassung Auszahlungen'!$N$55,"")</f>
        <v/>
      </c>
      <c r="H106" s="204" t="str">
        <f ca="1">IF(ISNUMBER(MATCH(H4,'3. Erfassung Auszahlungen'!$V$55:$CE$55,0)),'3. Erfassung Auszahlungen'!$N$55,"")</f>
        <v/>
      </c>
      <c r="I106" s="204" t="str">
        <f ca="1">IF(ISNUMBER(MATCH(I4,'3. Erfassung Auszahlungen'!$V$55:$CE$55,0)),'3. Erfassung Auszahlungen'!$N$55,"")</f>
        <v/>
      </c>
      <c r="J106" s="204" t="str">
        <f ca="1">IF(ISNUMBER(MATCH(J4,'3. Erfassung Auszahlungen'!$V$55:$CE$55,0)),'3. Erfassung Auszahlungen'!$N$55,"")</f>
        <v/>
      </c>
      <c r="K106" s="204" t="str">
        <f ca="1">IF(ISNUMBER(MATCH(K4,'3. Erfassung Auszahlungen'!$V$55:$CE$55,0)),'3. Erfassung Auszahlungen'!$N$55,"")</f>
        <v/>
      </c>
      <c r="L106" s="204" t="str">
        <f ca="1">IF(ISNUMBER(MATCH(L4,'3. Erfassung Auszahlungen'!$V$55:$CE$55,0)),'3. Erfassung Auszahlungen'!$N$55,"")</f>
        <v/>
      </c>
      <c r="M106" s="204" t="str">
        <f ca="1">IF(ISNUMBER(MATCH(M4,'3. Erfassung Auszahlungen'!$V$55:$CE$55,0)),'3. Erfassung Auszahlungen'!$N$55,"")</f>
        <v/>
      </c>
      <c r="N106" s="135">
        <f t="shared" ca="1" si="11"/>
        <v>0</v>
      </c>
    </row>
    <row r="107" spans="1:14" x14ac:dyDescent="0.25">
      <c r="A107" s="18">
        <f>'3. Erfassung Auszahlungen'!A56</f>
        <v>0</v>
      </c>
      <c r="B107" s="204" t="str">
        <f ca="1">IF(ISNUMBER(MATCH(B4,'3. Erfassung Auszahlungen'!$V$56:$CE$56,0)),'3. Erfassung Auszahlungen'!$N$56,"")</f>
        <v/>
      </c>
      <c r="C107" s="204" t="str">
        <f ca="1">IF(ISNUMBER(MATCH(C4,'3. Erfassung Auszahlungen'!$V$56:$CE$56,0)),'3. Erfassung Auszahlungen'!$N$56,"")</f>
        <v/>
      </c>
      <c r="D107" s="204" t="str">
        <f ca="1">IF(ISNUMBER(MATCH(D4,'3. Erfassung Auszahlungen'!$V$56:$CE$56,0)),'3. Erfassung Auszahlungen'!$N$56,"")</f>
        <v/>
      </c>
      <c r="E107" s="204" t="str">
        <f ca="1">IF(ISNUMBER(MATCH(E4,'3. Erfassung Auszahlungen'!$V$56:$CE$56,0)),'3. Erfassung Auszahlungen'!$N$56,"")</f>
        <v/>
      </c>
      <c r="F107" s="204" t="str">
        <f ca="1">IF(ISNUMBER(MATCH(F4,'3. Erfassung Auszahlungen'!$V$56:$CE$56,0)),'3. Erfassung Auszahlungen'!$N$56,"")</f>
        <v/>
      </c>
      <c r="G107" s="204" t="str">
        <f ca="1">IF(ISNUMBER(MATCH(G4,'3. Erfassung Auszahlungen'!$V$56:$CE$56,0)),'3. Erfassung Auszahlungen'!$N$56,"")</f>
        <v/>
      </c>
      <c r="H107" s="204" t="str">
        <f ca="1">IF(ISNUMBER(MATCH(H4,'3. Erfassung Auszahlungen'!$V$56:$CE$56,0)),'3. Erfassung Auszahlungen'!$N$56,"")</f>
        <v/>
      </c>
      <c r="I107" s="204" t="str">
        <f ca="1">IF(ISNUMBER(MATCH(I4,'3. Erfassung Auszahlungen'!$V$56:$CE$56,0)),'3. Erfassung Auszahlungen'!$N$56,"")</f>
        <v/>
      </c>
      <c r="J107" s="204" t="str">
        <f ca="1">IF(ISNUMBER(MATCH(J4,'3. Erfassung Auszahlungen'!$V$56:$CE$56,0)),'3. Erfassung Auszahlungen'!$N$56,"")</f>
        <v/>
      </c>
      <c r="K107" s="204" t="str">
        <f ca="1">IF(ISNUMBER(MATCH(K4,'3. Erfassung Auszahlungen'!$V$56:$CE$56,0)),'3. Erfassung Auszahlungen'!$N$56,"")</f>
        <v/>
      </c>
      <c r="L107" s="204" t="str">
        <f ca="1">IF(ISNUMBER(MATCH(L4,'3. Erfassung Auszahlungen'!$V$56:$CE$56,0)),'3. Erfassung Auszahlungen'!$N$56,"")</f>
        <v/>
      </c>
      <c r="M107" s="204" t="str">
        <f ca="1">IF(ISNUMBER(MATCH(M4,'3. Erfassung Auszahlungen'!$V$56:$CE$56,0)),'3. Erfassung Auszahlungen'!$N$56,"")</f>
        <v/>
      </c>
      <c r="N107" s="135">
        <f t="shared" ca="1" si="11"/>
        <v>0</v>
      </c>
    </row>
    <row r="108" spans="1:14" x14ac:dyDescent="0.25">
      <c r="A108" s="18">
        <f>'3. Erfassung Auszahlungen'!A57</f>
        <v>0</v>
      </c>
      <c r="B108" s="204" t="str">
        <f ca="1">IF(ISNUMBER(MATCH(B4,'3. Erfassung Auszahlungen'!$V$57:$CE$57,0)),'3. Erfassung Auszahlungen'!$N$57,"")</f>
        <v/>
      </c>
      <c r="C108" s="204" t="str">
        <f ca="1">IF(ISNUMBER(MATCH(C4,'3. Erfassung Auszahlungen'!$V$57:$CE$57,0)),'3. Erfassung Auszahlungen'!$N$57,"")</f>
        <v/>
      </c>
      <c r="D108" s="204" t="str">
        <f ca="1">IF(ISNUMBER(MATCH(D4,'3. Erfassung Auszahlungen'!$V$57:$CE$57,0)),'3. Erfassung Auszahlungen'!$N$57,"")</f>
        <v/>
      </c>
      <c r="E108" s="204" t="str">
        <f ca="1">IF(ISNUMBER(MATCH(E4,'3. Erfassung Auszahlungen'!$V$57:$CE$57,0)),'3. Erfassung Auszahlungen'!$N$57,"")</f>
        <v/>
      </c>
      <c r="F108" s="204" t="str">
        <f ca="1">IF(ISNUMBER(MATCH(F4,'3. Erfassung Auszahlungen'!$V$57:$CE$57,0)),'3. Erfassung Auszahlungen'!$N$57,"")</f>
        <v/>
      </c>
      <c r="G108" s="204" t="str">
        <f ca="1">IF(ISNUMBER(MATCH(G4,'3. Erfassung Auszahlungen'!$V$57:$CE$57,0)),'3. Erfassung Auszahlungen'!$N$57,"")</f>
        <v/>
      </c>
      <c r="H108" s="204" t="str">
        <f ca="1">IF(ISNUMBER(MATCH(H4,'3. Erfassung Auszahlungen'!$V$57:$CE$57,0)),'3. Erfassung Auszahlungen'!$N$57,"")</f>
        <v/>
      </c>
      <c r="I108" s="204" t="str">
        <f ca="1">IF(ISNUMBER(MATCH(I4,'3. Erfassung Auszahlungen'!$V$57:$CE$57,0)),'3. Erfassung Auszahlungen'!$N$57,"")</f>
        <v/>
      </c>
      <c r="J108" s="204" t="str">
        <f ca="1">IF(ISNUMBER(MATCH(J4,'3. Erfassung Auszahlungen'!$V$57:$CE$57,0)),'3. Erfassung Auszahlungen'!$N$57,"")</f>
        <v/>
      </c>
      <c r="K108" s="204" t="str">
        <f ca="1">IF(ISNUMBER(MATCH(K4,'3. Erfassung Auszahlungen'!$V$57:$CE$57,0)),'3. Erfassung Auszahlungen'!$N$57,"")</f>
        <v/>
      </c>
      <c r="L108" s="204" t="str">
        <f ca="1">IF(ISNUMBER(MATCH(L4,'3. Erfassung Auszahlungen'!$V$57:$CE$57,0)),'3. Erfassung Auszahlungen'!$N$57,"")</f>
        <v/>
      </c>
      <c r="M108" s="204" t="str">
        <f ca="1">IF(ISNUMBER(MATCH(M4,'3. Erfassung Auszahlungen'!$V$57:$CE$57,0)),'3. Erfassung Auszahlungen'!$N$57,"")</f>
        <v/>
      </c>
      <c r="N108" s="135">
        <f t="shared" ca="1" si="11"/>
        <v>0</v>
      </c>
    </row>
    <row r="109" spans="1:14" x14ac:dyDescent="0.25">
      <c r="A109" s="18">
        <f>'3. Erfassung Auszahlungen'!A58</f>
        <v>0</v>
      </c>
      <c r="B109" s="204" t="str">
        <f ca="1">IF(ISNUMBER(MATCH(B4,'3. Erfassung Auszahlungen'!$V$58:$CE$58,0)),'3. Erfassung Auszahlungen'!$N$58,"")</f>
        <v/>
      </c>
      <c r="C109" s="204" t="str">
        <f ca="1">IF(ISNUMBER(MATCH(C4,'3. Erfassung Auszahlungen'!$V$58:$CE$58,0)),'3. Erfassung Auszahlungen'!$N$58,"")</f>
        <v/>
      </c>
      <c r="D109" s="204" t="str">
        <f ca="1">IF(ISNUMBER(MATCH(D4,'3. Erfassung Auszahlungen'!$V$58:$CE$58,0)),'3. Erfassung Auszahlungen'!$N$58,"")</f>
        <v/>
      </c>
      <c r="E109" s="204" t="str">
        <f ca="1">IF(ISNUMBER(MATCH(E4,'3. Erfassung Auszahlungen'!$V$58:$CE$58,0)),'3. Erfassung Auszahlungen'!$N$58,"")</f>
        <v/>
      </c>
      <c r="F109" s="204" t="str">
        <f ca="1">IF(ISNUMBER(MATCH(F4,'3. Erfassung Auszahlungen'!$V$58:$CE$58,0)),'3. Erfassung Auszahlungen'!$N$58,"")</f>
        <v/>
      </c>
      <c r="G109" s="204" t="str">
        <f ca="1">IF(ISNUMBER(MATCH(G4,'3. Erfassung Auszahlungen'!$V$58:$CE$58,0)),'3. Erfassung Auszahlungen'!$N$58,"")</f>
        <v/>
      </c>
      <c r="H109" s="204" t="str">
        <f ca="1">IF(ISNUMBER(MATCH(H4,'3. Erfassung Auszahlungen'!$V$58:$CE$58,0)),'3. Erfassung Auszahlungen'!$N$58,"")</f>
        <v/>
      </c>
      <c r="I109" s="204" t="str">
        <f ca="1">IF(ISNUMBER(MATCH(I4,'3. Erfassung Auszahlungen'!$V$58:$CE$58,0)),'3. Erfassung Auszahlungen'!$N$58,"")</f>
        <v/>
      </c>
      <c r="J109" s="204" t="str">
        <f ca="1">IF(ISNUMBER(MATCH(J4,'3. Erfassung Auszahlungen'!$V$58:$CE$58,0)),'3. Erfassung Auszahlungen'!$N$58,"")</f>
        <v/>
      </c>
      <c r="K109" s="204" t="str">
        <f ca="1">IF(ISNUMBER(MATCH(K4,'3. Erfassung Auszahlungen'!$V$58:$CE$58,0)),'3. Erfassung Auszahlungen'!$N$58,"")</f>
        <v/>
      </c>
      <c r="L109" s="204" t="str">
        <f ca="1">IF(ISNUMBER(MATCH(L4,'3. Erfassung Auszahlungen'!$V$58:$CE$58,0)),'3. Erfassung Auszahlungen'!$N$58,"")</f>
        <v/>
      </c>
      <c r="M109" s="204" t="str">
        <f ca="1">IF(ISNUMBER(MATCH(M4,'3. Erfassung Auszahlungen'!$V$58:$CE$58,0)),'3. Erfassung Auszahlungen'!$N$58,"")</f>
        <v/>
      </c>
      <c r="N109" s="135">
        <f t="shared" ca="1" si="11"/>
        <v>0</v>
      </c>
    </row>
    <row r="110" spans="1:14" x14ac:dyDescent="0.25">
      <c r="A110" s="18">
        <f>'3. Erfassung Auszahlungen'!A59</f>
        <v>0</v>
      </c>
      <c r="B110" s="204" t="str">
        <f ca="1">IF(ISNUMBER(MATCH(B4,'3. Erfassung Auszahlungen'!$V$59:$CE$59,0)),'3. Erfassung Auszahlungen'!$N$59,"")</f>
        <v/>
      </c>
      <c r="C110" s="204" t="str">
        <f ca="1">IF(ISNUMBER(MATCH(C4,'3. Erfassung Auszahlungen'!$V$59:$CE$59,0)),'3. Erfassung Auszahlungen'!$N$59,"")</f>
        <v/>
      </c>
      <c r="D110" s="204" t="str">
        <f ca="1">IF(ISNUMBER(MATCH(D4,'3. Erfassung Auszahlungen'!$V$59:$CE$59,0)),'3. Erfassung Auszahlungen'!$N$59,"")</f>
        <v/>
      </c>
      <c r="E110" s="204" t="str">
        <f ca="1">IF(ISNUMBER(MATCH(E4,'3. Erfassung Auszahlungen'!$V$59:$CE$59,0)),'3. Erfassung Auszahlungen'!$N$59,"")</f>
        <v/>
      </c>
      <c r="F110" s="204" t="str">
        <f ca="1">IF(ISNUMBER(MATCH(F4,'3. Erfassung Auszahlungen'!$V$59:$CE$59,0)),'3. Erfassung Auszahlungen'!$N$59,"")</f>
        <v/>
      </c>
      <c r="G110" s="204" t="str">
        <f ca="1">IF(ISNUMBER(MATCH(G4,'3. Erfassung Auszahlungen'!$V$59:$CE$59,0)),'3. Erfassung Auszahlungen'!$N$59,"")</f>
        <v/>
      </c>
      <c r="H110" s="204" t="str">
        <f ca="1">IF(ISNUMBER(MATCH(H4,'3. Erfassung Auszahlungen'!$V$59:$CE$59,0)),'3. Erfassung Auszahlungen'!$N$59,"")</f>
        <v/>
      </c>
      <c r="I110" s="204" t="str">
        <f ca="1">IF(ISNUMBER(MATCH(I4,'3. Erfassung Auszahlungen'!$V$59:$CE$59,0)),'3. Erfassung Auszahlungen'!$N$59,"")</f>
        <v/>
      </c>
      <c r="J110" s="204" t="str">
        <f ca="1">IF(ISNUMBER(MATCH(J4,'3. Erfassung Auszahlungen'!$V$59:$CE$59,0)),'3. Erfassung Auszahlungen'!$N$59,"")</f>
        <v/>
      </c>
      <c r="K110" s="204" t="str">
        <f ca="1">IF(ISNUMBER(MATCH(K4,'3. Erfassung Auszahlungen'!$V$59:$CE$59,0)),'3. Erfassung Auszahlungen'!$N$59,"")</f>
        <v/>
      </c>
      <c r="L110" s="204" t="str">
        <f ca="1">IF(ISNUMBER(MATCH(L4,'3. Erfassung Auszahlungen'!$V$59:$CE$59,0)),'3. Erfassung Auszahlungen'!$N$59,"")</f>
        <v/>
      </c>
      <c r="M110" s="204" t="str">
        <f ca="1">IF(ISNUMBER(MATCH(M4,'3. Erfassung Auszahlungen'!$V$59:$CE$59,0)),'3. Erfassung Auszahlungen'!$N$59,"")</f>
        <v/>
      </c>
      <c r="N110" s="135">
        <f t="shared" ca="1" si="11"/>
        <v>0</v>
      </c>
    </row>
    <row r="111" spans="1:14" x14ac:dyDescent="0.25">
      <c r="A111" s="18">
        <f>'3. Erfassung Auszahlungen'!A60</f>
        <v>0</v>
      </c>
      <c r="B111" s="204" t="str">
        <f ca="1">IF(ISNUMBER(MATCH(B4,'3. Erfassung Auszahlungen'!$V$60:$CE$60,0)),'3. Erfassung Auszahlungen'!$N$60,"")</f>
        <v/>
      </c>
      <c r="C111" s="204" t="str">
        <f ca="1">IF(ISNUMBER(MATCH(C4,'3. Erfassung Auszahlungen'!$V$60:$CE$60,0)),'3. Erfassung Auszahlungen'!$N$60,"")</f>
        <v/>
      </c>
      <c r="D111" s="204" t="str">
        <f ca="1">IF(ISNUMBER(MATCH(D4,'3. Erfassung Auszahlungen'!$V$60:$CE$60,0)),'3. Erfassung Auszahlungen'!$N$60,"")</f>
        <v/>
      </c>
      <c r="E111" s="204" t="str">
        <f ca="1">IF(ISNUMBER(MATCH(E4,'3. Erfassung Auszahlungen'!$V$60:$CE$60,0)),'3. Erfassung Auszahlungen'!$N$60,"")</f>
        <v/>
      </c>
      <c r="F111" s="204" t="str">
        <f ca="1">IF(ISNUMBER(MATCH(F4,'3. Erfassung Auszahlungen'!$V$60:$CE$60,0)),'3. Erfassung Auszahlungen'!$N$60,"")</f>
        <v/>
      </c>
      <c r="G111" s="204" t="str">
        <f ca="1">IF(ISNUMBER(MATCH(G4,'3. Erfassung Auszahlungen'!$V$60:$CE$60,0)),'3. Erfassung Auszahlungen'!$N$60,"")</f>
        <v/>
      </c>
      <c r="H111" s="204" t="str">
        <f ca="1">IF(ISNUMBER(MATCH(H4,'3. Erfassung Auszahlungen'!$V$60:$CE$60,0)),'3. Erfassung Auszahlungen'!$N$60,"")</f>
        <v/>
      </c>
      <c r="I111" s="204" t="str">
        <f ca="1">IF(ISNUMBER(MATCH(I4,'3. Erfassung Auszahlungen'!$V$60:$CE$60,0)),'3. Erfassung Auszahlungen'!$N$60,"")</f>
        <v/>
      </c>
      <c r="J111" s="204" t="str">
        <f ca="1">IF(ISNUMBER(MATCH(J4,'3. Erfassung Auszahlungen'!$V$60:$CE$60,0)),'3. Erfassung Auszahlungen'!$N$60,"")</f>
        <v/>
      </c>
      <c r="K111" s="204" t="str">
        <f ca="1">IF(ISNUMBER(MATCH(K4,'3. Erfassung Auszahlungen'!$V$60:$CE$60,0)),'3. Erfassung Auszahlungen'!$N$60,"")</f>
        <v/>
      </c>
      <c r="L111" s="204" t="str">
        <f ca="1">IF(ISNUMBER(MATCH(L4,'3. Erfassung Auszahlungen'!$V$60:$CE$60,0)),'3. Erfassung Auszahlungen'!$N$60,"")</f>
        <v/>
      </c>
      <c r="M111" s="204" t="str">
        <f ca="1">IF(ISNUMBER(MATCH(M4,'3. Erfassung Auszahlungen'!$V$60:$CE$60,0)),'3. Erfassung Auszahlungen'!$N$60,"")</f>
        <v/>
      </c>
      <c r="N111" s="135">
        <f t="shared" ca="1" si="11"/>
        <v>0</v>
      </c>
    </row>
    <row r="112" spans="1:14" x14ac:dyDescent="0.25">
      <c r="A112" s="18">
        <f>'3. Erfassung Auszahlungen'!A61</f>
        <v>0</v>
      </c>
      <c r="B112" s="204" t="str">
        <f ca="1">IF(ISNUMBER(MATCH(B4,'3. Erfassung Auszahlungen'!$V$61:$CE$61,0)),'3. Erfassung Auszahlungen'!$N$61,"")</f>
        <v/>
      </c>
      <c r="C112" s="204" t="str">
        <f ca="1">IF(ISNUMBER(MATCH(C4,'3. Erfassung Auszahlungen'!$V$61:$CE$61,0)),'3. Erfassung Auszahlungen'!$N$61,"")</f>
        <v/>
      </c>
      <c r="D112" s="204" t="str">
        <f ca="1">IF(ISNUMBER(MATCH(D4,'3. Erfassung Auszahlungen'!$V$61:$CE$61,0)),'3. Erfassung Auszahlungen'!$N$61,"")</f>
        <v/>
      </c>
      <c r="E112" s="204" t="str">
        <f ca="1">IF(ISNUMBER(MATCH(E4,'3. Erfassung Auszahlungen'!$V$61:$CE$61,0)),'3. Erfassung Auszahlungen'!$N$61,"")</f>
        <v/>
      </c>
      <c r="F112" s="204" t="str">
        <f ca="1">IF(ISNUMBER(MATCH(F4,'3. Erfassung Auszahlungen'!$V$61:$CE$61,0)),'3. Erfassung Auszahlungen'!$N$61,"")</f>
        <v/>
      </c>
      <c r="G112" s="204" t="str">
        <f ca="1">IF(ISNUMBER(MATCH(G4,'3. Erfassung Auszahlungen'!$V$61:$CE$61,0)),'3. Erfassung Auszahlungen'!$N$61,"")</f>
        <v/>
      </c>
      <c r="H112" s="204" t="str">
        <f ca="1">IF(ISNUMBER(MATCH(H4,'3. Erfassung Auszahlungen'!$V$61:$CE$61,0)),'3. Erfassung Auszahlungen'!$N$61,"")</f>
        <v/>
      </c>
      <c r="I112" s="204" t="str">
        <f ca="1">IF(ISNUMBER(MATCH(I4,'3. Erfassung Auszahlungen'!$V$61:$CE$61,0)),'3. Erfassung Auszahlungen'!$N$61,"")</f>
        <v/>
      </c>
      <c r="J112" s="204" t="str">
        <f ca="1">IF(ISNUMBER(MATCH(J4,'3. Erfassung Auszahlungen'!$V$61:$CE$61,0)),'3. Erfassung Auszahlungen'!$N$61,"")</f>
        <v/>
      </c>
      <c r="K112" s="204" t="str">
        <f ca="1">IF(ISNUMBER(MATCH(K4,'3. Erfassung Auszahlungen'!$V$61:$CE$61,0)),'3. Erfassung Auszahlungen'!$N$61,"")</f>
        <v/>
      </c>
      <c r="L112" s="204" t="str">
        <f ca="1">IF(ISNUMBER(MATCH(L4,'3. Erfassung Auszahlungen'!$V$61:$CE$61,0)),'3. Erfassung Auszahlungen'!$N$61,"")</f>
        <v/>
      </c>
      <c r="M112" s="204" t="str">
        <f ca="1">IF(ISNUMBER(MATCH(M4,'3. Erfassung Auszahlungen'!$V$61:$CE$61,0)),'3. Erfassung Auszahlungen'!$N$61,"")</f>
        <v/>
      </c>
      <c r="N112" s="135">
        <f t="shared" ca="1" si="11"/>
        <v>0</v>
      </c>
    </row>
    <row r="113" spans="1:14" x14ac:dyDescent="0.25">
      <c r="A113" s="18">
        <f>'3. Erfassung Auszahlungen'!A62</f>
        <v>0</v>
      </c>
      <c r="B113" s="204" t="str">
        <f ca="1">IF(ISNUMBER(MATCH(B4,'3. Erfassung Auszahlungen'!$V$62:$CE$62,0)),'3. Erfassung Auszahlungen'!$N$62,"")</f>
        <v/>
      </c>
      <c r="C113" s="204" t="str">
        <f ca="1">IF(ISNUMBER(MATCH(C4,'3. Erfassung Auszahlungen'!$V$62:$CE$62,0)),'3. Erfassung Auszahlungen'!$N$62,"")</f>
        <v/>
      </c>
      <c r="D113" s="204" t="str">
        <f ca="1">IF(ISNUMBER(MATCH(D4,'3. Erfassung Auszahlungen'!$V$62:$CE$62,0)),'3. Erfassung Auszahlungen'!$N$62,"")</f>
        <v/>
      </c>
      <c r="E113" s="204" t="str">
        <f ca="1">IF(ISNUMBER(MATCH(E4,'3. Erfassung Auszahlungen'!$V$62:$CE$62,0)),'3. Erfassung Auszahlungen'!$N$62,"")</f>
        <v/>
      </c>
      <c r="F113" s="204" t="str">
        <f ca="1">IF(ISNUMBER(MATCH(F4,'3. Erfassung Auszahlungen'!$V$62:$CE$62,0)),'3. Erfassung Auszahlungen'!$N$62,"")</f>
        <v/>
      </c>
      <c r="G113" s="204" t="str">
        <f ca="1">IF(ISNUMBER(MATCH(G4,'3. Erfassung Auszahlungen'!$V$62:$CE$62,0)),'3. Erfassung Auszahlungen'!$N$62,"")</f>
        <v/>
      </c>
      <c r="H113" s="204" t="str">
        <f ca="1">IF(ISNUMBER(MATCH(H4,'3. Erfassung Auszahlungen'!$V$62:$CE$62,0)),'3. Erfassung Auszahlungen'!$N$62,"")</f>
        <v/>
      </c>
      <c r="I113" s="204" t="str">
        <f ca="1">IF(ISNUMBER(MATCH(I4,'3. Erfassung Auszahlungen'!$V$62:$CE$62,0)),'3. Erfassung Auszahlungen'!$N$62,"")</f>
        <v/>
      </c>
      <c r="J113" s="204" t="str">
        <f ca="1">IF(ISNUMBER(MATCH(J4,'3. Erfassung Auszahlungen'!$V$62:$CE$62,0)),'3. Erfassung Auszahlungen'!$N$62,"")</f>
        <v/>
      </c>
      <c r="K113" s="204" t="str">
        <f ca="1">IF(ISNUMBER(MATCH(K4,'3. Erfassung Auszahlungen'!$V$62:$CE$62,0)),'3. Erfassung Auszahlungen'!$N$62,"")</f>
        <v/>
      </c>
      <c r="L113" s="204" t="str">
        <f ca="1">IF(ISNUMBER(MATCH(L4,'3. Erfassung Auszahlungen'!$V$62:$CE$62,0)),'3. Erfassung Auszahlungen'!$N$62,"")</f>
        <v/>
      </c>
      <c r="M113" s="204" t="str">
        <f ca="1">IF(ISNUMBER(MATCH(M4,'3. Erfassung Auszahlungen'!$V$62:$CE$62,0)),'3. Erfassung Auszahlungen'!$N$62,"")</f>
        <v/>
      </c>
      <c r="N113" s="135">
        <f t="shared" ca="1" si="11"/>
        <v>0</v>
      </c>
    </row>
    <row r="114" spans="1:14" x14ac:dyDescent="0.25">
      <c r="A114" s="18">
        <f>'3. Erfassung Auszahlungen'!A63</f>
        <v>0</v>
      </c>
      <c r="B114" s="204" t="str">
        <f ca="1">IF(ISNUMBER(MATCH(B4,'3. Erfassung Auszahlungen'!$V$63:$CE$63,0)),'3. Erfassung Auszahlungen'!$N$63,"")</f>
        <v/>
      </c>
      <c r="C114" s="204" t="str">
        <f ca="1">IF(ISNUMBER(MATCH(C4,'3. Erfassung Auszahlungen'!$V$63:$CE$63,0)),'3. Erfassung Auszahlungen'!$N$63,"")</f>
        <v/>
      </c>
      <c r="D114" s="204" t="str">
        <f ca="1">IF(ISNUMBER(MATCH(D4,'3. Erfassung Auszahlungen'!$V$63:$CE$63,0)),'3. Erfassung Auszahlungen'!$N$63,"")</f>
        <v/>
      </c>
      <c r="E114" s="204" t="str">
        <f ca="1">IF(ISNUMBER(MATCH(E4,'3. Erfassung Auszahlungen'!$V$63:$CE$63,0)),'3. Erfassung Auszahlungen'!$N$63,"")</f>
        <v/>
      </c>
      <c r="F114" s="204" t="str">
        <f ca="1">IF(ISNUMBER(MATCH(F4,'3. Erfassung Auszahlungen'!$V$63:$CE$63,0)),'3. Erfassung Auszahlungen'!$N$63,"")</f>
        <v/>
      </c>
      <c r="G114" s="204" t="str">
        <f ca="1">IF(ISNUMBER(MATCH(G4,'3. Erfassung Auszahlungen'!$V$63:$CE$63,0)),'3. Erfassung Auszahlungen'!$N$63,"")</f>
        <v/>
      </c>
      <c r="H114" s="204" t="str">
        <f ca="1">IF(ISNUMBER(MATCH(H4,'3. Erfassung Auszahlungen'!$V$63:$CE$63,0)),'3. Erfassung Auszahlungen'!$N$63,"")</f>
        <v/>
      </c>
      <c r="I114" s="204" t="str">
        <f ca="1">IF(ISNUMBER(MATCH(I4,'3. Erfassung Auszahlungen'!$V$63:$CE$63,0)),'3. Erfassung Auszahlungen'!$N$63,"")</f>
        <v/>
      </c>
      <c r="J114" s="204" t="str">
        <f ca="1">IF(ISNUMBER(MATCH(J4,'3. Erfassung Auszahlungen'!$V$63:$CE$63,0)),'3. Erfassung Auszahlungen'!$N$63,"")</f>
        <v/>
      </c>
      <c r="K114" s="204" t="str">
        <f ca="1">IF(ISNUMBER(MATCH(K4,'3. Erfassung Auszahlungen'!$V$63:$CE$63,0)),'3. Erfassung Auszahlungen'!$N$63,"")</f>
        <v/>
      </c>
      <c r="L114" s="204" t="str">
        <f ca="1">IF(ISNUMBER(MATCH(L4,'3. Erfassung Auszahlungen'!$V$63:$CE$63,0)),'3. Erfassung Auszahlungen'!$N$63,"")</f>
        <v/>
      </c>
      <c r="M114" s="204" t="str">
        <f ca="1">IF(ISNUMBER(MATCH(M4,'3. Erfassung Auszahlungen'!$V$63:$CE$63,0)),'3. Erfassung Auszahlungen'!$N$63,"")</f>
        <v/>
      </c>
      <c r="N114" s="135">
        <f t="shared" ca="1" si="11"/>
        <v>0</v>
      </c>
    </row>
    <row r="115" spans="1:14" x14ac:dyDescent="0.25">
      <c r="A115" s="18">
        <f>'3. Erfassung Auszahlungen'!A64</f>
        <v>0</v>
      </c>
      <c r="B115" s="204" t="str">
        <f ca="1">IF(ISNUMBER(MATCH(B4,'3. Erfassung Auszahlungen'!$V$64:$CE$64,0)),'3. Erfassung Auszahlungen'!$N$64,"")</f>
        <v/>
      </c>
      <c r="C115" s="204" t="str">
        <f ca="1">IF(ISNUMBER(MATCH(C4,'3. Erfassung Auszahlungen'!$V$64:$CE$64,0)),'3. Erfassung Auszahlungen'!$N$64,"")</f>
        <v/>
      </c>
      <c r="D115" s="204" t="str">
        <f ca="1">IF(ISNUMBER(MATCH(D4,'3. Erfassung Auszahlungen'!$V$64:$CE$64,0)),'3. Erfassung Auszahlungen'!$N$64,"")</f>
        <v/>
      </c>
      <c r="E115" s="204" t="str">
        <f ca="1">IF(ISNUMBER(MATCH(E4,'3. Erfassung Auszahlungen'!$V$64:$CE$64,0)),'3. Erfassung Auszahlungen'!$N$64,"")</f>
        <v/>
      </c>
      <c r="F115" s="204" t="str">
        <f ca="1">IF(ISNUMBER(MATCH(F4,'3. Erfassung Auszahlungen'!$V$64:$CE$64,0)),'3. Erfassung Auszahlungen'!$N$64,"")</f>
        <v/>
      </c>
      <c r="G115" s="204" t="str">
        <f ca="1">IF(ISNUMBER(MATCH(G4,'3. Erfassung Auszahlungen'!$V$64:$CE$64,0)),'3. Erfassung Auszahlungen'!$N$64,"")</f>
        <v/>
      </c>
      <c r="H115" s="204" t="str">
        <f ca="1">IF(ISNUMBER(MATCH(H4,'3. Erfassung Auszahlungen'!$V$64:$CE$64,0)),'3. Erfassung Auszahlungen'!$N$64,"")</f>
        <v/>
      </c>
      <c r="I115" s="204" t="str">
        <f ca="1">IF(ISNUMBER(MATCH(I4,'3. Erfassung Auszahlungen'!$V$64:$CE$64,0)),'3. Erfassung Auszahlungen'!$N$64,"")</f>
        <v/>
      </c>
      <c r="J115" s="204" t="str">
        <f ca="1">IF(ISNUMBER(MATCH(J4,'3. Erfassung Auszahlungen'!$V$64:$CE$64,0)),'3. Erfassung Auszahlungen'!$N$64,"")</f>
        <v/>
      </c>
      <c r="K115" s="204" t="str">
        <f ca="1">IF(ISNUMBER(MATCH(K4,'3. Erfassung Auszahlungen'!$V$64:$CE$64,0)),'3. Erfassung Auszahlungen'!$N$64,"")</f>
        <v/>
      </c>
      <c r="L115" s="204" t="str">
        <f ca="1">IF(ISNUMBER(MATCH(L4,'3. Erfassung Auszahlungen'!$V$64:$CE$64,0)),'3. Erfassung Auszahlungen'!$N$64,"")</f>
        <v/>
      </c>
      <c r="M115" s="204" t="str">
        <f ca="1">IF(ISNUMBER(MATCH(M4,'3. Erfassung Auszahlungen'!$V$64:$CE$64,0)),'3. Erfassung Auszahlungen'!$N$64,"")</f>
        <v/>
      </c>
      <c r="N115" s="135">
        <f t="shared" ca="1" si="11"/>
        <v>0</v>
      </c>
    </row>
    <row r="116" spans="1:14" x14ac:dyDescent="0.25">
      <c r="A116" s="18">
        <f>'3. Erfassung Auszahlungen'!A65</f>
        <v>0</v>
      </c>
      <c r="B116" s="204" t="str">
        <f ca="1">IF(ISNUMBER(MATCH(B4,'3. Erfassung Auszahlungen'!$V$65:$CE$65,0)),'3. Erfassung Auszahlungen'!$N$65,"")</f>
        <v/>
      </c>
      <c r="C116" s="204" t="str">
        <f ca="1">IF(ISNUMBER(MATCH(C4,'3. Erfassung Auszahlungen'!$V$65:$CE$65,0)),'3. Erfassung Auszahlungen'!$N$65,"")</f>
        <v/>
      </c>
      <c r="D116" s="204" t="str">
        <f ca="1">IF(ISNUMBER(MATCH(D4,'3. Erfassung Auszahlungen'!$V$65:$CE$65,0)),'3. Erfassung Auszahlungen'!$N$65,"")</f>
        <v/>
      </c>
      <c r="E116" s="204" t="str">
        <f ca="1">IF(ISNUMBER(MATCH(E4,'3. Erfassung Auszahlungen'!$V$65:$CE$65,0)),'3. Erfassung Auszahlungen'!$N$65,"")</f>
        <v/>
      </c>
      <c r="F116" s="204" t="str">
        <f ca="1">IF(ISNUMBER(MATCH(F4,'3. Erfassung Auszahlungen'!$V$65:$CE$65,0)),'3. Erfassung Auszahlungen'!$N$65,"")</f>
        <v/>
      </c>
      <c r="G116" s="204" t="str">
        <f ca="1">IF(ISNUMBER(MATCH(G4,'3. Erfassung Auszahlungen'!$V$65:$CE$65,0)),'3. Erfassung Auszahlungen'!$N$65,"")</f>
        <v/>
      </c>
      <c r="H116" s="204" t="str">
        <f ca="1">IF(ISNUMBER(MATCH(H4,'3. Erfassung Auszahlungen'!$V$65:$CE$65,0)),'3. Erfassung Auszahlungen'!$N$65,"")</f>
        <v/>
      </c>
      <c r="I116" s="204" t="str">
        <f ca="1">IF(ISNUMBER(MATCH(I4,'3. Erfassung Auszahlungen'!$V$65:$CE$65,0)),'3. Erfassung Auszahlungen'!$N$65,"")</f>
        <v/>
      </c>
      <c r="J116" s="204" t="str">
        <f ca="1">IF(ISNUMBER(MATCH(J4,'3. Erfassung Auszahlungen'!$V$65:$CE$65,0)),'3. Erfassung Auszahlungen'!$N$65,"")</f>
        <v/>
      </c>
      <c r="K116" s="204" t="str">
        <f ca="1">IF(ISNUMBER(MATCH(K4,'3. Erfassung Auszahlungen'!$V$65:$CE$65,0)),'3. Erfassung Auszahlungen'!$N$65,"")</f>
        <v/>
      </c>
      <c r="L116" s="204" t="str">
        <f ca="1">IF(ISNUMBER(MATCH(L4,'3. Erfassung Auszahlungen'!$V$65:$CE$65,0)),'3. Erfassung Auszahlungen'!$N$65,"")</f>
        <v/>
      </c>
      <c r="M116" s="204" t="str">
        <f ca="1">IF(ISNUMBER(MATCH(M4,'3. Erfassung Auszahlungen'!$V$65:$CE$65,0)),'3. Erfassung Auszahlungen'!$N$65,"")</f>
        <v/>
      </c>
      <c r="N116" s="135">
        <f t="shared" ca="1" si="11"/>
        <v>0</v>
      </c>
    </row>
    <row r="117" spans="1:14" x14ac:dyDescent="0.25">
      <c r="A117" s="18">
        <f>'3. Erfassung Auszahlungen'!A66</f>
        <v>0</v>
      </c>
      <c r="B117" s="204" t="str">
        <f ca="1">IF(ISNUMBER(MATCH(B4,'3. Erfassung Auszahlungen'!$V$66:$CE$66,0)),'3. Erfassung Auszahlungen'!$N$66,"")</f>
        <v/>
      </c>
      <c r="C117" s="204" t="str">
        <f ca="1">IF(ISNUMBER(MATCH(C4,'3. Erfassung Auszahlungen'!$V$66:$CE$66,0)),'3. Erfassung Auszahlungen'!$N$66,"")</f>
        <v/>
      </c>
      <c r="D117" s="204" t="str">
        <f ca="1">IF(ISNUMBER(MATCH(D4,'3. Erfassung Auszahlungen'!$V$66:$CE$66,0)),'3. Erfassung Auszahlungen'!$N$66,"")</f>
        <v/>
      </c>
      <c r="E117" s="204" t="str">
        <f ca="1">IF(ISNUMBER(MATCH(E4,'3. Erfassung Auszahlungen'!$V$66:$CE$66,0)),'3. Erfassung Auszahlungen'!$N$66,"")</f>
        <v/>
      </c>
      <c r="F117" s="204" t="str">
        <f ca="1">IF(ISNUMBER(MATCH(F4,'3. Erfassung Auszahlungen'!$V$66:$CE$66,0)),'3. Erfassung Auszahlungen'!$N$66,"")</f>
        <v/>
      </c>
      <c r="G117" s="204" t="str">
        <f ca="1">IF(ISNUMBER(MATCH(G4,'3. Erfassung Auszahlungen'!$V$66:$CE$66,0)),'3. Erfassung Auszahlungen'!$N$66,"")</f>
        <v/>
      </c>
      <c r="H117" s="204" t="str">
        <f ca="1">IF(ISNUMBER(MATCH(H4,'3. Erfassung Auszahlungen'!$V$66:$CE$66,0)),'3. Erfassung Auszahlungen'!$N$66,"")</f>
        <v/>
      </c>
      <c r="I117" s="204" t="str">
        <f ca="1">IF(ISNUMBER(MATCH(I4,'3. Erfassung Auszahlungen'!$V$66:$CE$66,0)),'3. Erfassung Auszahlungen'!$N$66,"")</f>
        <v/>
      </c>
      <c r="J117" s="204" t="str">
        <f ca="1">IF(ISNUMBER(MATCH(J4,'3. Erfassung Auszahlungen'!$V$66:$CE$66,0)),'3. Erfassung Auszahlungen'!$N$66,"")</f>
        <v/>
      </c>
      <c r="K117" s="204" t="str">
        <f ca="1">IF(ISNUMBER(MATCH(K4,'3. Erfassung Auszahlungen'!$V$66:$CE$66,0)),'3. Erfassung Auszahlungen'!$N$66,"")</f>
        <v/>
      </c>
      <c r="L117" s="204" t="str">
        <f ca="1">IF(ISNUMBER(MATCH(L4,'3. Erfassung Auszahlungen'!$V$66:$CE$66,0)),'3. Erfassung Auszahlungen'!$N$66,"")</f>
        <v/>
      </c>
      <c r="M117" s="204" t="str">
        <f ca="1">IF(ISNUMBER(MATCH(M4,'3. Erfassung Auszahlungen'!$V$66:$CE$66,0)),'3. Erfassung Auszahlungen'!$N$66,"")</f>
        <v/>
      </c>
      <c r="N117" s="135">
        <f t="shared" ca="1" si="11"/>
        <v>0</v>
      </c>
    </row>
    <row r="118" spans="1:14" x14ac:dyDescent="0.25">
      <c r="A118" s="18">
        <f>'3. Erfassung Auszahlungen'!A67</f>
        <v>0</v>
      </c>
      <c r="B118" s="204" t="str">
        <f ca="1">IF(ISNUMBER(MATCH(B4,'3. Erfassung Auszahlungen'!$V$67:$CE$67,0)),'3. Erfassung Auszahlungen'!$N$67,"")</f>
        <v/>
      </c>
      <c r="C118" s="204" t="str">
        <f ca="1">IF(ISNUMBER(MATCH(C4,'3. Erfassung Auszahlungen'!$V$67:$CE$67,0)),'3. Erfassung Auszahlungen'!$N$67,"")</f>
        <v/>
      </c>
      <c r="D118" s="204" t="str">
        <f ca="1">IF(ISNUMBER(MATCH(D4,'3. Erfassung Auszahlungen'!$V$67:$CE$67,0)),'3. Erfassung Auszahlungen'!$N$67,"")</f>
        <v/>
      </c>
      <c r="E118" s="204" t="str">
        <f ca="1">IF(ISNUMBER(MATCH(E4,'3. Erfassung Auszahlungen'!$V$67:$CE$67,0)),'3. Erfassung Auszahlungen'!$N$67,"")</f>
        <v/>
      </c>
      <c r="F118" s="204" t="str">
        <f ca="1">IF(ISNUMBER(MATCH(F4,'3. Erfassung Auszahlungen'!$V$67:$CE$67,0)),'3. Erfassung Auszahlungen'!$N$67,"")</f>
        <v/>
      </c>
      <c r="G118" s="204" t="str">
        <f ca="1">IF(ISNUMBER(MATCH(G4,'3. Erfassung Auszahlungen'!$V$67:$CE$67,0)),'3. Erfassung Auszahlungen'!$N$67,"")</f>
        <v/>
      </c>
      <c r="H118" s="204" t="str">
        <f ca="1">IF(ISNUMBER(MATCH(H4,'3. Erfassung Auszahlungen'!$V$67:$CE$67,0)),'3. Erfassung Auszahlungen'!$N$67,"")</f>
        <v/>
      </c>
      <c r="I118" s="204" t="str">
        <f ca="1">IF(ISNUMBER(MATCH(I4,'3. Erfassung Auszahlungen'!$V$67:$CE$67,0)),'3. Erfassung Auszahlungen'!$N$67,"")</f>
        <v/>
      </c>
      <c r="J118" s="204" t="str">
        <f ca="1">IF(ISNUMBER(MATCH(J4,'3. Erfassung Auszahlungen'!$V$67:$CE$67,0)),'3. Erfassung Auszahlungen'!$N$67,"")</f>
        <v/>
      </c>
      <c r="K118" s="204" t="str">
        <f ca="1">IF(ISNUMBER(MATCH(K4,'3. Erfassung Auszahlungen'!$V$67:$CE$67,0)),'3. Erfassung Auszahlungen'!$N$67,"")</f>
        <v/>
      </c>
      <c r="L118" s="204" t="str">
        <f ca="1">IF(ISNUMBER(MATCH(L4,'3. Erfassung Auszahlungen'!$V$67:$CE$67,0)),'3. Erfassung Auszahlungen'!$N$67,"")</f>
        <v/>
      </c>
      <c r="M118" s="204" t="str">
        <f ca="1">IF(ISNUMBER(MATCH(M4,'3. Erfassung Auszahlungen'!$V$67:$CE$67,0)),'3. Erfassung Auszahlungen'!$N$67,"")</f>
        <v/>
      </c>
      <c r="N118" s="135">
        <f t="shared" ca="1" si="11"/>
        <v>0</v>
      </c>
    </row>
    <row r="119" spans="1:14" x14ac:dyDescent="0.25">
      <c r="A119" s="18">
        <f>'3. Erfassung Auszahlungen'!A68</f>
        <v>0</v>
      </c>
      <c r="B119" s="204" t="str">
        <f ca="1">IF(ISNUMBER(MATCH(B4,'3. Erfassung Auszahlungen'!$V$68:$CE$68,0)),'3. Erfassung Auszahlungen'!$N$68,"")</f>
        <v/>
      </c>
      <c r="C119" s="204" t="str">
        <f ca="1">IF(ISNUMBER(MATCH(C4,'3. Erfassung Auszahlungen'!$V$68:$CE$68,0)),'3. Erfassung Auszahlungen'!$N$68,"")</f>
        <v/>
      </c>
      <c r="D119" s="204" t="str">
        <f ca="1">IF(ISNUMBER(MATCH(D4,'3. Erfassung Auszahlungen'!$V$68:$CE$68,0)),'3. Erfassung Auszahlungen'!$N$68,"")</f>
        <v/>
      </c>
      <c r="E119" s="204" t="str">
        <f ca="1">IF(ISNUMBER(MATCH(E4,'3. Erfassung Auszahlungen'!$V$68:$CE$68,0)),'3. Erfassung Auszahlungen'!$N$68,"")</f>
        <v/>
      </c>
      <c r="F119" s="204" t="str">
        <f ca="1">IF(ISNUMBER(MATCH(F4,'3. Erfassung Auszahlungen'!$V$68:$CE$68,0)),'3. Erfassung Auszahlungen'!$N$68,"")</f>
        <v/>
      </c>
      <c r="G119" s="204" t="str">
        <f ca="1">IF(ISNUMBER(MATCH(G4,'3. Erfassung Auszahlungen'!$V$68:$CE$68,0)),'3. Erfassung Auszahlungen'!$N$68,"")</f>
        <v/>
      </c>
      <c r="H119" s="204" t="str">
        <f ca="1">IF(ISNUMBER(MATCH(H4,'3. Erfassung Auszahlungen'!$V$68:$CE$68,0)),'3. Erfassung Auszahlungen'!$N$68,"")</f>
        <v/>
      </c>
      <c r="I119" s="204" t="str">
        <f ca="1">IF(ISNUMBER(MATCH(I4,'3. Erfassung Auszahlungen'!$V$68:$CE$68,0)),'3. Erfassung Auszahlungen'!$N$68,"")</f>
        <v/>
      </c>
      <c r="J119" s="204" t="str">
        <f ca="1">IF(ISNUMBER(MATCH(J4,'3. Erfassung Auszahlungen'!$V$68:$CE$68,0)),'3. Erfassung Auszahlungen'!$N$68,"")</f>
        <v/>
      </c>
      <c r="K119" s="204" t="str">
        <f ca="1">IF(ISNUMBER(MATCH(K4,'3. Erfassung Auszahlungen'!$V$68:$CE$68,0)),'3. Erfassung Auszahlungen'!$N$68,"")</f>
        <v/>
      </c>
      <c r="L119" s="204" t="str">
        <f ca="1">IF(ISNUMBER(MATCH(L4,'3. Erfassung Auszahlungen'!$V$68:$CE$68,0)),'3. Erfassung Auszahlungen'!$N$68,"")</f>
        <v/>
      </c>
      <c r="M119" s="204" t="str">
        <f ca="1">IF(ISNUMBER(MATCH(M4,'3. Erfassung Auszahlungen'!$V$68:$CE$68,0)),'3. Erfassung Auszahlungen'!$N$68,"")</f>
        <v/>
      </c>
      <c r="N119" s="135">
        <f t="shared" ca="1" si="11"/>
        <v>0</v>
      </c>
    </row>
    <row r="120" spans="1:14" x14ac:dyDescent="0.25">
      <c r="A120" s="18">
        <f>'3. Erfassung Auszahlungen'!A69</f>
        <v>0</v>
      </c>
      <c r="B120" s="204" t="str">
        <f ca="1">IF(ISNUMBER(MATCH(B4,'3. Erfassung Auszahlungen'!$V$69:$CE$69,0)),'3. Erfassung Auszahlungen'!$N$69,"")</f>
        <v/>
      </c>
      <c r="C120" s="204" t="str">
        <f ca="1">IF(ISNUMBER(MATCH(C4,'3. Erfassung Auszahlungen'!$V$69:$CE$69,0)),'3. Erfassung Auszahlungen'!$N$69,"")</f>
        <v/>
      </c>
      <c r="D120" s="204" t="str">
        <f ca="1">IF(ISNUMBER(MATCH(D4,'3. Erfassung Auszahlungen'!$V$69:$CE$69,0)),'3. Erfassung Auszahlungen'!$N$69,"")</f>
        <v/>
      </c>
      <c r="E120" s="204" t="str">
        <f ca="1">IF(ISNUMBER(MATCH(E4,'3. Erfassung Auszahlungen'!$V$69:$CE$69,0)),'3. Erfassung Auszahlungen'!$N$69,"")</f>
        <v/>
      </c>
      <c r="F120" s="204" t="str">
        <f ca="1">IF(ISNUMBER(MATCH(F4,'3. Erfassung Auszahlungen'!$V$69:$CE$69,0)),'3. Erfassung Auszahlungen'!$N$69,"")</f>
        <v/>
      </c>
      <c r="G120" s="204" t="str">
        <f ca="1">IF(ISNUMBER(MATCH(G4,'3. Erfassung Auszahlungen'!$V$69:$CE$69,0)),'3. Erfassung Auszahlungen'!$N$69,"")</f>
        <v/>
      </c>
      <c r="H120" s="204" t="str">
        <f ca="1">IF(ISNUMBER(MATCH(H4,'3. Erfassung Auszahlungen'!$V$69:$CE$69,0)),'3. Erfassung Auszahlungen'!$N$69,"")</f>
        <v/>
      </c>
      <c r="I120" s="204" t="str">
        <f ca="1">IF(ISNUMBER(MATCH(I4,'3. Erfassung Auszahlungen'!$V$69:$CE$69,0)),'3. Erfassung Auszahlungen'!$N$69,"")</f>
        <v/>
      </c>
      <c r="J120" s="204" t="str">
        <f ca="1">IF(ISNUMBER(MATCH(J4,'3. Erfassung Auszahlungen'!$V$69:$CE$69,0)),'3. Erfassung Auszahlungen'!$N$69,"")</f>
        <v/>
      </c>
      <c r="K120" s="204" t="str">
        <f ca="1">IF(ISNUMBER(MATCH(K4,'3. Erfassung Auszahlungen'!$V$69:$CE$69,0)),'3. Erfassung Auszahlungen'!$N$69,"")</f>
        <v/>
      </c>
      <c r="L120" s="204" t="str">
        <f ca="1">IF(ISNUMBER(MATCH(L4,'3. Erfassung Auszahlungen'!$V$69:$CE$69,0)),'3. Erfassung Auszahlungen'!$N$69,"")</f>
        <v/>
      </c>
      <c r="M120" s="204" t="str">
        <f ca="1">IF(ISNUMBER(MATCH(M4,'3. Erfassung Auszahlungen'!$V$69:$CE$69,0)),'3. Erfassung Auszahlungen'!$N$69,"")</f>
        <v/>
      </c>
      <c r="N120" s="135">
        <f t="shared" ca="1" si="11"/>
        <v>0</v>
      </c>
    </row>
    <row r="121" spans="1:14" x14ac:dyDescent="0.25">
      <c r="A121" s="18">
        <f>'3. Erfassung Auszahlungen'!A70</f>
        <v>0</v>
      </c>
      <c r="B121" s="204" t="str">
        <f ca="1">IF(ISNUMBER(MATCH(B4,'3. Erfassung Auszahlungen'!$V$70:$CE$70,0)),'3. Erfassung Auszahlungen'!$N$70,"")</f>
        <v/>
      </c>
      <c r="C121" s="204" t="str">
        <f ca="1">IF(ISNUMBER(MATCH(C4,'3. Erfassung Auszahlungen'!$V$70:$CE$70,0)),'3. Erfassung Auszahlungen'!$N$70,"")</f>
        <v/>
      </c>
      <c r="D121" s="204" t="str">
        <f ca="1">IF(ISNUMBER(MATCH(D4,'3. Erfassung Auszahlungen'!$V$70:$CE$70,0)),'3. Erfassung Auszahlungen'!$N$70,"")</f>
        <v/>
      </c>
      <c r="E121" s="204" t="str">
        <f ca="1">IF(ISNUMBER(MATCH(E4,'3. Erfassung Auszahlungen'!$V$70:$CE$70,0)),'3. Erfassung Auszahlungen'!$N$70,"")</f>
        <v/>
      </c>
      <c r="F121" s="204" t="str">
        <f ca="1">IF(ISNUMBER(MATCH(F4,'3. Erfassung Auszahlungen'!$V$70:$CE$70,0)),'3. Erfassung Auszahlungen'!$N$70,"")</f>
        <v/>
      </c>
      <c r="G121" s="204" t="str">
        <f ca="1">IF(ISNUMBER(MATCH(G4,'3. Erfassung Auszahlungen'!$V$70:$CE$70,0)),'3. Erfassung Auszahlungen'!$N$70,"")</f>
        <v/>
      </c>
      <c r="H121" s="204" t="str">
        <f ca="1">IF(ISNUMBER(MATCH(H4,'3. Erfassung Auszahlungen'!$V$70:$CE$70,0)),'3. Erfassung Auszahlungen'!$N$70,"")</f>
        <v/>
      </c>
      <c r="I121" s="204" t="str">
        <f ca="1">IF(ISNUMBER(MATCH(I4,'3. Erfassung Auszahlungen'!$V$70:$CE$70,0)),'3. Erfassung Auszahlungen'!$N$70,"")</f>
        <v/>
      </c>
      <c r="J121" s="204" t="str">
        <f ca="1">IF(ISNUMBER(MATCH(J4,'3. Erfassung Auszahlungen'!$V$70:$CE$70,0)),'3. Erfassung Auszahlungen'!$N$70,"")</f>
        <v/>
      </c>
      <c r="K121" s="204" t="str">
        <f ca="1">IF(ISNUMBER(MATCH(K4,'3. Erfassung Auszahlungen'!$V$70:$CE$70,0)),'3. Erfassung Auszahlungen'!$N$70,"")</f>
        <v/>
      </c>
      <c r="L121" s="204" t="str">
        <f ca="1">IF(ISNUMBER(MATCH(L4,'3. Erfassung Auszahlungen'!$V$70:$CE$70,0)),'3. Erfassung Auszahlungen'!$N$70,"")</f>
        <v/>
      </c>
      <c r="M121" s="204" t="str">
        <f ca="1">IF(ISNUMBER(MATCH(M4,'3. Erfassung Auszahlungen'!$V$70:$CE$70,0)),'3. Erfassung Auszahlungen'!$N$70,"")</f>
        <v/>
      </c>
      <c r="N121" s="135">
        <f t="shared" ca="1" si="11"/>
        <v>0</v>
      </c>
    </row>
    <row r="122" spans="1:14" x14ac:dyDescent="0.25">
      <c r="A122" s="18">
        <f>'3. Erfassung Auszahlungen'!A71</f>
        <v>0</v>
      </c>
      <c r="B122" s="204" t="str">
        <f ca="1">IF(ISNUMBER(MATCH(B4,'3. Erfassung Auszahlungen'!$V$71:$CE$71,0)),'3. Erfassung Auszahlungen'!$N$71,"")</f>
        <v/>
      </c>
      <c r="C122" s="204" t="str">
        <f ca="1">IF(ISNUMBER(MATCH(C4,'3. Erfassung Auszahlungen'!$V$71:$CE$71,0)),'3. Erfassung Auszahlungen'!$N$71,"")</f>
        <v/>
      </c>
      <c r="D122" s="204" t="str">
        <f ca="1">IF(ISNUMBER(MATCH(D4,'3. Erfassung Auszahlungen'!$V$71:$CE$71,0)),'3. Erfassung Auszahlungen'!$N$71,"")</f>
        <v/>
      </c>
      <c r="E122" s="204" t="str">
        <f ca="1">IF(ISNUMBER(MATCH(E4,'3. Erfassung Auszahlungen'!$V$71:$CE$71,0)),'3. Erfassung Auszahlungen'!$N$71,"")</f>
        <v/>
      </c>
      <c r="F122" s="204" t="str">
        <f ca="1">IF(ISNUMBER(MATCH(F4,'3. Erfassung Auszahlungen'!$V$71:$CE$71,0)),'3. Erfassung Auszahlungen'!$N$71,"")</f>
        <v/>
      </c>
      <c r="G122" s="204" t="str">
        <f ca="1">IF(ISNUMBER(MATCH(G4,'3. Erfassung Auszahlungen'!$V$71:$CE$71,0)),'3. Erfassung Auszahlungen'!$N$71,"")</f>
        <v/>
      </c>
      <c r="H122" s="204" t="str">
        <f ca="1">IF(ISNUMBER(MATCH(H4,'3. Erfassung Auszahlungen'!$V$71:$CE$71,0)),'3. Erfassung Auszahlungen'!$N$71,"")</f>
        <v/>
      </c>
      <c r="I122" s="204" t="str">
        <f ca="1">IF(ISNUMBER(MATCH(I4,'3. Erfassung Auszahlungen'!$V$71:$CE$71,0)),'3. Erfassung Auszahlungen'!$N$71,"")</f>
        <v/>
      </c>
      <c r="J122" s="204" t="str">
        <f ca="1">IF(ISNUMBER(MATCH(J4,'3. Erfassung Auszahlungen'!$V$71:$CE$71,0)),'3. Erfassung Auszahlungen'!$N$71,"")</f>
        <v/>
      </c>
      <c r="K122" s="204" t="str">
        <f ca="1">IF(ISNUMBER(MATCH(K4,'3. Erfassung Auszahlungen'!$V$71:$CE$71,0)),'3. Erfassung Auszahlungen'!$N$71,"")</f>
        <v/>
      </c>
      <c r="L122" s="204" t="str">
        <f ca="1">IF(ISNUMBER(MATCH(L4,'3. Erfassung Auszahlungen'!$V$71:$CE$71,0)),'3. Erfassung Auszahlungen'!$N$71,"")</f>
        <v/>
      </c>
      <c r="M122" s="204" t="str">
        <f ca="1">IF(ISNUMBER(MATCH(M4,'3. Erfassung Auszahlungen'!$V$71:$CE$71,0)),'3. Erfassung Auszahlungen'!$N$71,"")</f>
        <v/>
      </c>
      <c r="N122" s="135">
        <f t="shared" ca="1" si="11"/>
        <v>0</v>
      </c>
    </row>
    <row r="123" spans="1:14" x14ac:dyDescent="0.25">
      <c r="A123" s="18">
        <f>'3. Erfassung Auszahlungen'!A72</f>
        <v>0</v>
      </c>
      <c r="B123" s="204" t="str">
        <f ca="1">IF(ISNUMBER(MATCH(B4,'3. Erfassung Auszahlungen'!$V$72:$CE$72,0)),'3. Erfassung Auszahlungen'!$N$72,"")</f>
        <v/>
      </c>
      <c r="C123" s="204" t="str">
        <f ca="1">IF(ISNUMBER(MATCH(C4,'3. Erfassung Auszahlungen'!$V$72:$CE$72,0)),'3. Erfassung Auszahlungen'!$N$72,"")</f>
        <v/>
      </c>
      <c r="D123" s="204" t="str">
        <f ca="1">IF(ISNUMBER(MATCH(D4,'3. Erfassung Auszahlungen'!$V$72:$CE$72,0)),'3. Erfassung Auszahlungen'!$N$72,"")</f>
        <v/>
      </c>
      <c r="E123" s="204" t="str">
        <f ca="1">IF(ISNUMBER(MATCH(E4,'3. Erfassung Auszahlungen'!$V$72:$CE$72,0)),'3. Erfassung Auszahlungen'!$N$72,"")</f>
        <v/>
      </c>
      <c r="F123" s="204" t="str">
        <f ca="1">IF(ISNUMBER(MATCH(F4,'3. Erfassung Auszahlungen'!$V$72:$CE$72,0)),'3. Erfassung Auszahlungen'!$N$72,"")</f>
        <v/>
      </c>
      <c r="G123" s="204" t="str">
        <f ca="1">IF(ISNUMBER(MATCH(G4,'3. Erfassung Auszahlungen'!$V$72:$CE$72,0)),'3. Erfassung Auszahlungen'!$N$72,"")</f>
        <v/>
      </c>
      <c r="H123" s="204" t="str">
        <f ca="1">IF(ISNUMBER(MATCH(H4,'3. Erfassung Auszahlungen'!$V$72:$CE$72,0)),'3. Erfassung Auszahlungen'!$N$72,"")</f>
        <v/>
      </c>
      <c r="I123" s="204" t="str">
        <f ca="1">IF(ISNUMBER(MATCH(I4,'3. Erfassung Auszahlungen'!$V$72:$CE$72,0)),'3. Erfassung Auszahlungen'!$N$72,"")</f>
        <v/>
      </c>
      <c r="J123" s="204" t="str">
        <f ca="1">IF(ISNUMBER(MATCH(J4,'3. Erfassung Auszahlungen'!$V$72:$CE$72,0)),'3. Erfassung Auszahlungen'!$N$72,"")</f>
        <v/>
      </c>
      <c r="K123" s="204" t="str">
        <f ca="1">IF(ISNUMBER(MATCH(K4,'3. Erfassung Auszahlungen'!$V$72:$CE$72,0)),'3. Erfassung Auszahlungen'!$N$72,"")</f>
        <v/>
      </c>
      <c r="L123" s="204" t="str">
        <f ca="1">IF(ISNUMBER(MATCH(L4,'3. Erfassung Auszahlungen'!$V$72:$CE$72,0)),'3. Erfassung Auszahlungen'!$N$72,"")</f>
        <v/>
      </c>
      <c r="M123" s="204" t="str">
        <f ca="1">IF(ISNUMBER(MATCH(M4,'3. Erfassung Auszahlungen'!$V$72:$CE$72,0)),'3. Erfassung Auszahlungen'!$N$72,"")</f>
        <v/>
      </c>
      <c r="N123" s="135">
        <f t="shared" ca="1" si="11"/>
        <v>0</v>
      </c>
    </row>
    <row r="124" spans="1:14" x14ac:dyDescent="0.25">
      <c r="A124" s="18">
        <f>'3. Erfassung Auszahlungen'!A73</f>
        <v>0</v>
      </c>
      <c r="B124" s="204" t="str">
        <f ca="1">IF(ISNUMBER(MATCH(B4,'3. Erfassung Auszahlungen'!$V$73:$CE$73,0)),'3. Erfassung Auszahlungen'!$N$73,"")</f>
        <v/>
      </c>
      <c r="C124" s="204" t="str">
        <f ca="1">IF(ISNUMBER(MATCH(C4,'3. Erfassung Auszahlungen'!$V$73:$CE$73,0)),'3. Erfassung Auszahlungen'!$N$73,"")</f>
        <v/>
      </c>
      <c r="D124" s="204" t="str">
        <f ca="1">IF(ISNUMBER(MATCH(D4,'3. Erfassung Auszahlungen'!$V$73:$CE$73,0)),'3. Erfassung Auszahlungen'!$N$73,"")</f>
        <v/>
      </c>
      <c r="E124" s="204" t="str">
        <f ca="1">IF(ISNUMBER(MATCH(E4,'3. Erfassung Auszahlungen'!$V$73:$CE$73,0)),'3. Erfassung Auszahlungen'!$N$73,"")</f>
        <v/>
      </c>
      <c r="F124" s="204" t="str">
        <f ca="1">IF(ISNUMBER(MATCH(F4,'3. Erfassung Auszahlungen'!$V$73:$CE$73,0)),'3. Erfassung Auszahlungen'!$N$73,"")</f>
        <v/>
      </c>
      <c r="G124" s="204" t="str">
        <f ca="1">IF(ISNUMBER(MATCH(G4,'3. Erfassung Auszahlungen'!$V$73:$CE$73,0)),'3. Erfassung Auszahlungen'!$N$73,"")</f>
        <v/>
      </c>
      <c r="H124" s="204" t="str">
        <f ca="1">IF(ISNUMBER(MATCH(H4,'3. Erfassung Auszahlungen'!$V$73:$CE$73,0)),'3. Erfassung Auszahlungen'!$N$73,"")</f>
        <v/>
      </c>
      <c r="I124" s="204" t="str">
        <f ca="1">IF(ISNUMBER(MATCH(I4,'3. Erfassung Auszahlungen'!$V$73:$CE$73,0)),'3. Erfassung Auszahlungen'!$N$73,"")</f>
        <v/>
      </c>
      <c r="J124" s="204" t="str">
        <f ca="1">IF(ISNUMBER(MATCH(J4,'3. Erfassung Auszahlungen'!$V$73:$CE$73,0)),'3. Erfassung Auszahlungen'!$N$73,"")</f>
        <v/>
      </c>
      <c r="K124" s="204" t="str">
        <f ca="1">IF(ISNUMBER(MATCH(K4,'3. Erfassung Auszahlungen'!$V$73:$CE$73,0)),'3. Erfassung Auszahlungen'!$N$73,"")</f>
        <v/>
      </c>
      <c r="L124" s="204" t="str">
        <f ca="1">IF(ISNUMBER(MATCH(L4,'3. Erfassung Auszahlungen'!$V$73:$CE$73,0)),'3. Erfassung Auszahlungen'!$N$73,"")</f>
        <v/>
      </c>
      <c r="M124" s="204" t="str">
        <f ca="1">IF(ISNUMBER(MATCH(M4,'3. Erfassung Auszahlungen'!$V$73:$CE$73,0)),'3. Erfassung Auszahlungen'!$N$73,"")</f>
        <v/>
      </c>
      <c r="N124" s="135">
        <f t="shared" ca="1" si="11"/>
        <v>0</v>
      </c>
    </row>
    <row r="125" spans="1:14" x14ac:dyDescent="0.25">
      <c r="A125" s="18">
        <f>'3. Erfassung Auszahlungen'!A74</f>
        <v>0</v>
      </c>
      <c r="B125" s="204" t="str">
        <f ca="1">IF(ISNUMBER(MATCH(B4,'3. Erfassung Auszahlungen'!$V$74:$CE$74,0)),'3. Erfassung Auszahlungen'!$N$74,"")</f>
        <v/>
      </c>
      <c r="C125" s="204" t="str">
        <f ca="1">IF(ISNUMBER(MATCH(C4,'3. Erfassung Auszahlungen'!$V$74:$CE$74,0)),'3. Erfassung Auszahlungen'!$N$74,"")</f>
        <v/>
      </c>
      <c r="D125" s="204" t="str">
        <f ca="1">IF(ISNUMBER(MATCH(D4,'3. Erfassung Auszahlungen'!$V$74:$CE$74,0)),'3. Erfassung Auszahlungen'!$N$74,"")</f>
        <v/>
      </c>
      <c r="E125" s="204" t="str">
        <f ca="1">IF(ISNUMBER(MATCH(E4,'3. Erfassung Auszahlungen'!$V$74:$CE$74,0)),'3. Erfassung Auszahlungen'!$N$74,"")</f>
        <v/>
      </c>
      <c r="F125" s="204" t="str">
        <f ca="1">IF(ISNUMBER(MATCH(F4,'3. Erfassung Auszahlungen'!$V$74:$CE$74,0)),'3. Erfassung Auszahlungen'!$N$74,"")</f>
        <v/>
      </c>
      <c r="G125" s="204" t="str">
        <f ca="1">IF(ISNUMBER(MATCH(G4,'3. Erfassung Auszahlungen'!$V$74:$CE$74,0)),'3. Erfassung Auszahlungen'!$N$74,"")</f>
        <v/>
      </c>
      <c r="H125" s="204" t="str">
        <f ca="1">IF(ISNUMBER(MATCH(H4,'3. Erfassung Auszahlungen'!$V$74:$CE$74,0)),'3. Erfassung Auszahlungen'!$N$74,"")</f>
        <v/>
      </c>
      <c r="I125" s="204" t="str">
        <f ca="1">IF(ISNUMBER(MATCH(I4,'3. Erfassung Auszahlungen'!$V$74:$CE$74,0)),'3. Erfassung Auszahlungen'!$N$74,"")</f>
        <v/>
      </c>
      <c r="J125" s="204" t="str">
        <f ca="1">IF(ISNUMBER(MATCH(J4,'3. Erfassung Auszahlungen'!$V$74:$CE$74,0)),'3. Erfassung Auszahlungen'!$N$74,"")</f>
        <v/>
      </c>
      <c r="K125" s="204" t="str">
        <f ca="1">IF(ISNUMBER(MATCH(K4,'3. Erfassung Auszahlungen'!$V$74:$CE$74,0)),'3. Erfassung Auszahlungen'!$N$74,"")</f>
        <v/>
      </c>
      <c r="L125" s="204" t="str">
        <f ca="1">IF(ISNUMBER(MATCH(L4,'3. Erfassung Auszahlungen'!$V$74:$CE$74,0)),'3. Erfassung Auszahlungen'!$N$74,"")</f>
        <v/>
      </c>
      <c r="M125" s="204" t="str">
        <f ca="1">IF(ISNUMBER(MATCH(M4,'3. Erfassung Auszahlungen'!$V$74:$CE$74,0)),'3. Erfassung Auszahlungen'!$N$74,"")</f>
        <v/>
      </c>
      <c r="N125" s="135">
        <f t="shared" ca="1" si="11"/>
        <v>0</v>
      </c>
    </row>
    <row r="126" spans="1:14" x14ac:dyDescent="0.25">
      <c r="A126" s="18">
        <f>'3. Erfassung Auszahlungen'!A75</f>
        <v>0</v>
      </c>
      <c r="B126" s="204" t="str">
        <f ca="1">IF(ISNUMBER(MATCH(B4,'3. Erfassung Auszahlungen'!$V$75:$CE$75,0)),'3. Erfassung Auszahlungen'!$N$75,"")</f>
        <v/>
      </c>
      <c r="C126" s="204" t="str">
        <f ca="1">IF(ISNUMBER(MATCH(C4,'3. Erfassung Auszahlungen'!$V$75:$CE$75,0)),'3. Erfassung Auszahlungen'!$N$75,"")</f>
        <v/>
      </c>
      <c r="D126" s="204" t="str">
        <f ca="1">IF(ISNUMBER(MATCH(D4,'3. Erfassung Auszahlungen'!$V$75:$CE$75,0)),'3. Erfassung Auszahlungen'!$N$75,"")</f>
        <v/>
      </c>
      <c r="E126" s="204" t="str">
        <f ca="1">IF(ISNUMBER(MATCH(E4,'3. Erfassung Auszahlungen'!$V$75:$CE$75,0)),'3. Erfassung Auszahlungen'!$N$75,"")</f>
        <v/>
      </c>
      <c r="F126" s="204" t="str">
        <f ca="1">IF(ISNUMBER(MATCH(F4,'3. Erfassung Auszahlungen'!$V$75:$CE$75,0)),'3. Erfassung Auszahlungen'!$N$75,"")</f>
        <v/>
      </c>
      <c r="G126" s="204" t="str">
        <f ca="1">IF(ISNUMBER(MATCH(G4,'3. Erfassung Auszahlungen'!$V$75:$CE$75,0)),'3. Erfassung Auszahlungen'!$N$75,"")</f>
        <v/>
      </c>
      <c r="H126" s="204" t="str">
        <f ca="1">IF(ISNUMBER(MATCH(H4,'3. Erfassung Auszahlungen'!$V$75:$CE$75,0)),'3. Erfassung Auszahlungen'!$N$75,"")</f>
        <v/>
      </c>
      <c r="I126" s="204" t="str">
        <f ca="1">IF(ISNUMBER(MATCH(I4,'3. Erfassung Auszahlungen'!$V$75:$CE$75,0)),'3. Erfassung Auszahlungen'!$N$75,"")</f>
        <v/>
      </c>
      <c r="J126" s="204" t="str">
        <f ca="1">IF(ISNUMBER(MATCH(J4,'3. Erfassung Auszahlungen'!$V$75:$CE$75,0)),'3. Erfassung Auszahlungen'!$N$75,"")</f>
        <v/>
      </c>
      <c r="K126" s="204" t="str">
        <f ca="1">IF(ISNUMBER(MATCH(K4,'3. Erfassung Auszahlungen'!$V$75:$CE$75,0)),'3. Erfassung Auszahlungen'!$N$75,"")</f>
        <v/>
      </c>
      <c r="L126" s="204" t="str">
        <f ca="1">IF(ISNUMBER(MATCH(L4,'3. Erfassung Auszahlungen'!$V$75:$CE$75,0)),'3. Erfassung Auszahlungen'!$N$75,"")</f>
        <v/>
      </c>
      <c r="M126" s="204" t="str">
        <f ca="1">IF(ISNUMBER(MATCH(M4,'3. Erfassung Auszahlungen'!$V$75:$CE$75,0)),'3. Erfassung Auszahlungen'!$N$75,"")</f>
        <v/>
      </c>
      <c r="N126" s="135">
        <f t="shared" ca="1" si="11"/>
        <v>0</v>
      </c>
    </row>
    <row r="127" spans="1:14" x14ac:dyDescent="0.25">
      <c r="A127" s="18">
        <f>'3. Erfassung Auszahlungen'!A76</f>
        <v>0</v>
      </c>
      <c r="B127" s="204" t="str">
        <f ca="1">IF(ISNUMBER(MATCH(B4,'3. Erfassung Auszahlungen'!$V$76:$CE$76,0)),'3. Erfassung Auszahlungen'!$N$76,"")</f>
        <v/>
      </c>
      <c r="C127" s="204" t="str">
        <f ca="1">IF(ISNUMBER(MATCH(C4,'3. Erfassung Auszahlungen'!$V$76:$CE$76,0)),'3. Erfassung Auszahlungen'!$N$76,"")</f>
        <v/>
      </c>
      <c r="D127" s="204" t="str">
        <f ca="1">IF(ISNUMBER(MATCH(D4,'3. Erfassung Auszahlungen'!$V$76:$CE$76,0)),'3. Erfassung Auszahlungen'!$N$76,"")</f>
        <v/>
      </c>
      <c r="E127" s="204" t="str">
        <f ca="1">IF(ISNUMBER(MATCH(E4,'3. Erfassung Auszahlungen'!$V$76:$CE$76,0)),'3. Erfassung Auszahlungen'!$N$76,"")</f>
        <v/>
      </c>
      <c r="F127" s="204" t="str">
        <f ca="1">IF(ISNUMBER(MATCH(F4,'3. Erfassung Auszahlungen'!$V$76:$CE$76,0)),'3. Erfassung Auszahlungen'!$N$76,"")</f>
        <v/>
      </c>
      <c r="G127" s="204" t="str">
        <f ca="1">IF(ISNUMBER(MATCH(G4,'3. Erfassung Auszahlungen'!$V$76:$CE$76,0)),'3. Erfassung Auszahlungen'!$N$76,"")</f>
        <v/>
      </c>
      <c r="H127" s="204" t="str">
        <f ca="1">IF(ISNUMBER(MATCH(H4,'3. Erfassung Auszahlungen'!$V$76:$CE$76,0)),'3. Erfassung Auszahlungen'!$N$76,"")</f>
        <v/>
      </c>
      <c r="I127" s="204" t="str">
        <f ca="1">IF(ISNUMBER(MATCH(I4,'3. Erfassung Auszahlungen'!$V$76:$CE$76,0)),'3. Erfassung Auszahlungen'!$N$76,"")</f>
        <v/>
      </c>
      <c r="J127" s="204" t="str">
        <f ca="1">IF(ISNUMBER(MATCH(J4,'3. Erfassung Auszahlungen'!$V$76:$CE$76,0)),'3. Erfassung Auszahlungen'!$N$76,"")</f>
        <v/>
      </c>
      <c r="K127" s="204" t="str">
        <f ca="1">IF(ISNUMBER(MATCH(K4,'3. Erfassung Auszahlungen'!$V$76:$CE$76,0)),'3. Erfassung Auszahlungen'!$N$76,"")</f>
        <v/>
      </c>
      <c r="L127" s="204" t="str">
        <f ca="1">IF(ISNUMBER(MATCH(L4,'3. Erfassung Auszahlungen'!$V$76:$CE$76,0)),'3. Erfassung Auszahlungen'!$N$76,"")</f>
        <v/>
      </c>
      <c r="M127" s="204" t="str">
        <f ca="1">IF(ISNUMBER(MATCH(M4,'3. Erfassung Auszahlungen'!$V$76:$CE$76,0)),'3. Erfassung Auszahlungen'!$N$76,"")</f>
        <v/>
      </c>
      <c r="N127" s="135">
        <f t="shared" ca="1" si="11"/>
        <v>0</v>
      </c>
    </row>
    <row r="128" spans="1:14" x14ac:dyDescent="0.25">
      <c r="A128" s="18">
        <f>'3. Erfassung Auszahlungen'!A77</f>
        <v>0</v>
      </c>
      <c r="B128" s="204" t="str">
        <f ca="1">IF(ISNUMBER(MATCH(B4,'3. Erfassung Auszahlungen'!$V$77:$CE$77,0)),'3. Erfassung Auszahlungen'!$N$77,"")</f>
        <v/>
      </c>
      <c r="C128" s="204" t="str">
        <f ca="1">IF(ISNUMBER(MATCH(C4,'3. Erfassung Auszahlungen'!$V$77:$CE$77,0)),'3. Erfassung Auszahlungen'!$N$77,"")</f>
        <v/>
      </c>
      <c r="D128" s="204" t="str">
        <f ca="1">IF(ISNUMBER(MATCH(D4,'3. Erfassung Auszahlungen'!$V$77:$CE$77,0)),'3. Erfassung Auszahlungen'!$N$77,"")</f>
        <v/>
      </c>
      <c r="E128" s="204" t="str">
        <f ca="1">IF(ISNUMBER(MATCH(E4,'3. Erfassung Auszahlungen'!$V$77:$CE$77,0)),'3. Erfassung Auszahlungen'!$N$77,"")</f>
        <v/>
      </c>
      <c r="F128" s="204" t="str">
        <f ca="1">IF(ISNUMBER(MATCH(F4,'3. Erfassung Auszahlungen'!$V$77:$CE$77,0)),'3. Erfassung Auszahlungen'!$N$77,"")</f>
        <v/>
      </c>
      <c r="G128" s="204" t="str">
        <f ca="1">IF(ISNUMBER(MATCH(G4,'3. Erfassung Auszahlungen'!$V$77:$CE$77,0)),'3. Erfassung Auszahlungen'!$N$77,"")</f>
        <v/>
      </c>
      <c r="H128" s="204" t="str">
        <f ca="1">IF(ISNUMBER(MATCH(H4,'3. Erfassung Auszahlungen'!$V$77:$CE$77,0)),'3. Erfassung Auszahlungen'!$N$77,"")</f>
        <v/>
      </c>
      <c r="I128" s="204" t="str">
        <f ca="1">IF(ISNUMBER(MATCH(I4,'3. Erfassung Auszahlungen'!$V$77:$CE$77,0)),'3. Erfassung Auszahlungen'!$N$77,"")</f>
        <v/>
      </c>
      <c r="J128" s="204" t="str">
        <f ca="1">IF(ISNUMBER(MATCH(J4,'3. Erfassung Auszahlungen'!$V$77:$CE$77,0)),'3. Erfassung Auszahlungen'!$N$77,"")</f>
        <v/>
      </c>
      <c r="K128" s="204" t="str">
        <f ca="1">IF(ISNUMBER(MATCH(K4,'3. Erfassung Auszahlungen'!$V$77:$CE$77,0)),'3. Erfassung Auszahlungen'!$N$77,"")</f>
        <v/>
      </c>
      <c r="L128" s="204" t="str">
        <f ca="1">IF(ISNUMBER(MATCH(L4,'3. Erfassung Auszahlungen'!$V$77:$CE$77,0)),'3. Erfassung Auszahlungen'!$N$77,"")</f>
        <v/>
      </c>
      <c r="M128" s="204" t="str">
        <f ca="1">IF(ISNUMBER(MATCH(M4,'3. Erfassung Auszahlungen'!$V$77:$CE$77,0)),'3. Erfassung Auszahlungen'!$N$77,"")</f>
        <v/>
      </c>
      <c r="N128" s="135">
        <f t="shared" ca="1" si="11"/>
        <v>0</v>
      </c>
    </row>
    <row r="129" spans="1:15" x14ac:dyDescent="0.25">
      <c r="A129" s="18">
        <f>'3. Erfassung Auszahlungen'!A78</f>
        <v>0</v>
      </c>
      <c r="B129" s="204" t="str">
        <f ca="1">IF(ISNUMBER(MATCH(B4,'3. Erfassung Auszahlungen'!$V$78:$CE$78,0)),'3. Erfassung Auszahlungen'!$N$78,"")</f>
        <v/>
      </c>
      <c r="C129" s="204" t="str">
        <f ca="1">IF(ISNUMBER(MATCH(C4,'3. Erfassung Auszahlungen'!$V$78:$CE$78,0)),'3. Erfassung Auszahlungen'!$N$78,"")</f>
        <v/>
      </c>
      <c r="D129" s="204" t="str">
        <f ca="1">IF(ISNUMBER(MATCH(D4,'3. Erfassung Auszahlungen'!$V$78:$CE$78,0)),'3. Erfassung Auszahlungen'!$N$78,"")</f>
        <v/>
      </c>
      <c r="E129" s="204" t="str">
        <f ca="1">IF(ISNUMBER(MATCH(E4,'3. Erfassung Auszahlungen'!$V$78:$CE$78,0)),'3. Erfassung Auszahlungen'!$N$78,"")</f>
        <v/>
      </c>
      <c r="F129" s="204" t="str">
        <f ca="1">IF(ISNUMBER(MATCH(F4,'3. Erfassung Auszahlungen'!$V$78:$CE$78,0)),'3. Erfassung Auszahlungen'!$N$78,"")</f>
        <v/>
      </c>
      <c r="G129" s="204" t="str">
        <f ca="1">IF(ISNUMBER(MATCH(G4,'3. Erfassung Auszahlungen'!$V$78:$CE$78,0)),'3. Erfassung Auszahlungen'!$N$78,"")</f>
        <v/>
      </c>
      <c r="H129" s="204" t="str">
        <f ca="1">IF(ISNUMBER(MATCH(H4,'3. Erfassung Auszahlungen'!$V$78:$CE$78,0)),'3. Erfassung Auszahlungen'!$N$78,"")</f>
        <v/>
      </c>
      <c r="I129" s="204" t="str">
        <f ca="1">IF(ISNUMBER(MATCH(I4,'3. Erfassung Auszahlungen'!$V$78:$CE$78,0)),'3. Erfassung Auszahlungen'!$N$78,"")</f>
        <v/>
      </c>
      <c r="J129" s="204" t="str">
        <f ca="1">IF(ISNUMBER(MATCH(J4,'3. Erfassung Auszahlungen'!$V$78:$CE$78,0)),'3. Erfassung Auszahlungen'!$N$78,"")</f>
        <v/>
      </c>
      <c r="K129" s="204" t="str">
        <f ca="1">IF(ISNUMBER(MATCH(K4,'3. Erfassung Auszahlungen'!$V$78:$CE$78,0)),'3. Erfassung Auszahlungen'!$N$78,"")</f>
        <v/>
      </c>
      <c r="L129" s="204" t="str">
        <f ca="1">IF(ISNUMBER(MATCH(L4,'3. Erfassung Auszahlungen'!$V$78:$CE$78,0)),'3. Erfassung Auszahlungen'!$N$78,"")</f>
        <v/>
      </c>
      <c r="M129" s="204" t="str">
        <f ca="1">IF(ISNUMBER(MATCH(M4,'3. Erfassung Auszahlungen'!$V$78:$CE$78,0)),'3. Erfassung Auszahlungen'!$N$78,"")</f>
        <v/>
      </c>
      <c r="N129" s="135">
        <f t="shared" ca="1" si="11"/>
        <v>0</v>
      </c>
    </row>
    <row r="130" spans="1:15" x14ac:dyDescent="0.25">
      <c r="A130" s="18">
        <f>'3. Erfassung Auszahlungen'!A79</f>
        <v>0</v>
      </c>
      <c r="B130" s="204" t="str">
        <f ca="1">IF(ISNUMBER(MATCH(B4,'3. Erfassung Auszahlungen'!$V$79:$CE$79,0)),'3. Erfassung Auszahlungen'!$N$79,"")</f>
        <v/>
      </c>
      <c r="C130" s="204" t="str">
        <f ca="1">IF(ISNUMBER(MATCH(C4,'3. Erfassung Auszahlungen'!$V$79:$CE$79,0)),'3. Erfassung Auszahlungen'!$N$79,"")</f>
        <v/>
      </c>
      <c r="D130" s="204" t="str">
        <f ca="1">IF(ISNUMBER(MATCH(D4,'3. Erfassung Auszahlungen'!$V$79:$CE$79,0)),'3. Erfassung Auszahlungen'!$N$79,"")</f>
        <v/>
      </c>
      <c r="E130" s="204" t="str">
        <f ca="1">IF(ISNUMBER(MATCH(E4,'3. Erfassung Auszahlungen'!$V$79:$CE$79,0)),'3. Erfassung Auszahlungen'!$N$79,"")</f>
        <v/>
      </c>
      <c r="F130" s="204" t="str">
        <f ca="1">IF(ISNUMBER(MATCH(F4,'3. Erfassung Auszahlungen'!$V$79:$CE$79,0)),'3. Erfassung Auszahlungen'!$N$79,"")</f>
        <v/>
      </c>
      <c r="G130" s="204" t="str">
        <f ca="1">IF(ISNUMBER(MATCH(G4,'3. Erfassung Auszahlungen'!$V$79:$CE$79,0)),'3. Erfassung Auszahlungen'!$N$79,"")</f>
        <v/>
      </c>
      <c r="H130" s="204" t="str">
        <f ca="1">IF(ISNUMBER(MATCH(H4,'3. Erfassung Auszahlungen'!$V$79:$CE$79,0)),'3. Erfassung Auszahlungen'!$N$79,"")</f>
        <v/>
      </c>
      <c r="I130" s="204" t="str">
        <f ca="1">IF(ISNUMBER(MATCH(I4,'3. Erfassung Auszahlungen'!$V$79:$CE$79,0)),'3. Erfassung Auszahlungen'!$N$79,"")</f>
        <v/>
      </c>
      <c r="J130" s="204" t="str">
        <f ca="1">IF(ISNUMBER(MATCH(J4,'3. Erfassung Auszahlungen'!$V$79:$CE$79,0)),'3. Erfassung Auszahlungen'!$N$79,"")</f>
        <v/>
      </c>
      <c r="K130" s="204" t="str">
        <f ca="1">IF(ISNUMBER(MATCH(K4,'3. Erfassung Auszahlungen'!$V$79:$CE$79,0)),'3. Erfassung Auszahlungen'!$N$79,"")</f>
        <v/>
      </c>
      <c r="L130" s="204" t="str">
        <f ca="1">IF(ISNUMBER(MATCH(L4,'3. Erfassung Auszahlungen'!$V$79:$CE$79,0)),'3. Erfassung Auszahlungen'!$N$79,"")</f>
        <v/>
      </c>
      <c r="M130" s="204" t="str">
        <f ca="1">IF(ISNUMBER(MATCH(M4,'3. Erfassung Auszahlungen'!$V$79:$CE$79,0)),'3. Erfassung Auszahlungen'!$N$79,"")</f>
        <v/>
      </c>
      <c r="N130" s="135">
        <f t="shared" ca="1" si="11"/>
        <v>0</v>
      </c>
    </row>
    <row r="131" spans="1:15" x14ac:dyDescent="0.25">
      <c r="A131" s="18">
        <f>'3. Erfassung Auszahlungen'!A80</f>
        <v>0</v>
      </c>
      <c r="B131" s="204" t="str">
        <f ca="1">IF(ISNUMBER(MATCH(B4,'3. Erfassung Auszahlungen'!$V$80:$CE$80,0)),'3. Erfassung Auszahlungen'!$N$80,"")</f>
        <v/>
      </c>
      <c r="C131" s="204" t="str">
        <f ca="1">IF(ISNUMBER(MATCH(C4,'3. Erfassung Auszahlungen'!$V$80:$CE$80,0)),'3. Erfassung Auszahlungen'!$N$80,"")</f>
        <v/>
      </c>
      <c r="D131" s="204" t="str">
        <f ca="1">IF(ISNUMBER(MATCH(D4,'3. Erfassung Auszahlungen'!$V$80:$CE$80,0)),'3. Erfassung Auszahlungen'!$N$80,"")</f>
        <v/>
      </c>
      <c r="E131" s="204" t="str">
        <f ca="1">IF(ISNUMBER(MATCH(E4,'3. Erfassung Auszahlungen'!$V$80:$CE$80,0)),'3. Erfassung Auszahlungen'!$N$80,"")</f>
        <v/>
      </c>
      <c r="F131" s="204" t="str">
        <f ca="1">IF(ISNUMBER(MATCH(F4,'3. Erfassung Auszahlungen'!$V$80:$CE$80,0)),'3. Erfassung Auszahlungen'!$N$80,"")</f>
        <v/>
      </c>
      <c r="G131" s="204" t="str">
        <f ca="1">IF(ISNUMBER(MATCH(G4,'3. Erfassung Auszahlungen'!$V$80:$CE$80,0)),'3. Erfassung Auszahlungen'!$N$80,"")</f>
        <v/>
      </c>
      <c r="H131" s="204" t="str">
        <f ca="1">IF(ISNUMBER(MATCH(H4,'3. Erfassung Auszahlungen'!$V$80:$CE$80,0)),'3. Erfassung Auszahlungen'!$N$80,"")</f>
        <v/>
      </c>
      <c r="I131" s="204" t="str">
        <f ca="1">IF(ISNUMBER(MATCH(I4,'3. Erfassung Auszahlungen'!$V$80:$CE$80,0)),'3. Erfassung Auszahlungen'!$N$80,"")</f>
        <v/>
      </c>
      <c r="J131" s="204" t="str">
        <f ca="1">IF(ISNUMBER(MATCH(J4,'3. Erfassung Auszahlungen'!$V$80:$CE$80,0)),'3. Erfassung Auszahlungen'!$N$80,"")</f>
        <v/>
      </c>
      <c r="K131" s="204" t="str">
        <f ca="1">IF(ISNUMBER(MATCH(K4,'3. Erfassung Auszahlungen'!$V$80:$CE$80,0)),'3. Erfassung Auszahlungen'!$N$80,"")</f>
        <v/>
      </c>
      <c r="L131" s="204" t="str">
        <f ca="1">IF(ISNUMBER(MATCH(L4,'3. Erfassung Auszahlungen'!$V$80:$CE$80,0)),'3. Erfassung Auszahlungen'!$N$80,"")</f>
        <v/>
      </c>
      <c r="M131" s="204" t="str">
        <f ca="1">IF(ISNUMBER(MATCH(M4,'3. Erfassung Auszahlungen'!$V$80:$CE$80,0)),'3. Erfassung Auszahlungen'!$N$80,"")</f>
        <v/>
      </c>
      <c r="N131" s="135">
        <f t="shared" ca="1" si="11"/>
        <v>0</v>
      </c>
    </row>
    <row r="132" spans="1:15" x14ac:dyDescent="0.25">
      <c r="A132" s="18">
        <f>'3. Erfassung Auszahlungen'!A81</f>
        <v>0</v>
      </c>
      <c r="B132" s="204" t="str">
        <f ca="1">IF(ISNUMBER(MATCH(B4,'3. Erfassung Auszahlungen'!$V$81:$CE$81,0)),'3. Erfassung Auszahlungen'!$N$81,"")</f>
        <v/>
      </c>
      <c r="C132" s="204" t="str">
        <f ca="1">IF(ISNUMBER(MATCH(C4,'3. Erfassung Auszahlungen'!$V$81:$CE$81,0)),'3. Erfassung Auszahlungen'!$N$81,"")</f>
        <v/>
      </c>
      <c r="D132" s="204" t="str">
        <f ca="1">IF(ISNUMBER(MATCH(D4,'3. Erfassung Auszahlungen'!$V$81:$CE$81,0)),'3. Erfassung Auszahlungen'!$N$81,"")</f>
        <v/>
      </c>
      <c r="E132" s="204" t="str">
        <f ca="1">IF(ISNUMBER(MATCH(E4,'3. Erfassung Auszahlungen'!$V$81:$CE$81,0)),'3. Erfassung Auszahlungen'!$N$81,"")</f>
        <v/>
      </c>
      <c r="F132" s="204" t="str">
        <f ca="1">IF(ISNUMBER(MATCH(F4,'3. Erfassung Auszahlungen'!$V$81:$CE$81,0)),'3. Erfassung Auszahlungen'!$N$81,"")</f>
        <v/>
      </c>
      <c r="G132" s="204" t="str">
        <f ca="1">IF(ISNUMBER(MATCH(G4,'3. Erfassung Auszahlungen'!$V$81:$CE$81,0)),'3. Erfassung Auszahlungen'!$N$81,"")</f>
        <v/>
      </c>
      <c r="H132" s="204" t="str">
        <f ca="1">IF(ISNUMBER(MATCH(H4,'3. Erfassung Auszahlungen'!$V$81:$CE$81,0)),'3. Erfassung Auszahlungen'!$N$81,"")</f>
        <v/>
      </c>
      <c r="I132" s="204" t="str">
        <f ca="1">IF(ISNUMBER(MATCH(I4,'3. Erfassung Auszahlungen'!$V$81:$CE$81,0)),'3. Erfassung Auszahlungen'!$N$81,"")</f>
        <v/>
      </c>
      <c r="J132" s="204" t="str">
        <f ca="1">IF(ISNUMBER(MATCH(J4,'3. Erfassung Auszahlungen'!$V$81:$CE$81,0)),'3. Erfassung Auszahlungen'!$N$81,"")</f>
        <v/>
      </c>
      <c r="K132" s="204" t="str">
        <f ca="1">IF(ISNUMBER(MATCH(K4,'3. Erfassung Auszahlungen'!$V$81:$CE$81,0)),'3. Erfassung Auszahlungen'!$N$81,"")</f>
        <v/>
      </c>
      <c r="L132" s="204" t="str">
        <f ca="1">IF(ISNUMBER(MATCH(L4,'3. Erfassung Auszahlungen'!$V$81:$CE$81,0)),'3. Erfassung Auszahlungen'!$N$81,"")</f>
        <v/>
      </c>
      <c r="M132" s="204" t="str">
        <f ca="1">IF(ISNUMBER(MATCH(M4,'3. Erfassung Auszahlungen'!$V$81:$CE$81,0)),'3. Erfassung Auszahlungen'!$N$81,"")</f>
        <v/>
      </c>
      <c r="N132" s="135">
        <f t="shared" ca="1" si="11"/>
        <v>0</v>
      </c>
    </row>
    <row r="133" spans="1:15" x14ac:dyDescent="0.25">
      <c r="A133" s="18">
        <f>'3. Erfassung Auszahlungen'!A82</f>
        <v>0</v>
      </c>
      <c r="B133" s="204" t="str">
        <f ca="1">IF(ISNUMBER(MATCH(B4,'3. Erfassung Auszahlungen'!$V$82:$CE$82,0)),'3. Erfassung Auszahlungen'!$N$82,"")</f>
        <v/>
      </c>
      <c r="C133" s="204" t="str">
        <f ca="1">IF(ISNUMBER(MATCH(C4,'3. Erfassung Auszahlungen'!$V$82:$CE$82,0)),'3. Erfassung Auszahlungen'!$N$82,"")</f>
        <v/>
      </c>
      <c r="D133" s="204" t="str">
        <f ca="1">IF(ISNUMBER(MATCH(D4,'3. Erfassung Auszahlungen'!$V$82:$CE$82,0)),'3. Erfassung Auszahlungen'!$N$82,"")</f>
        <v/>
      </c>
      <c r="E133" s="204" t="str">
        <f ca="1">IF(ISNUMBER(MATCH(E4,'3. Erfassung Auszahlungen'!$V$82:$CE$82,0)),'3. Erfassung Auszahlungen'!$N$82,"")</f>
        <v/>
      </c>
      <c r="F133" s="204" t="str">
        <f ca="1">IF(ISNUMBER(MATCH(F4,'3. Erfassung Auszahlungen'!$V$82:$CE$82,0)),'3. Erfassung Auszahlungen'!$N$82,"")</f>
        <v/>
      </c>
      <c r="G133" s="204" t="str">
        <f ca="1">IF(ISNUMBER(MATCH(G4,'3. Erfassung Auszahlungen'!$V$82:$CE$82,0)),'3. Erfassung Auszahlungen'!$N$82,"")</f>
        <v/>
      </c>
      <c r="H133" s="204" t="str">
        <f ca="1">IF(ISNUMBER(MATCH(H4,'3. Erfassung Auszahlungen'!$V$82:$CE$82,0)),'3. Erfassung Auszahlungen'!$N$82,"")</f>
        <v/>
      </c>
      <c r="I133" s="204" t="str">
        <f ca="1">IF(ISNUMBER(MATCH(I4,'3. Erfassung Auszahlungen'!$V$82:$CE$82,0)),'3. Erfassung Auszahlungen'!$N$82,"")</f>
        <v/>
      </c>
      <c r="J133" s="204" t="str">
        <f ca="1">IF(ISNUMBER(MATCH(J4,'3. Erfassung Auszahlungen'!$V$82:$CE$82,0)),'3. Erfassung Auszahlungen'!$N$82,"")</f>
        <v/>
      </c>
      <c r="K133" s="204" t="str">
        <f ca="1">IF(ISNUMBER(MATCH(K4,'3. Erfassung Auszahlungen'!$V$82:$CE$82,0)),'3. Erfassung Auszahlungen'!$N$82,"")</f>
        <v/>
      </c>
      <c r="L133" s="204" t="str">
        <f ca="1">IF(ISNUMBER(MATCH(L4,'3. Erfassung Auszahlungen'!$V$82:$CE$82,0)),'3. Erfassung Auszahlungen'!$N$82,"")</f>
        <v/>
      </c>
      <c r="M133" s="204" t="str">
        <f ca="1">IF(ISNUMBER(MATCH(M4,'3. Erfassung Auszahlungen'!$V$82:$CE$82,0)),'3. Erfassung Auszahlungen'!$N$82,"")</f>
        <v/>
      </c>
      <c r="N133" s="135">
        <f ca="1">SUM(B133:M133)</f>
        <v>0</v>
      </c>
    </row>
    <row r="134" spans="1:15" x14ac:dyDescent="0.25">
      <c r="A134" s="18">
        <f>'3. Erfassung Auszahlungen'!A83</f>
        <v>0</v>
      </c>
      <c r="B134" s="204" t="str">
        <f ca="1">IF(ISNUMBER(MATCH(B4,'3. Erfassung Auszahlungen'!$V$83:$CE$83,0)),'3. Erfassung Auszahlungen'!$N$83,"")</f>
        <v/>
      </c>
      <c r="C134" s="204" t="str">
        <f ca="1">IF(ISNUMBER(MATCH(C4,'3. Erfassung Auszahlungen'!$V$83:$CE$83,0)),'3. Erfassung Auszahlungen'!$N$83,"")</f>
        <v/>
      </c>
      <c r="D134" s="204" t="str">
        <f ca="1">IF(ISNUMBER(MATCH(D4,'3. Erfassung Auszahlungen'!$V$83:$CE$83,0)),'3. Erfassung Auszahlungen'!$N$83,"")</f>
        <v/>
      </c>
      <c r="E134" s="204" t="str">
        <f ca="1">IF(ISNUMBER(MATCH(E4,'3. Erfassung Auszahlungen'!$V$83:$CE$83,0)),'3. Erfassung Auszahlungen'!$N$83,"")</f>
        <v/>
      </c>
      <c r="F134" s="204" t="str">
        <f ca="1">IF(ISNUMBER(MATCH(F4,'3. Erfassung Auszahlungen'!$V$83:$CE$83,0)),'3. Erfassung Auszahlungen'!$N$83,"")</f>
        <v/>
      </c>
      <c r="G134" s="204" t="str">
        <f ca="1">IF(ISNUMBER(MATCH(G4,'3. Erfassung Auszahlungen'!$V$83:$CE$83,0)),'3. Erfassung Auszahlungen'!$N$83,"")</f>
        <v/>
      </c>
      <c r="H134" s="204" t="str">
        <f ca="1">IF(ISNUMBER(MATCH(H4,'3. Erfassung Auszahlungen'!$V$83:$CE$83,0)),'3. Erfassung Auszahlungen'!$N$83,"")</f>
        <v/>
      </c>
      <c r="I134" s="204" t="str">
        <f ca="1">IF(ISNUMBER(MATCH(I4,'3. Erfassung Auszahlungen'!$V$83:$CE$83,0)),'3. Erfassung Auszahlungen'!$N$83,"")</f>
        <v/>
      </c>
      <c r="J134" s="204" t="str">
        <f ca="1">IF(ISNUMBER(MATCH(J4,'3. Erfassung Auszahlungen'!$V$83:$CE$83,0)),'3. Erfassung Auszahlungen'!$N$83,"")</f>
        <v/>
      </c>
      <c r="K134" s="204" t="str">
        <f ca="1">IF(ISNUMBER(MATCH(K4,'3. Erfassung Auszahlungen'!$V$83:$CE$83,0)),'3. Erfassung Auszahlungen'!$N$83,"")</f>
        <v/>
      </c>
      <c r="L134" s="204" t="str">
        <f ca="1">IF(ISNUMBER(MATCH(L4,'3. Erfassung Auszahlungen'!$V$83:$CE$83,0)),'3. Erfassung Auszahlungen'!$N$83,"")</f>
        <v/>
      </c>
      <c r="M134" s="204" t="str">
        <f ca="1">IF(ISNUMBER(MATCH(M4,'3. Erfassung Auszahlungen'!$V$83:$CE$83,0)),'3. Erfassung Auszahlungen'!$N$83,"")</f>
        <v/>
      </c>
      <c r="N134" s="135">
        <f t="shared" ca="1" si="11"/>
        <v>0</v>
      </c>
    </row>
    <row r="135" spans="1:15" x14ac:dyDescent="0.25">
      <c r="A135" s="18">
        <f>'3. Erfassung Auszahlungen'!A84</f>
        <v>0</v>
      </c>
      <c r="B135" s="204" t="str">
        <f ca="1">IF(ISNUMBER(MATCH(B4,'3. Erfassung Auszahlungen'!$V$84:$CE$84,0)),'3. Erfassung Auszahlungen'!$N$84,"")</f>
        <v/>
      </c>
      <c r="C135" s="204" t="str">
        <f ca="1">IF(ISNUMBER(MATCH(C4,'3. Erfassung Auszahlungen'!$V$84:$CE$84,0)),'3. Erfassung Auszahlungen'!$N$84,"")</f>
        <v/>
      </c>
      <c r="D135" s="204" t="str">
        <f ca="1">IF(ISNUMBER(MATCH(D4,'3. Erfassung Auszahlungen'!$V$84:$CE$84,0)),'3. Erfassung Auszahlungen'!$N$84,"")</f>
        <v/>
      </c>
      <c r="E135" s="204" t="str">
        <f ca="1">IF(ISNUMBER(MATCH(E4,'3. Erfassung Auszahlungen'!$V$84:$CE$84,0)),'3. Erfassung Auszahlungen'!$N$84,"")</f>
        <v/>
      </c>
      <c r="F135" s="204" t="str">
        <f ca="1">IF(ISNUMBER(MATCH(F4,'3. Erfassung Auszahlungen'!$V$84:$CE$84,0)),'3. Erfassung Auszahlungen'!$N$84,"")</f>
        <v/>
      </c>
      <c r="G135" s="204" t="str">
        <f ca="1">IF(ISNUMBER(MATCH(G4,'3. Erfassung Auszahlungen'!$V$84:$CE$84,0)),'3. Erfassung Auszahlungen'!$N$84,"")</f>
        <v/>
      </c>
      <c r="H135" s="204" t="str">
        <f ca="1">IF(ISNUMBER(MATCH(H4,'3. Erfassung Auszahlungen'!$V$84:$CE$84,0)),'3. Erfassung Auszahlungen'!$N$84,"")</f>
        <v/>
      </c>
      <c r="I135" s="204" t="str">
        <f ca="1">IF(ISNUMBER(MATCH(I4,'3. Erfassung Auszahlungen'!$V$84:$CE$84,0)),'3. Erfassung Auszahlungen'!$N$84,"")</f>
        <v/>
      </c>
      <c r="J135" s="204" t="str">
        <f ca="1">IF(ISNUMBER(MATCH(J4,'3. Erfassung Auszahlungen'!$V$84:$CE$84,0)),'3. Erfassung Auszahlungen'!$N$84,"")</f>
        <v/>
      </c>
      <c r="K135" s="204" t="str">
        <f ca="1">IF(ISNUMBER(MATCH(K4,'3. Erfassung Auszahlungen'!$V$84:$CE$84,0)),'3. Erfassung Auszahlungen'!$N$84,"")</f>
        <v/>
      </c>
      <c r="L135" s="204" t="str">
        <f ca="1">IF(ISNUMBER(MATCH(L4,'3. Erfassung Auszahlungen'!$V$84:$CE$84,0)),'3. Erfassung Auszahlungen'!$N$84,"")</f>
        <v/>
      </c>
      <c r="M135" s="204" t="str">
        <f ca="1">IF(ISNUMBER(MATCH(M4,'3. Erfassung Auszahlungen'!$V$84:$CE$84,0)),'3. Erfassung Auszahlungen'!$N$84,"")</f>
        <v/>
      </c>
      <c r="N135" s="135">
        <f t="shared" ca="1" si="11"/>
        <v>0</v>
      </c>
    </row>
    <row r="136" spans="1:15" x14ac:dyDescent="0.25">
      <c r="A136" s="18">
        <f>'3. Erfassung Auszahlungen'!A85</f>
        <v>0</v>
      </c>
      <c r="B136" s="204" t="str">
        <f ca="1">IF(ISNUMBER(MATCH(B4,'3. Erfassung Auszahlungen'!$V$85:$CE$85,0)),'3. Erfassung Auszahlungen'!$N$85,"")</f>
        <v/>
      </c>
      <c r="C136" s="204" t="str">
        <f ca="1">IF(ISNUMBER(MATCH(C4,'3. Erfassung Auszahlungen'!$V$85:$CE$85,0)),'3. Erfassung Auszahlungen'!$N$85,"")</f>
        <v/>
      </c>
      <c r="D136" s="204" t="str">
        <f ca="1">IF(ISNUMBER(MATCH(D4,'3. Erfassung Auszahlungen'!$V$85:$CE$85,0)),'3. Erfassung Auszahlungen'!$N$85,"")</f>
        <v/>
      </c>
      <c r="E136" s="204" t="str">
        <f ca="1">IF(ISNUMBER(MATCH(E4,'3. Erfassung Auszahlungen'!$V$85:$CE$85,0)),'3. Erfassung Auszahlungen'!$N$85,"")</f>
        <v/>
      </c>
      <c r="F136" s="204" t="str">
        <f ca="1">IF(ISNUMBER(MATCH(F4,'3. Erfassung Auszahlungen'!$V$85:$CE$85,0)),'3. Erfassung Auszahlungen'!$N$85,"")</f>
        <v/>
      </c>
      <c r="G136" s="204" t="str">
        <f ca="1">IF(ISNUMBER(MATCH(G4,'3. Erfassung Auszahlungen'!$V$85:$CE$85,0)),'3. Erfassung Auszahlungen'!$N$85,"")</f>
        <v/>
      </c>
      <c r="H136" s="204" t="str">
        <f ca="1">IF(ISNUMBER(MATCH(H4,'3. Erfassung Auszahlungen'!$V$85:$CE$85,0)),'3. Erfassung Auszahlungen'!$N$85,"")</f>
        <v/>
      </c>
      <c r="I136" s="204" t="str">
        <f ca="1">IF(ISNUMBER(MATCH(I4,'3. Erfassung Auszahlungen'!$V$85:$CE$85,0)),'3. Erfassung Auszahlungen'!$N$85,"")</f>
        <v/>
      </c>
      <c r="J136" s="204" t="str">
        <f ca="1">IF(ISNUMBER(MATCH(J4,'3. Erfassung Auszahlungen'!$V$85:$CE$85,0)),'3. Erfassung Auszahlungen'!$N$85,"")</f>
        <v/>
      </c>
      <c r="K136" s="204" t="str">
        <f ca="1">IF(ISNUMBER(MATCH(K4,'3. Erfassung Auszahlungen'!$V$85:$CE$85,0)),'3. Erfassung Auszahlungen'!$N$85,"")</f>
        <v/>
      </c>
      <c r="L136" s="204" t="str">
        <f ca="1">IF(ISNUMBER(MATCH(L4,'3. Erfassung Auszahlungen'!$V$85:$CE$85,0)),'3. Erfassung Auszahlungen'!$N$85,"")</f>
        <v/>
      </c>
      <c r="M136" s="204" t="str">
        <f ca="1">IF(ISNUMBER(MATCH(M4,'3. Erfassung Auszahlungen'!$V$85:$CE$85,0)),'3. Erfassung Auszahlungen'!$N$85,"")</f>
        <v/>
      </c>
      <c r="N136" s="135">
        <f t="shared" ca="1" si="11"/>
        <v>0</v>
      </c>
    </row>
    <row r="137" spans="1:15" ht="37.5" x14ac:dyDescent="0.25">
      <c r="A137" s="107" t="str">
        <f>'3. Erfassung Auszahlungen'!A86</f>
        <v>Summe unregelmäßige Auszahlungen</v>
      </c>
      <c r="B137" s="15">
        <f ca="1">SUM(B96:B136)</f>
        <v>0</v>
      </c>
      <c r="C137" s="15">
        <f t="shared" ref="C137:N137" ca="1" si="12">SUM(C96:C136)</f>
        <v>0</v>
      </c>
      <c r="D137" s="15">
        <f t="shared" ca="1" si="12"/>
        <v>0</v>
      </c>
      <c r="E137" s="15">
        <f t="shared" ca="1" si="12"/>
        <v>0</v>
      </c>
      <c r="F137" s="15">
        <f t="shared" ca="1" si="12"/>
        <v>0</v>
      </c>
      <c r="G137" s="15">
        <f t="shared" ca="1" si="12"/>
        <v>0</v>
      </c>
      <c r="H137" s="15">
        <f t="shared" ca="1" si="12"/>
        <v>0</v>
      </c>
      <c r="I137" s="15">
        <f t="shared" ca="1" si="12"/>
        <v>0</v>
      </c>
      <c r="J137" s="15">
        <f t="shared" ca="1" si="12"/>
        <v>0</v>
      </c>
      <c r="K137" s="15">
        <f t="shared" ca="1" si="12"/>
        <v>0</v>
      </c>
      <c r="L137" s="15">
        <f t="shared" ca="1" si="12"/>
        <v>0</v>
      </c>
      <c r="M137" s="15">
        <f t="shared" ca="1" si="12"/>
        <v>0</v>
      </c>
      <c r="N137" s="135">
        <f t="shared" ca="1" si="12"/>
        <v>0</v>
      </c>
      <c r="O137" s="10"/>
    </row>
    <row r="138" spans="1:15" ht="20.25" x14ac:dyDescent="0.3">
      <c r="A138" s="113" t="str">
        <f>'3. Erfassung Auszahlungen'!A87</f>
        <v>Gesamtsumme Auszahlungen</v>
      </c>
      <c r="B138" s="114">
        <f ca="1">B94+B137</f>
        <v>1125.17</v>
      </c>
      <c r="C138" s="114">
        <f t="shared" ref="C138:N138" ca="1" si="13">C94+C137</f>
        <v>1125.17</v>
      </c>
      <c r="D138" s="114">
        <f t="shared" ca="1" si="13"/>
        <v>1125.17</v>
      </c>
      <c r="E138" s="114">
        <f t="shared" ca="1" si="13"/>
        <v>1125.17</v>
      </c>
      <c r="F138" s="114">
        <f t="shared" ca="1" si="13"/>
        <v>1125.17</v>
      </c>
      <c r="G138" s="114">
        <f ca="1">G94+G137</f>
        <v>1125.17</v>
      </c>
      <c r="H138" s="114">
        <f t="shared" ca="1" si="13"/>
        <v>1125.17</v>
      </c>
      <c r="I138" s="114">
        <f t="shared" ca="1" si="13"/>
        <v>1125.17</v>
      </c>
      <c r="J138" s="114">
        <f t="shared" ca="1" si="13"/>
        <v>1125.17</v>
      </c>
      <c r="K138" s="114">
        <f t="shared" ca="1" si="13"/>
        <v>1125.17</v>
      </c>
      <c r="L138" s="114">
        <f t="shared" ca="1" si="13"/>
        <v>1125.17</v>
      </c>
      <c r="M138" s="114">
        <f t="shared" ca="1" si="13"/>
        <v>1125.17</v>
      </c>
      <c r="N138" s="114">
        <f t="shared" ca="1" si="13"/>
        <v>13502.039999999999</v>
      </c>
    </row>
    <row r="139" spans="1:15" ht="20.25" x14ac:dyDescent="0.3">
      <c r="A139" s="214" t="str">
        <f>'4. Kredite '!A1</f>
        <v>Private Liquide Mittel (T2) heute Bestandskredite sind nur über Blatt "1. Erfassung V &amp; V" anzupassen.</v>
      </c>
      <c r="B139" s="223">
        <f ca="1">B4</f>
        <v>46023</v>
      </c>
      <c r="C139" s="223">
        <f t="shared" ref="C139:M139" ca="1" si="14">C4</f>
        <v>46054</v>
      </c>
      <c r="D139" s="223">
        <f t="shared" ca="1" si="14"/>
        <v>46082</v>
      </c>
      <c r="E139" s="223">
        <f t="shared" ca="1" si="14"/>
        <v>46113</v>
      </c>
      <c r="F139" s="223">
        <f t="shared" ca="1" si="14"/>
        <v>46143</v>
      </c>
      <c r="G139" s="223">
        <f t="shared" ca="1" si="14"/>
        <v>46174</v>
      </c>
      <c r="H139" s="223">
        <f t="shared" ca="1" si="14"/>
        <v>46204</v>
      </c>
      <c r="I139" s="223">
        <f t="shared" ca="1" si="14"/>
        <v>46235</v>
      </c>
      <c r="J139" s="223">
        <f t="shared" ca="1" si="14"/>
        <v>46266</v>
      </c>
      <c r="K139" s="223">
        <f t="shared" ca="1" si="14"/>
        <v>46296</v>
      </c>
      <c r="L139" s="223">
        <f t="shared" ca="1" si="14"/>
        <v>46327</v>
      </c>
      <c r="M139" s="223">
        <f t="shared" ca="1" si="14"/>
        <v>46357</v>
      </c>
      <c r="N139" s="223"/>
    </row>
    <row r="140" spans="1:15" x14ac:dyDescent="0.25">
      <c r="A140" s="218" t="str">
        <f>'4. Kredite '!A5</f>
        <v xml:space="preserve">Portemonnaise Kto. </v>
      </c>
      <c r="B140" s="437">
        <f ca="1">IF(ISNUMBER(MATCH(B4,'4. Kredite '!$AA5:$CJ5,0)),'4. Kredite '!$C5,0)</f>
        <v>0</v>
      </c>
      <c r="C140" s="437">
        <f ca="1">IF(ISNUMBER(MATCH(C4,'4. Kredite '!$AA5:$CJ5,0)),'4. Kredite '!$C5,0)</f>
        <v>0</v>
      </c>
      <c r="D140" s="437">
        <f ca="1">IF(ISNUMBER(MATCH(D4,'4. Kredite '!$AA5:$CJ5,0)),'4. Kredite '!$C5,0)</f>
        <v>0</v>
      </c>
      <c r="E140" s="437">
        <f ca="1">IF(ISNUMBER(MATCH(E4,'4. Kredite '!$AA5:$CJ5,0)),'4. Kredite '!$C5,0)</f>
        <v>0</v>
      </c>
      <c r="F140" s="437">
        <f ca="1">IF(ISNUMBER(MATCH(F4,'4. Kredite '!$AA5:$CJ5,0)),'4. Kredite '!$C5,0)</f>
        <v>0</v>
      </c>
      <c r="G140" s="437">
        <f ca="1">IF(ISNUMBER(MATCH(G4,'4. Kredite '!$AA5:$CJ5,0)),'4. Kredite '!$C5,0)</f>
        <v>0</v>
      </c>
      <c r="H140" s="437">
        <f ca="1">IF(ISNUMBER(MATCH(H4,'4. Kredite '!$AA5:$CJ5,0)),'4. Kredite '!$C5,0)</f>
        <v>0</v>
      </c>
      <c r="I140" s="437">
        <f ca="1">IF(ISNUMBER(MATCH(I4,'4. Kredite '!$AA5:$CJ5,0)),'4. Kredite '!$C5,0)</f>
        <v>0</v>
      </c>
      <c r="J140" s="437">
        <f ca="1">IF(ISNUMBER(MATCH(J4,'4. Kredite '!$AA5:$CJ5,0)),'4. Kredite '!$C5,0)</f>
        <v>0</v>
      </c>
      <c r="K140" s="437">
        <f ca="1">IF(ISNUMBER(MATCH(K4,'4. Kredite '!$AA5:$CJ5,0)),'4. Kredite '!$C5,0)</f>
        <v>0</v>
      </c>
      <c r="L140" s="437">
        <f ca="1">IF(ISNUMBER(MATCH(L4,'4. Kredite '!$AA5:$CJ5,0)),'4. Kredite '!$C5,0)</f>
        <v>0</v>
      </c>
      <c r="M140" s="437">
        <f ca="1">IF(ISNUMBER(MATCH(M4,'4. Kredite '!$AA5:$CJ5,0)),'4. Kredite '!$C5,0)</f>
        <v>0</v>
      </c>
      <c r="N140" s="221"/>
    </row>
    <row r="141" spans="1:15" x14ac:dyDescent="0.25">
      <c r="A141" s="218" t="str">
        <f>'4. Kredite '!A6</f>
        <v>Hannoversche Volksbank Kto. 1234</v>
      </c>
      <c r="B141" s="437">
        <f ca="1">IF(ISNUMBER(MATCH(B4,'4. Kredite '!$AA6:$CJ6,0)),'4. Kredite '!$C6,0)</f>
        <v>-2000</v>
      </c>
      <c r="C141" s="437">
        <f ca="1">IF(ISNUMBER(MATCH(C4,'4. Kredite '!$AA6:$CJ6,0)),'4. Kredite '!$C6,0)</f>
        <v>-2000</v>
      </c>
      <c r="D141" s="437">
        <f ca="1">IF(ISNUMBER(MATCH(D4,'4. Kredite '!$AA6:$CJ6,0)),'4. Kredite '!$C6,0)</f>
        <v>-2000</v>
      </c>
      <c r="E141" s="437">
        <f ca="1">IF(ISNUMBER(MATCH(E4,'4. Kredite '!$AA6:$CJ6,0)),'4. Kredite '!$C6,0)</f>
        <v>-2000</v>
      </c>
      <c r="F141" s="437">
        <f ca="1">IF(ISNUMBER(MATCH(F4,'4. Kredite '!$AA6:$CJ6,0)),'4. Kredite '!$C6,0)</f>
        <v>-2000</v>
      </c>
      <c r="G141" s="437">
        <f ca="1">IF(ISNUMBER(MATCH(G4,'4. Kredite '!$AA6:$CJ6,0)),'4. Kredite '!$C6,0)</f>
        <v>-2000</v>
      </c>
      <c r="H141" s="437">
        <f ca="1">IF(ISNUMBER(MATCH(H4,'4. Kredite '!$AA6:$CJ6,0)),'4. Kredite '!$C6,0)</f>
        <v>-2000</v>
      </c>
      <c r="I141" s="437">
        <f ca="1">IF(ISNUMBER(MATCH(I4,'4. Kredite '!$AA6:$CJ6,0)),'4. Kredite '!$C6,0)</f>
        <v>-2000</v>
      </c>
      <c r="J141" s="437">
        <f ca="1">IF(ISNUMBER(MATCH(J4,'4. Kredite '!$AA6:$CJ6,0)),'4. Kredite '!$C6,0)</f>
        <v>-2000</v>
      </c>
      <c r="K141" s="437">
        <f ca="1">IF(ISNUMBER(MATCH(K4,'4. Kredite '!$AA6:$CJ6,0)),'4. Kredite '!$C6,0)</f>
        <v>-2000</v>
      </c>
      <c r="L141" s="437">
        <f ca="1">IF(ISNUMBER(MATCH(L4,'4. Kredite '!$AA6:$CJ6,0)),'4. Kredite '!$C6,0)</f>
        <v>-2000</v>
      </c>
      <c r="M141" s="437">
        <f ca="1">IF(ISNUMBER(MATCH(M4,'4. Kredite '!$AA6:$CJ6,0)),'4. Kredite '!$C6,0)</f>
        <v>-2000</v>
      </c>
      <c r="N141" s="221"/>
    </row>
    <row r="142" spans="1:15" x14ac:dyDescent="0.25">
      <c r="A142" s="218" t="str">
        <f>'4. Kredite '!A7</f>
        <v>Sparkasse Hannover Kto. 456</v>
      </c>
      <c r="B142" s="437">
        <f ca="1">IF(ISNUMBER(MATCH(B4,'4. Kredite '!$AA7:$CJ7,0)),'4. Kredite '!$C7,0)</f>
        <v>-3000</v>
      </c>
      <c r="C142" s="437">
        <f ca="1">IF(ISNUMBER(MATCH(C4,'4. Kredite '!$AA7:$CJ7,0)),'4. Kredite '!$C7,0)</f>
        <v>-3000</v>
      </c>
      <c r="D142" s="437">
        <f ca="1">IF(ISNUMBER(MATCH(D4,'4. Kredite '!$AA7:$CJ7,0)),'4. Kredite '!$C7,0)</f>
        <v>-3000</v>
      </c>
      <c r="E142" s="437">
        <f ca="1">IF(ISNUMBER(MATCH(E4,'4. Kredite '!$AA7:$CJ7,0)),'4. Kredite '!$C7,0)</f>
        <v>-3000</v>
      </c>
      <c r="F142" s="437">
        <f ca="1">IF(ISNUMBER(MATCH(F4,'4. Kredite '!$AA7:$CJ7,0)),'4. Kredite '!$C7,0)</f>
        <v>-3000</v>
      </c>
      <c r="G142" s="437">
        <f ca="1">IF(ISNUMBER(MATCH(G4,'4. Kredite '!$AA7:$CJ7,0)),'4. Kredite '!$C7,0)</f>
        <v>-3000</v>
      </c>
      <c r="H142" s="437">
        <f ca="1">IF(ISNUMBER(MATCH(H4,'4. Kredite '!$AA7:$CJ7,0)),'4. Kredite '!$C7,0)</f>
        <v>-3000</v>
      </c>
      <c r="I142" s="437">
        <f ca="1">IF(ISNUMBER(MATCH(I4,'4. Kredite '!$AA7:$CJ7,0)),'4. Kredite '!$C7,0)</f>
        <v>-3000</v>
      </c>
      <c r="J142" s="437">
        <f ca="1">IF(ISNUMBER(MATCH(J4,'4. Kredite '!$AA7:$CJ7,0)),'4. Kredite '!$C7,0)</f>
        <v>-3000</v>
      </c>
      <c r="K142" s="437">
        <f ca="1">IF(ISNUMBER(MATCH(K4,'4. Kredite '!$AA7:$CJ7,0)),'4. Kredite '!$C7,0)</f>
        <v>-3000</v>
      </c>
      <c r="L142" s="437">
        <f ca="1">IF(ISNUMBER(MATCH(L4,'4. Kredite '!$AA7:$CJ7,0)),'4. Kredite '!$C7,0)</f>
        <v>-3000</v>
      </c>
      <c r="M142" s="437">
        <f ca="1">IF(ISNUMBER(MATCH(M4,'4. Kredite '!$AA7:$CJ7,0)),'4. Kredite '!$C7,0)</f>
        <v>-3000</v>
      </c>
      <c r="N142" s="221"/>
    </row>
    <row r="143" spans="1:15" x14ac:dyDescent="0.25">
      <c r="A143" s="218" t="str">
        <f>'4. Kredite '!A8</f>
        <v xml:space="preserve">Münzsammlung Kto. </v>
      </c>
      <c r="B143" s="437">
        <f ca="1">IF(ISNUMBER(MATCH(B4,'4. Kredite '!$AA8:$CJ8,0)),'4. Kredite '!$C8,0)</f>
        <v>0</v>
      </c>
      <c r="C143" s="437">
        <f ca="1">IF(ISNUMBER(MATCH(C4,'4. Kredite '!$AA8:$CJ8,0)),'4. Kredite '!$C8,0)</f>
        <v>0</v>
      </c>
      <c r="D143" s="437">
        <f ca="1">IF(ISNUMBER(MATCH(D4,'4. Kredite '!$AA8:$CJ8,0)),'4. Kredite '!$C8,0)</f>
        <v>0</v>
      </c>
      <c r="E143" s="437">
        <f ca="1">IF(ISNUMBER(MATCH(E4,'4. Kredite '!$AA8:$CJ8,0)),'4. Kredite '!$C8,0)</f>
        <v>0</v>
      </c>
      <c r="F143" s="437">
        <f ca="1">IF(ISNUMBER(MATCH(F4,'4. Kredite '!$AA8:$CJ8,0)),'4. Kredite '!$C8,0)</f>
        <v>0</v>
      </c>
      <c r="G143" s="437">
        <f ca="1">IF(ISNUMBER(MATCH(G4,'4. Kredite '!$AA8:$CJ8,0)),'4. Kredite '!$C8,0)</f>
        <v>0</v>
      </c>
      <c r="H143" s="437">
        <f ca="1">IF(ISNUMBER(MATCH(H4,'4. Kredite '!$AA8:$CJ8,0)),'4. Kredite '!$C8,0)</f>
        <v>0</v>
      </c>
      <c r="I143" s="437">
        <f ca="1">IF(ISNUMBER(MATCH(I4,'4. Kredite '!$AA8:$CJ8,0)),'4. Kredite '!$C8,0)</f>
        <v>0</v>
      </c>
      <c r="J143" s="437">
        <f ca="1">IF(ISNUMBER(MATCH(J4,'4. Kredite '!$AA8:$CJ8,0)),'4. Kredite '!$C8,0)</f>
        <v>0</v>
      </c>
      <c r="K143" s="437">
        <f ca="1">IF(ISNUMBER(MATCH(K4,'4. Kredite '!$AA8:$CJ8,0)),'4. Kredite '!$C8,0)</f>
        <v>0</v>
      </c>
      <c r="L143" s="437">
        <f ca="1">IF(ISNUMBER(MATCH(L4,'4. Kredite '!$AA8:$CJ8,0)),'4. Kredite '!$C8,0)</f>
        <v>0</v>
      </c>
      <c r="M143" s="437">
        <f ca="1">IF(ISNUMBER(MATCH(M4,'4. Kredite '!$AA8:$CJ8,0)),'4. Kredite '!$C8,0)</f>
        <v>0</v>
      </c>
      <c r="N143" s="221"/>
    </row>
    <row r="144" spans="1:15" x14ac:dyDescent="0.25">
      <c r="A144" s="218" t="str">
        <f>'4. Kredite '!A9</f>
        <v>Visa Kto. 858</v>
      </c>
      <c r="B144" s="437">
        <f ca="1">IF(ISNUMBER(MATCH(B4,'4. Kredite '!$AA9:$CJ9,0)),'4. Kredite '!$C9,0)</f>
        <v>-7000</v>
      </c>
      <c r="C144" s="437">
        <f ca="1">IF(ISNUMBER(MATCH(C4,'4. Kredite '!$AA9:$CJ9,0)),'4. Kredite '!$C9,0)</f>
        <v>-7000</v>
      </c>
      <c r="D144" s="437">
        <f ca="1">IF(ISNUMBER(MATCH(D4,'4. Kredite '!$AA9:$CJ9,0)),'4. Kredite '!$C9,0)</f>
        <v>-7000</v>
      </c>
      <c r="E144" s="437">
        <f ca="1">IF(ISNUMBER(MATCH(E4,'4. Kredite '!$AA9:$CJ9,0)),'4. Kredite '!$C9,0)</f>
        <v>-7000</v>
      </c>
      <c r="F144" s="437">
        <f ca="1">IF(ISNUMBER(MATCH(F4,'4. Kredite '!$AA9:$CJ9,0)),'4. Kredite '!$C9,0)</f>
        <v>-7000</v>
      </c>
      <c r="G144" s="437">
        <f ca="1">IF(ISNUMBER(MATCH(G4,'4. Kredite '!$AA9:$CJ9,0)),'4. Kredite '!$C9,0)</f>
        <v>-7000</v>
      </c>
      <c r="H144" s="437">
        <f ca="1">IF(ISNUMBER(MATCH(H4,'4. Kredite '!$AA9:$CJ9,0)),'4. Kredite '!$C9,0)</f>
        <v>-7000</v>
      </c>
      <c r="I144" s="437">
        <f ca="1">IF(ISNUMBER(MATCH(I4,'4. Kredite '!$AA9:$CJ9,0)),'4. Kredite '!$C9,0)</f>
        <v>-7000</v>
      </c>
      <c r="J144" s="437">
        <f ca="1">IF(ISNUMBER(MATCH(J4,'4. Kredite '!$AA9:$CJ9,0)),'4. Kredite '!$C9,0)</f>
        <v>-7000</v>
      </c>
      <c r="K144" s="437">
        <f ca="1">IF(ISNUMBER(MATCH(K4,'4. Kredite '!$AA9:$CJ9,0)),'4. Kredite '!$C9,0)</f>
        <v>-7000</v>
      </c>
      <c r="L144" s="437">
        <f ca="1">IF(ISNUMBER(MATCH(L4,'4. Kredite '!$AA9:$CJ9,0)),'4. Kredite '!$C9,0)</f>
        <v>-7000</v>
      </c>
      <c r="M144" s="437">
        <f ca="1">IF(ISNUMBER(MATCH(M4,'4. Kredite '!$AA9:$CJ9,0)),'4. Kredite '!$C9,0)</f>
        <v>-7000</v>
      </c>
      <c r="N144" s="221"/>
    </row>
    <row r="145" spans="1:14" x14ac:dyDescent="0.25">
      <c r="A145" s="218" t="str">
        <f>'4. Kredite '!A10</f>
        <v xml:space="preserve"> Kto. </v>
      </c>
      <c r="B145" s="437">
        <f ca="1">IF(ISNUMBER(MATCH(B4,'4. Kredite '!$AA10:$CJ10,0)),'4. Kredite '!$C10,0)</f>
        <v>0</v>
      </c>
      <c r="C145" s="437">
        <f ca="1">IF(ISNUMBER(MATCH(C4,'4. Kredite '!$AA10:$CJ10,0)),'4. Kredite '!$C10,0)</f>
        <v>0</v>
      </c>
      <c r="D145" s="437">
        <f ca="1">IF(ISNUMBER(MATCH(D4,'4. Kredite '!$AA10:$CJ10,0)),'4. Kredite '!$C10,0)</f>
        <v>0</v>
      </c>
      <c r="E145" s="437">
        <f ca="1">IF(ISNUMBER(MATCH(E4,'4. Kredite '!$AA10:$CJ10,0)),'4. Kredite '!$C10,0)</f>
        <v>0</v>
      </c>
      <c r="F145" s="437">
        <f ca="1">IF(ISNUMBER(MATCH(F4,'4. Kredite '!$AA10:$CJ10,0)),'4. Kredite '!$C10,0)</f>
        <v>0</v>
      </c>
      <c r="G145" s="437">
        <f ca="1">IF(ISNUMBER(MATCH(G4,'4. Kredite '!$AA10:$CJ10,0)),'4. Kredite '!$C10,0)</f>
        <v>0</v>
      </c>
      <c r="H145" s="437">
        <f ca="1">IF(ISNUMBER(MATCH(H4,'4. Kredite '!$AA10:$CJ10,0)),'4. Kredite '!$C10,0)</f>
        <v>0</v>
      </c>
      <c r="I145" s="437">
        <f ca="1">IF(ISNUMBER(MATCH(I4,'4. Kredite '!$AA10:$CJ10,0)),'4. Kredite '!$C10,0)</f>
        <v>0</v>
      </c>
      <c r="J145" s="437">
        <f ca="1">IF(ISNUMBER(MATCH(J4,'4. Kredite '!$AA10:$CJ10,0)),'4. Kredite '!$C10,0)</f>
        <v>0</v>
      </c>
      <c r="K145" s="437">
        <f ca="1">IF(ISNUMBER(MATCH(K4,'4. Kredite '!$AA10:$CJ10,0)),'4. Kredite '!$C10,0)</f>
        <v>0</v>
      </c>
      <c r="L145" s="437">
        <f ca="1">IF(ISNUMBER(MATCH(L4,'4. Kredite '!$AA10:$CJ10,0)),'4. Kredite '!$C10,0)</f>
        <v>0</v>
      </c>
      <c r="M145" s="437">
        <f ca="1">IF(ISNUMBER(MATCH(M4,'4. Kredite '!$AA10:$CJ10,0)),'4. Kredite '!$C10,0)</f>
        <v>0</v>
      </c>
      <c r="N145" s="221"/>
    </row>
    <row r="146" spans="1:14" x14ac:dyDescent="0.25">
      <c r="A146" s="218" t="str">
        <f>'4. Kredite '!A11</f>
        <v xml:space="preserve"> Kto. </v>
      </c>
      <c r="B146" s="437">
        <f ca="1">IF(ISNUMBER(MATCH(B4,'4. Kredite '!$AA11:$CJ11,0)),'4. Kredite '!$C11,0)</f>
        <v>0</v>
      </c>
      <c r="C146" s="437">
        <f ca="1">IF(ISNUMBER(MATCH(C4,'4. Kredite '!$AA11:$CJ11,0)),'4. Kredite '!$C11,0)</f>
        <v>0</v>
      </c>
      <c r="D146" s="437">
        <f ca="1">IF(ISNUMBER(MATCH(D4,'4. Kredite '!$AA11:$CJ11,0)),'4. Kredite '!$C11,0)</f>
        <v>0</v>
      </c>
      <c r="E146" s="437">
        <f ca="1">IF(ISNUMBER(MATCH(E4,'4. Kredite '!$AA11:$CJ11,0)),'4. Kredite '!$C11,0)</f>
        <v>0</v>
      </c>
      <c r="F146" s="437">
        <f ca="1">IF(ISNUMBER(MATCH(F4,'4. Kredite '!$AA11:$CJ11,0)),'4. Kredite '!$C11,0)</f>
        <v>0</v>
      </c>
      <c r="G146" s="437">
        <f ca="1">IF(ISNUMBER(MATCH(G4,'4. Kredite '!$AA11:$CJ11,0)),'4. Kredite '!$C11,0)</f>
        <v>0</v>
      </c>
      <c r="H146" s="437">
        <f ca="1">IF(ISNUMBER(MATCH(H4,'4. Kredite '!$AA11:$CJ11,0)),'4. Kredite '!$C11,0)</f>
        <v>0</v>
      </c>
      <c r="I146" s="437">
        <f ca="1">IF(ISNUMBER(MATCH(I4,'4. Kredite '!$AA11:$CJ11,0)),'4. Kredite '!$C11,0)</f>
        <v>0</v>
      </c>
      <c r="J146" s="437">
        <f ca="1">IF(ISNUMBER(MATCH(J4,'4. Kredite '!$AA11:$CJ11,0)),'4. Kredite '!$C11,0)</f>
        <v>0</v>
      </c>
      <c r="K146" s="437">
        <f ca="1">IF(ISNUMBER(MATCH(K4,'4. Kredite '!$AA11:$CJ11,0)),'4. Kredite '!$C11,0)</f>
        <v>0</v>
      </c>
      <c r="L146" s="437">
        <f ca="1">IF(ISNUMBER(MATCH(L4,'4. Kredite '!$AA11:$CJ11,0)),'4. Kredite '!$C11,0)</f>
        <v>0</v>
      </c>
      <c r="M146" s="437">
        <f ca="1">IF(ISNUMBER(MATCH(M4,'4. Kredite '!$AA11:$CJ11,0)),'4. Kredite '!$C11,0)</f>
        <v>0</v>
      </c>
      <c r="N146" s="221"/>
    </row>
    <row r="147" spans="1:14" x14ac:dyDescent="0.25">
      <c r="A147" s="218" t="str">
        <f>'4. Kredite '!A12</f>
        <v xml:space="preserve"> Kto. </v>
      </c>
      <c r="B147" s="437">
        <f ca="1">IF(ISNUMBER(MATCH(B4,'4. Kredite '!$AA12:$CJ12,0)),'4. Kredite '!$C12,0)</f>
        <v>0</v>
      </c>
      <c r="C147" s="437">
        <f ca="1">IF(ISNUMBER(MATCH(C4,'4. Kredite '!$AA12:$CJ12,0)),'4. Kredite '!$C12,0)</f>
        <v>0</v>
      </c>
      <c r="D147" s="437">
        <f ca="1">IF(ISNUMBER(MATCH(D4,'4. Kredite '!$AA12:$CJ12,0)),'4. Kredite '!$C12,0)</f>
        <v>0</v>
      </c>
      <c r="E147" s="437">
        <f ca="1">IF(ISNUMBER(MATCH(E4,'4. Kredite '!$AA12:$CJ12,0)),'4. Kredite '!$C12,0)</f>
        <v>0</v>
      </c>
      <c r="F147" s="437">
        <f ca="1">IF(ISNUMBER(MATCH(F4,'4. Kredite '!$AA12:$CJ12,0)),'4. Kredite '!$C12,0)</f>
        <v>0</v>
      </c>
      <c r="G147" s="437">
        <f ca="1">IF(ISNUMBER(MATCH(G4,'4. Kredite '!$AA12:$CJ12,0)),'4. Kredite '!$C12,0)</f>
        <v>0</v>
      </c>
      <c r="H147" s="437">
        <f ca="1">IF(ISNUMBER(MATCH(H4,'4. Kredite '!$AA12:$CJ12,0)),'4. Kredite '!$C12,0)</f>
        <v>0</v>
      </c>
      <c r="I147" s="437">
        <f ca="1">IF(ISNUMBER(MATCH(I4,'4. Kredite '!$AA12:$CJ12,0)),'4. Kredite '!$C12,0)</f>
        <v>0</v>
      </c>
      <c r="J147" s="437">
        <f ca="1">IF(ISNUMBER(MATCH(J4,'4. Kredite '!$AA12:$CJ12,0)),'4. Kredite '!$C12,0)</f>
        <v>0</v>
      </c>
      <c r="K147" s="437">
        <f ca="1">IF(ISNUMBER(MATCH(K4,'4. Kredite '!$AA12:$CJ12,0)),'4. Kredite '!$C12,0)</f>
        <v>0</v>
      </c>
      <c r="L147" s="437">
        <f ca="1">IF(ISNUMBER(MATCH(L4,'4. Kredite '!$AA12:$CJ12,0)),'4. Kredite '!$C12,0)</f>
        <v>0</v>
      </c>
      <c r="M147" s="437">
        <f ca="1">IF(ISNUMBER(MATCH(M4,'4. Kredite '!$AA12:$CJ12,0)),'4. Kredite '!$C12,0)</f>
        <v>0</v>
      </c>
      <c r="N147" s="221"/>
    </row>
    <row r="148" spans="1:14" x14ac:dyDescent="0.25">
      <c r="A148" s="218" t="str">
        <f>'4. Kredite '!A13</f>
        <v xml:space="preserve"> Kto. </v>
      </c>
      <c r="B148" s="437">
        <f ca="1">IF(ISNUMBER(MATCH(B4,'4. Kredite '!$AA13:$CJ13,0)),'4. Kredite '!$C13,0)</f>
        <v>0</v>
      </c>
      <c r="C148" s="437">
        <f ca="1">IF(ISNUMBER(MATCH(C4,'4. Kredite '!$AA13:$CJ13,0)),'4. Kredite '!$C13,0)</f>
        <v>0</v>
      </c>
      <c r="D148" s="437">
        <f ca="1">IF(ISNUMBER(MATCH(D4,'4. Kredite '!$AA13:$CJ13,0)),'4. Kredite '!$C13,0)</f>
        <v>0</v>
      </c>
      <c r="E148" s="437">
        <f ca="1">IF(ISNUMBER(MATCH(E4,'4. Kredite '!$AA13:$CJ13,0)),'4. Kredite '!$C13,0)</f>
        <v>0</v>
      </c>
      <c r="F148" s="437">
        <f ca="1">IF(ISNUMBER(MATCH(F4,'4. Kredite '!$AA13:$CJ13,0)),'4. Kredite '!$C13,0)</f>
        <v>0</v>
      </c>
      <c r="G148" s="437">
        <f ca="1">IF(ISNUMBER(MATCH(G4,'4. Kredite '!$AA13:$CJ13,0)),'4. Kredite '!$C13,0)</f>
        <v>0</v>
      </c>
      <c r="H148" s="437">
        <f ca="1">IF(ISNUMBER(MATCH(H4,'4. Kredite '!$AA13:$CJ13,0)),'4. Kredite '!$C13,0)</f>
        <v>0</v>
      </c>
      <c r="I148" s="437">
        <f ca="1">IF(ISNUMBER(MATCH(I4,'4. Kredite '!$AA13:$CJ13,0)),'4. Kredite '!$C13,0)</f>
        <v>0</v>
      </c>
      <c r="J148" s="437">
        <f ca="1">IF(ISNUMBER(MATCH(J4,'4. Kredite '!$AA13:$CJ13,0)),'4. Kredite '!$C13,0)</f>
        <v>0</v>
      </c>
      <c r="K148" s="437">
        <f ca="1">IF(ISNUMBER(MATCH(K4,'4. Kredite '!$AA13:$CJ13,0)),'4. Kredite '!$C13,0)</f>
        <v>0</v>
      </c>
      <c r="L148" s="437">
        <f ca="1">IF(ISNUMBER(MATCH(L4,'4. Kredite '!$AA13:$CJ13,0)),'4. Kredite '!$C13,0)</f>
        <v>0</v>
      </c>
      <c r="M148" s="437">
        <f ca="1">IF(ISNUMBER(MATCH(M4,'4. Kredite '!$AA13:$CJ13,0)),'4. Kredite '!$C13,0)</f>
        <v>0</v>
      </c>
      <c r="N148" s="221"/>
    </row>
    <row r="149" spans="1:14" x14ac:dyDescent="0.25">
      <c r="A149" s="218" t="str">
        <f>'4. Kredite '!A14</f>
        <v xml:space="preserve"> Kto. </v>
      </c>
      <c r="B149" s="437">
        <f ca="1">IF(ISNUMBER(MATCH(B4,'4. Kredite '!$AA14:$CJ14,0)),'4. Kredite '!$C14,0)</f>
        <v>0</v>
      </c>
      <c r="C149" s="437">
        <f ca="1">IF(ISNUMBER(MATCH(C4,'4. Kredite '!$AA14:$CJ14,0)),'4. Kredite '!$C14,0)</f>
        <v>0</v>
      </c>
      <c r="D149" s="437">
        <f ca="1">IF(ISNUMBER(MATCH(D4,'4. Kredite '!$AA14:$CJ14,0)),'4. Kredite '!$C14,0)</f>
        <v>0</v>
      </c>
      <c r="E149" s="437">
        <f ca="1">IF(ISNUMBER(MATCH(E4,'4. Kredite '!$AA14:$CJ14,0)),'4. Kredite '!$C14,0)</f>
        <v>0</v>
      </c>
      <c r="F149" s="437">
        <f ca="1">IF(ISNUMBER(MATCH(F4,'4. Kredite '!$AA14:$CJ14,0)),'4. Kredite '!$C14,0)</f>
        <v>0</v>
      </c>
      <c r="G149" s="437">
        <f ca="1">IF(ISNUMBER(MATCH(G4,'4. Kredite '!$AA14:$CJ14,0)),'4. Kredite '!$C14,0)</f>
        <v>0</v>
      </c>
      <c r="H149" s="437">
        <f ca="1">IF(ISNUMBER(MATCH(H4,'4. Kredite '!$AA14:$CJ14,0)),'4. Kredite '!$C14,0)</f>
        <v>0</v>
      </c>
      <c r="I149" s="437">
        <f ca="1">IF(ISNUMBER(MATCH(I4,'4. Kredite '!$AA14:$CJ14,0)),'4. Kredite '!$C14,0)</f>
        <v>0</v>
      </c>
      <c r="J149" s="437">
        <f ca="1">IF(ISNUMBER(MATCH(J4,'4. Kredite '!$AA14:$CJ14,0)),'4. Kredite '!$C14,0)</f>
        <v>0</v>
      </c>
      <c r="K149" s="437">
        <f ca="1">IF(ISNUMBER(MATCH(K4,'4. Kredite '!$AA14:$CJ14,0)),'4. Kredite '!$C14,0)</f>
        <v>0</v>
      </c>
      <c r="L149" s="437">
        <f ca="1">IF(ISNUMBER(MATCH(L4,'4. Kredite '!$AA14:$CJ14,0)),'4. Kredite '!$C14,0)</f>
        <v>0</v>
      </c>
      <c r="M149" s="437">
        <f ca="1">IF(ISNUMBER(MATCH(M4,'4. Kredite '!$AA14:$CJ14,0)),'4. Kredite '!$C14,0)</f>
        <v>0</v>
      </c>
      <c r="N149" s="221"/>
    </row>
    <row r="150" spans="1:14" x14ac:dyDescent="0.25">
      <c r="A150" s="218" t="str">
        <f>'4. Kredite '!A15</f>
        <v xml:space="preserve"> Kto. </v>
      </c>
      <c r="B150" s="437">
        <f ca="1">IF(ISNUMBER(MATCH(B4,'4. Kredite '!$AA15:$CJ15,0)),'4. Kredite '!$C15,0)</f>
        <v>0</v>
      </c>
      <c r="C150" s="437">
        <f ca="1">IF(ISNUMBER(MATCH(C4,'4. Kredite '!$AA15:$CJ15,0)),'4. Kredite '!$C15,0)</f>
        <v>0</v>
      </c>
      <c r="D150" s="437">
        <f ca="1">IF(ISNUMBER(MATCH(D4,'4. Kredite '!$AA15:$CJ15,0)),'4. Kredite '!$C15,0)</f>
        <v>0</v>
      </c>
      <c r="E150" s="437">
        <f ca="1">IF(ISNUMBER(MATCH(E4,'4. Kredite '!$AA15:$CJ15,0)),'4. Kredite '!$C15,0)</f>
        <v>0</v>
      </c>
      <c r="F150" s="437">
        <f ca="1">IF(ISNUMBER(MATCH(F4,'4. Kredite '!$AA15:$CJ15,0)),'4. Kredite '!$C15,0)</f>
        <v>0</v>
      </c>
      <c r="G150" s="437">
        <f ca="1">IF(ISNUMBER(MATCH(G4,'4. Kredite '!$AA15:$CJ15,0)),'4. Kredite '!$C15,0)</f>
        <v>0</v>
      </c>
      <c r="H150" s="437">
        <f ca="1">IF(ISNUMBER(MATCH(H4,'4. Kredite '!$AA15:$CJ15,0)),'4. Kredite '!$C15,0)</f>
        <v>0</v>
      </c>
      <c r="I150" s="437">
        <f ca="1">IF(ISNUMBER(MATCH(I4,'4. Kredite '!$AA15:$CJ15,0)),'4. Kredite '!$C15,0)</f>
        <v>0</v>
      </c>
      <c r="J150" s="437">
        <f ca="1">IF(ISNUMBER(MATCH(J4,'4. Kredite '!$AA15:$CJ15,0)),'4. Kredite '!$C15,0)</f>
        <v>0</v>
      </c>
      <c r="K150" s="437">
        <f ca="1">IF(ISNUMBER(MATCH(K4,'4. Kredite '!$AA15:$CJ15,0)),'4. Kredite '!$C15,0)</f>
        <v>0</v>
      </c>
      <c r="L150" s="437">
        <f ca="1">IF(ISNUMBER(MATCH(L4,'4. Kredite '!$AA15:$CJ15,0)),'4. Kredite '!$C15,0)</f>
        <v>0</v>
      </c>
      <c r="M150" s="437">
        <f ca="1">IF(ISNUMBER(MATCH(M4,'4. Kredite '!$AA15:$CJ15,0)),'4. Kredite '!$C15,0)</f>
        <v>0</v>
      </c>
      <c r="N150" s="221"/>
    </row>
    <row r="151" spans="1:14" x14ac:dyDescent="0.25">
      <c r="A151" s="218" t="str">
        <f>'4. Kredite '!A16</f>
        <v xml:space="preserve"> Kto. </v>
      </c>
      <c r="B151" s="437">
        <f ca="1">IF(ISNUMBER(MATCH(B4,'4. Kredite '!$AA16:$CJ16,0)),'4. Kredite '!$C16,0)</f>
        <v>0</v>
      </c>
      <c r="C151" s="437">
        <f ca="1">IF(ISNUMBER(MATCH(C4,'4. Kredite '!$AA16:$CJ16,0)),'4. Kredite '!$C16,0)</f>
        <v>0</v>
      </c>
      <c r="D151" s="437">
        <f ca="1">IF(ISNUMBER(MATCH(D4,'4. Kredite '!$AA16:$CJ16,0)),'4. Kredite '!$C16,0)</f>
        <v>0</v>
      </c>
      <c r="E151" s="437">
        <f ca="1">IF(ISNUMBER(MATCH(E4,'4. Kredite '!$AA16:$CJ16,0)),'4. Kredite '!$C16,0)</f>
        <v>0</v>
      </c>
      <c r="F151" s="437">
        <f ca="1">IF(ISNUMBER(MATCH(F4,'4. Kredite '!$AA16:$CJ16,0)),'4. Kredite '!$C16,0)</f>
        <v>0</v>
      </c>
      <c r="G151" s="437">
        <f ca="1">IF(ISNUMBER(MATCH(G4,'4. Kredite '!$AA16:$CJ16,0)),'4. Kredite '!$C16,0)</f>
        <v>0</v>
      </c>
      <c r="H151" s="437">
        <f ca="1">IF(ISNUMBER(MATCH(H4,'4. Kredite '!$AA16:$CJ16,0)),'4. Kredite '!$C16,0)</f>
        <v>0</v>
      </c>
      <c r="I151" s="437">
        <f ca="1">IF(ISNUMBER(MATCH(I4,'4. Kredite '!$AA16:$CJ16,0)),'4. Kredite '!$C16,0)</f>
        <v>0</v>
      </c>
      <c r="J151" s="437">
        <f ca="1">IF(ISNUMBER(MATCH(J4,'4. Kredite '!$AA16:$CJ16,0)),'4. Kredite '!$C16,0)</f>
        <v>0</v>
      </c>
      <c r="K151" s="437">
        <f ca="1">IF(ISNUMBER(MATCH(K4,'4. Kredite '!$AA16:$CJ16,0)),'4. Kredite '!$C16,0)</f>
        <v>0</v>
      </c>
      <c r="L151" s="437">
        <f ca="1">IF(ISNUMBER(MATCH(L4,'4. Kredite '!$AA16:$CJ16,0)),'4. Kredite '!$C16,0)</f>
        <v>0</v>
      </c>
      <c r="M151" s="437">
        <f ca="1">IF(ISNUMBER(MATCH(M4,'4. Kredite '!$AA16:$CJ16,0)),'4. Kredite '!$C16,0)</f>
        <v>0</v>
      </c>
      <c r="N151" s="221"/>
    </row>
    <row r="152" spans="1:14" x14ac:dyDescent="0.25">
      <c r="A152" s="218" t="str">
        <f>'4. Kredite '!A2</f>
        <v>Neukredit 1 wg. Dachreperatur</v>
      </c>
      <c r="B152" s="437">
        <f ca="1">IF(ISNUMBER(MATCH(B4,'4. Kredite '!$AA2:$CJ2,0)),'4. Kredite '!$C$2,0)</f>
        <v>0</v>
      </c>
      <c r="C152" s="437">
        <f ca="1">IF(ISNUMBER(MATCH(C4,'4. Kredite '!$AA2:$CJ2,0)),'4. Kredite '!$C$2,0)</f>
        <v>0</v>
      </c>
      <c r="D152" s="437">
        <f ca="1">IF(ISNUMBER(MATCH(D4,'4. Kredite '!$AA2:$CJ2,0)),'4. Kredite '!$C$2,0)</f>
        <v>0</v>
      </c>
      <c r="E152" s="437">
        <f ca="1">IF(ISNUMBER(MATCH(E4,'4. Kredite '!$AA2:$CJ2,0)),'4. Kredite '!$C$2,0)</f>
        <v>0</v>
      </c>
      <c r="F152" s="437">
        <f ca="1">IF(ISNUMBER(MATCH(F4,'4. Kredite '!$AA2:$CJ2,0)),'4. Kredite '!$C$2,0)</f>
        <v>0</v>
      </c>
      <c r="G152" s="437">
        <f ca="1">IF(ISNUMBER(MATCH(G4,'4. Kredite '!$AA2:$CJ2,0)),'4. Kredite '!$C$2,0)</f>
        <v>0</v>
      </c>
      <c r="H152" s="437">
        <f ca="1">IF(ISNUMBER(MATCH(H4,'4. Kredite '!$AA2:$CJ2,0)),'4. Kredite '!$C$2,0)</f>
        <v>0</v>
      </c>
      <c r="I152" s="437">
        <f ca="1">IF(ISNUMBER(MATCH(I4,'4. Kredite '!$AA2:$CJ2,0)),'4. Kredite '!$C$2,0)</f>
        <v>0</v>
      </c>
      <c r="J152" s="437">
        <f ca="1">IF(ISNUMBER(MATCH(J4,'4. Kredite '!$AA2:$CJ2,0)),'4. Kredite '!$C$2,0)</f>
        <v>0</v>
      </c>
      <c r="K152" s="437">
        <f ca="1">IF(ISNUMBER(MATCH(K4,'4. Kredite '!$AA2:$CJ2,0)),'4. Kredite '!$C$2,0)</f>
        <v>0</v>
      </c>
      <c r="L152" s="437">
        <f ca="1">IF(ISNUMBER(MATCH(L4,'4. Kredite '!$AA2:$CJ2,0)),'4. Kredite '!$C$2,0)</f>
        <v>0</v>
      </c>
      <c r="M152" s="437">
        <f ca="1">IF(ISNUMBER(MATCH(M4,'4. Kredite '!$AA2:$CJ2,0)),'4. Kredite '!$C$2,0)</f>
        <v>0</v>
      </c>
      <c r="N152" s="221"/>
    </row>
    <row r="153" spans="1:14" x14ac:dyDescent="0.25">
      <c r="A153" s="218" t="str">
        <f>'4. Kredite '!A3</f>
        <v>Neukredit 2, freie Erfasung im Blatt 4. Kredite</v>
      </c>
      <c r="B153" s="437">
        <f ca="1">IF(ISNUMBER(MATCH(B4,'4. Kredite '!$AA3:$CJ3,0)),'4. Kredite '!$C$3,0)</f>
        <v>0</v>
      </c>
      <c r="C153" s="437">
        <f ca="1">IF(ISNUMBER(MATCH(C4,'4. Kredite '!$AA3:$CJ3,0)),'4. Kredite '!$C$3,0)</f>
        <v>0</v>
      </c>
      <c r="D153" s="437">
        <f ca="1">IF(ISNUMBER(MATCH(D4,'4. Kredite '!$AA3:$CJ3,0)),'4. Kredite '!$C$3,0)</f>
        <v>0</v>
      </c>
      <c r="E153" s="437">
        <f ca="1">IF(ISNUMBER(MATCH(E4,'4. Kredite '!$AA3:$CJ3,0)),'4. Kredite '!$C$3,0)</f>
        <v>0</v>
      </c>
      <c r="F153" s="437">
        <f ca="1">IF(ISNUMBER(MATCH(F4,'4. Kredite '!$AA3:$CJ3,0)),'4. Kredite '!$C$3,0)</f>
        <v>0</v>
      </c>
      <c r="G153" s="437">
        <f ca="1">IF(ISNUMBER(MATCH(G4,'4. Kredite '!$AA3:$CJ3,0)),'4. Kredite '!$C$3,0)</f>
        <v>0</v>
      </c>
      <c r="H153" s="437">
        <f ca="1">IF(ISNUMBER(MATCH(H4,'4. Kredite '!$AA3:$CJ3,0)),'4. Kredite '!$C$3,0)</f>
        <v>0</v>
      </c>
      <c r="I153" s="437">
        <f ca="1">IF(ISNUMBER(MATCH(I4,'4. Kredite '!$AA3:$CJ3,0)),'4. Kredite '!$C$3,0)</f>
        <v>0</v>
      </c>
      <c r="J153" s="437">
        <f ca="1">IF(ISNUMBER(MATCH(J4,'4. Kredite '!$AA3:$CJ3,0)),'4. Kredite '!$C$3,0)</f>
        <v>0</v>
      </c>
      <c r="K153" s="437">
        <f ca="1">IF(ISNUMBER(MATCH(K4,'4. Kredite '!$AA3:$CJ3,0)),'4. Kredite '!$C$3,0)</f>
        <v>0</v>
      </c>
      <c r="L153" s="437">
        <f ca="1">IF(ISNUMBER(MATCH(L4,'4. Kredite '!$AA3:$CJ3,0)),'4. Kredite '!$C$3,0)</f>
        <v>0</v>
      </c>
      <c r="M153" s="437">
        <f ca="1">IF(ISNUMBER(MATCH(M4,'4. Kredite '!$AA3:$CJ3,0)),'4. Kredite '!$C$3,0)</f>
        <v>0</v>
      </c>
      <c r="N153" s="221"/>
    </row>
    <row r="154" spans="1:14" x14ac:dyDescent="0.25">
      <c r="A154" s="218" t="str">
        <f>'4. Kredite '!A4</f>
        <v>Neukredit 3, freie Erfasung im Blatt 4. Kredite</v>
      </c>
      <c r="B154" s="437">
        <f ca="1">IF(ISNUMBER(MATCH(B4,'4. Kredite '!$AA4:$CJ4,0)),'4. Kredite '!$C$4,0)</f>
        <v>0</v>
      </c>
      <c r="C154" s="437">
        <f ca="1">IF(ISNUMBER(MATCH(C4,'4. Kredite '!$AA4:$CJ4,0)),'4. Kredite '!$C$4,0)</f>
        <v>0</v>
      </c>
      <c r="D154" s="437">
        <f ca="1">IF(ISNUMBER(MATCH(D4,'4. Kredite '!$AA4:$CJ4,0)),'4. Kredite '!$C$4,0)</f>
        <v>0</v>
      </c>
      <c r="E154" s="437">
        <f ca="1">IF(ISNUMBER(MATCH(E4,'4. Kredite '!$AA4:$CJ4,0)),'4. Kredite '!$C$4,0)</f>
        <v>0</v>
      </c>
      <c r="F154" s="437">
        <f ca="1">IF(ISNUMBER(MATCH(F4,'4. Kredite '!$AA4:$CJ4,0)),'4. Kredite '!$C$4,0)</f>
        <v>0</v>
      </c>
      <c r="G154" s="437">
        <f ca="1">IF(ISNUMBER(MATCH(G4,'4. Kredite '!$AA4:$CJ4,0)),'4. Kredite '!$C$4,0)</f>
        <v>0</v>
      </c>
      <c r="H154" s="437">
        <f ca="1">IF(ISNUMBER(MATCH(H4,'4. Kredite '!$AA4:$CJ4,0)),'4. Kredite '!$C$4,0)</f>
        <v>0</v>
      </c>
      <c r="I154" s="437">
        <f ca="1">IF(ISNUMBER(MATCH(I4,'4. Kredite '!$AA4:$CJ4,0)),'4. Kredite '!$C$4,0)</f>
        <v>0</v>
      </c>
      <c r="J154" s="437">
        <f ca="1">IF(ISNUMBER(MATCH(J4,'4. Kredite '!$AA4:$CJ4,0)),'4. Kredite '!$C$4,0)</f>
        <v>0</v>
      </c>
      <c r="K154" s="437">
        <f ca="1">IF(ISNUMBER(MATCH(K4,'4. Kredite '!$AA4:$CJ4,0)),'4. Kredite '!$C$4,0)</f>
        <v>0</v>
      </c>
      <c r="L154" s="437">
        <f ca="1">IF(ISNUMBER(MATCH(L4,'4. Kredite '!$AA4:$CJ4,0)),'4. Kredite '!$C$4,0)</f>
        <v>0</v>
      </c>
      <c r="M154" s="437">
        <f ca="1">IF(ISNUMBER(MATCH(M4,'4. Kredite '!$AA4:$CJ4,0)),'4. Kredite '!$C$4,0)</f>
        <v>0</v>
      </c>
      <c r="N154" s="221"/>
    </row>
    <row r="155" spans="1:14" ht="18.75" x14ac:dyDescent="0.3">
      <c r="A155" s="226" t="s">
        <v>85</v>
      </c>
      <c r="B155" s="221">
        <f ca="1">SUM(B140:B154)</f>
        <v>-12000</v>
      </c>
      <c r="C155" s="221">
        <f t="shared" ref="C155:M155" ca="1" si="15">SUM(C140:C154)</f>
        <v>-12000</v>
      </c>
      <c r="D155" s="221">
        <f t="shared" ca="1" si="15"/>
        <v>-12000</v>
      </c>
      <c r="E155" s="221">
        <f t="shared" ca="1" si="15"/>
        <v>-12000</v>
      </c>
      <c r="F155" s="221">
        <f t="shared" ca="1" si="15"/>
        <v>-12000</v>
      </c>
      <c r="G155" s="221">
        <f t="shared" ca="1" si="15"/>
        <v>-12000</v>
      </c>
      <c r="H155" s="221">
        <f t="shared" ca="1" si="15"/>
        <v>-12000</v>
      </c>
      <c r="I155" s="221">
        <f t="shared" ca="1" si="15"/>
        <v>-12000</v>
      </c>
      <c r="J155" s="221">
        <f t="shared" ca="1" si="15"/>
        <v>-12000</v>
      </c>
      <c r="K155" s="221">
        <f t="shared" ca="1" si="15"/>
        <v>-12000</v>
      </c>
      <c r="L155" s="221">
        <f t="shared" ca="1" si="15"/>
        <v>-12000</v>
      </c>
      <c r="M155" s="221">
        <f t="shared" ca="1" si="15"/>
        <v>-12000</v>
      </c>
      <c r="N155" s="221"/>
    </row>
    <row r="156" spans="1:14" ht="18.75" x14ac:dyDescent="0.3">
      <c r="A156" s="226" t="str">
        <f>'4. Kredite '!A17</f>
        <v>Aktuelle Private Liquide Mittel</v>
      </c>
      <c r="B156" s="221">
        <f ca="1">'akt. Jahr Details'!M158</f>
        <v>6002.16</v>
      </c>
      <c r="C156" s="221">
        <f ca="1">IF(ISNUMBER(MATCH(C4,'4. Kredite '!$AA$17,0)),'4. Kredite '!$B$17,0)</f>
        <v>0</v>
      </c>
      <c r="D156" s="221">
        <f ca="1">IF(ISNUMBER(MATCH(D4,'4. Kredite '!$AA$17,0)),'4. Kredite '!$B$17,0)</f>
        <v>0</v>
      </c>
      <c r="E156" s="221">
        <f ca="1">IF(ISNUMBER(MATCH(E4,'4. Kredite '!$AA$17,0)),'4. Kredite '!$B$17,0)</f>
        <v>0</v>
      </c>
      <c r="F156" s="221">
        <f ca="1">IF(ISNUMBER(MATCH(F4,'4. Kredite '!$AA$17,0)),'4. Kredite '!$B$17,0)</f>
        <v>0</v>
      </c>
      <c r="G156" s="221">
        <f ca="1">IF(ISNUMBER(MATCH(G4,'4. Kredite '!$AA$17,0)),'4. Kredite '!$B$17,0)</f>
        <v>0</v>
      </c>
      <c r="H156" s="221">
        <f ca="1">IF(ISNUMBER(MATCH(H4,'4. Kredite '!$AA$17,0)),'4. Kredite '!$B$17,0)</f>
        <v>0</v>
      </c>
      <c r="I156" s="221">
        <f ca="1">IF(ISNUMBER(MATCH(I4,'4. Kredite '!$AA$17,0)),'4. Kredite '!$B$17,0)</f>
        <v>0</v>
      </c>
      <c r="J156" s="221">
        <f ca="1">IF(ISNUMBER(MATCH(J4,'4. Kredite '!$AA$17,0)),'4. Kredite '!$B$17,0)</f>
        <v>0</v>
      </c>
      <c r="K156" s="221">
        <f ca="1">IF(ISNUMBER(MATCH(K4,'4. Kredite '!$AA$17,0)),'4. Kredite '!$B$17,0)</f>
        <v>0</v>
      </c>
      <c r="L156" s="221">
        <f ca="1">IF(ISNUMBER(MATCH(L4,'4. Kredite '!$AA$17,0)),'4. Kredite '!$B$17,0)</f>
        <v>0</v>
      </c>
      <c r="M156" s="221">
        <f ca="1">IF(ISNUMBER(MATCH(M4,'4. Kredite '!$AA$17,0)),'4. Kredite '!$B$17,0)</f>
        <v>0</v>
      </c>
      <c r="N156" s="221"/>
    </row>
    <row r="157" spans="1:14" ht="18.75" x14ac:dyDescent="0.3">
      <c r="A157" s="226" t="s">
        <v>10</v>
      </c>
      <c r="B157" s="221">
        <f t="shared" ref="B157:M157" ca="1" si="16">B52-B138</f>
        <v>87.079999999999927</v>
      </c>
      <c r="C157" s="221">
        <f t="shared" ca="1" si="16"/>
        <v>87.079999999999927</v>
      </c>
      <c r="D157" s="221">
        <f t="shared" ca="1" si="16"/>
        <v>337.07999999999993</v>
      </c>
      <c r="E157" s="221">
        <f t="shared" ca="1" si="16"/>
        <v>87.079999999999927</v>
      </c>
      <c r="F157" s="221">
        <f t="shared" ca="1" si="16"/>
        <v>87.079999999999927</v>
      </c>
      <c r="G157" s="221">
        <f t="shared" ca="1" si="16"/>
        <v>87.079999999999927</v>
      </c>
      <c r="H157" s="221">
        <f t="shared" ca="1" si="16"/>
        <v>87.079999999999927</v>
      </c>
      <c r="I157" s="221">
        <f t="shared" ca="1" si="16"/>
        <v>87.079999999999927</v>
      </c>
      <c r="J157" s="221">
        <f t="shared" ca="1" si="16"/>
        <v>87.079999999999927</v>
      </c>
      <c r="K157" s="221">
        <f t="shared" ca="1" si="16"/>
        <v>87.079999999999927</v>
      </c>
      <c r="L157" s="221">
        <f t="shared" ca="1" si="16"/>
        <v>87.079999999999927</v>
      </c>
      <c r="M157" s="221">
        <f t="shared" ca="1" si="16"/>
        <v>87.079999999999927</v>
      </c>
      <c r="N157" s="221">
        <f ca="1">SUM(B157:M157)</f>
        <v>1294.9599999999991</v>
      </c>
    </row>
    <row r="158" spans="1:14" ht="18.75" x14ac:dyDescent="0.3">
      <c r="A158" s="226" t="s">
        <v>88</v>
      </c>
      <c r="B158" s="221">
        <f ca="1">B156+B157</f>
        <v>6089.24</v>
      </c>
      <c r="C158" s="221">
        <f ca="1">B158+C156+C157</f>
        <v>6176.32</v>
      </c>
      <c r="D158" s="221">
        <f t="shared" ref="D158:M158" ca="1" si="17">C158+D156+D157</f>
        <v>6513.4</v>
      </c>
      <c r="E158" s="221">
        <f t="shared" ca="1" si="17"/>
        <v>6600.48</v>
      </c>
      <c r="F158" s="221">
        <f t="shared" ca="1" si="17"/>
        <v>6687.5599999999995</v>
      </c>
      <c r="G158" s="221">
        <f t="shared" ca="1" si="17"/>
        <v>6774.6399999999994</v>
      </c>
      <c r="H158" s="221">
        <f t="shared" ca="1" si="17"/>
        <v>6861.7199999999993</v>
      </c>
      <c r="I158" s="221">
        <f t="shared" ca="1" si="17"/>
        <v>6948.7999999999993</v>
      </c>
      <c r="J158" s="221">
        <f t="shared" ca="1" si="17"/>
        <v>7035.8799999999992</v>
      </c>
      <c r="K158" s="221">
        <f t="shared" ca="1" si="17"/>
        <v>7122.9599999999991</v>
      </c>
      <c r="L158" s="221">
        <f t="shared" ca="1" si="17"/>
        <v>7210.0399999999991</v>
      </c>
      <c r="M158" s="221">
        <f t="shared" ca="1" si="17"/>
        <v>7297.119999999999</v>
      </c>
      <c r="N158" s="221"/>
    </row>
    <row r="159" spans="1:14" ht="20.25" x14ac:dyDescent="0.3">
      <c r="A159" s="227" t="s">
        <v>86</v>
      </c>
      <c r="B159" s="221">
        <f ca="1">B158-B155</f>
        <v>18089.239999999998</v>
      </c>
      <c r="C159" s="221">
        <f t="shared" ref="C159:M159" ca="1" si="18">C158-C155</f>
        <v>18176.32</v>
      </c>
      <c r="D159" s="221">
        <f t="shared" ca="1" si="18"/>
        <v>18513.400000000001</v>
      </c>
      <c r="E159" s="221">
        <f t="shared" ca="1" si="18"/>
        <v>18600.48</v>
      </c>
      <c r="F159" s="221">
        <f t="shared" ca="1" si="18"/>
        <v>18687.559999999998</v>
      </c>
      <c r="G159" s="221">
        <f t="shared" ca="1" si="18"/>
        <v>18774.64</v>
      </c>
      <c r="H159" s="221">
        <f t="shared" ca="1" si="18"/>
        <v>18861.72</v>
      </c>
      <c r="I159" s="221">
        <f t="shared" ca="1" si="18"/>
        <v>18948.8</v>
      </c>
      <c r="J159" s="221">
        <f t="shared" ca="1" si="18"/>
        <v>19035.879999999997</v>
      </c>
      <c r="K159" s="221">
        <f t="shared" ca="1" si="18"/>
        <v>19122.96</v>
      </c>
      <c r="L159" s="221">
        <f t="shared" ca="1" si="18"/>
        <v>19210.04</v>
      </c>
      <c r="M159" s="221">
        <f t="shared" ca="1" si="18"/>
        <v>19297.12</v>
      </c>
      <c r="N159" s="221"/>
    </row>
  </sheetData>
  <sheetProtection algorithmName="SHA-512" hashValue="B+PfDO7ZWd3TDfesBezIpp2nroM7jo7xKxEqFqYaaehTNmNPOyrKfxoOZuT1+wC31P6kTaEHOAuSjm0e96kNaw==" saltValue="AmRjYp6iCYuZOwT4+XKKlg==" spinCount="100000" sheet="1" objects="1" scenarios="1" selectLockedCells="1"/>
  <mergeCells count="2">
    <mergeCell ref="K1:L3"/>
    <mergeCell ref="A1:J2"/>
  </mergeCells>
  <hyperlinks>
    <hyperlink ref="A3" r:id="rId1" xr:uid="{7BD91A67-1F58-472D-AE0B-DD045B6C73AF}"/>
  </hyperlinks>
  <pageMargins left="0.39370078740157483" right="0.39370078740157483" top="0.39370078740157483" bottom="0.39370078740157483" header="0.39370078740157483" footer="0.39370078740157483"/>
  <pageSetup paperSize="9" scale="56" orientation="landscape" horizontalDpi="4294967293" r:id="rId2"/>
  <headerFooter>
    <oddFooter>&amp;L&amp;"Times New Roman,Standard"&amp;12&amp;A/ &amp;D
www.aicofira.de&amp;C&amp;"Times New Roman,Standard"&amp;12&amp;P von &amp;N&amp;R&amp;"Times New Roman,Standard"&amp;12Für die Korrektheit der Vorlage / Formeln übernehmen wir keine Gewähr. 
Eine persönliche Kontrolle ist erforderlich.</oddFooter>
  </headerFooter>
  <rowBreaks count="3" manualBreakCount="3">
    <brk id="52" max="16383" man="1"/>
    <brk id="94" max="16383" man="1"/>
    <brk id="1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O159"/>
  <sheetViews>
    <sheetView workbookViewId="0">
      <selection activeCell="A3" sqref="A3"/>
    </sheetView>
  </sheetViews>
  <sheetFormatPr baseColWidth="10" defaultColWidth="0" defaultRowHeight="15.75" x14ac:dyDescent="0.25"/>
  <cols>
    <col min="1" max="1" width="48.42578125" style="1" customWidth="1"/>
    <col min="2" max="2" width="15.140625" style="1" bestFit="1" customWidth="1"/>
    <col min="3" max="13" width="14.140625" style="1" bestFit="1" customWidth="1"/>
    <col min="14" max="14" width="15.28515625" style="1" customWidth="1"/>
    <col min="15" max="15" width="13.7109375" style="1" hidden="1" customWidth="1"/>
    <col min="16" max="16384" width="11.42578125" style="1" hidden="1"/>
  </cols>
  <sheetData>
    <row r="1" spans="1:14" ht="15.75" customHeight="1" x14ac:dyDescent="0.25">
      <c r="A1" s="735" t="s">
        <v>13</v>
      </c>
      <c r="B1" s="724"/>
      <c r="C1" s="724"/>
      <c r="D1" s="724"/>
      <c r="E1" s="724"/>
      <c r="F1" s="724"/>
      <c r="G1" s="724"/>
      <c r="H1" s="724"/>
      <c r="I1" s="724"/>
      <c r="J1" s="724"/>
      <c r="K1" s="751" t="s">
        <v>93</v>
      </c>
      <c r="L1" s="792"/>
    </row>
    <row r="2" spans="1:14" ht="37.5" customHeight="1" x14ac:dyDescent="0.25">
      <c r="A2" s="724"/>
      <c r="B2" s="724"/>
      <c r="C2" s="724"/>
      <c r="D2" s="724"/>
      <c r="E2" s="724"/>
      <c r="F2" s="724"/>
      <c r="G2" s="724"/>
      <c r="H2" s="724"/>
      <c r="I2" s="724"/>
      <c r="J2" s="724"/>
      <c r="K2" s="792"/>
      <c r="L2" s="792"/>
    </row>
    <row r="3" spans="1:14" ht="35.1" customHeight="1" x14ac:dyDescent="0.4">
      <c r="A3" s="624" t="s">
        <v>78</v>
      </c>
      <c r="B3" s="448">
        <f ca="1">DATE(YEAR(Daten!D99)+2,MONTH(Daten!D99),DAY(1))</f>
        <v>46388</v>
      </c>
      <c r="C3" s="447"/>
      <c r="D3" s="447"/>
      <c r="E3" s="447"/>
      <c r="F3" s="448" t="s">
        <v>241</v>
      </c>
      <c r="K3" s="793"/>
      <c r="L3" s="793"/>
    </row>
    <row r="4" spans="1:14" s="3" customFormat="1" ht="18.75" x14ac:dyDescent="0.3">
      <c r="A4" s="111" t="s">
        <v>156</v>
      </c>
      <c r="B4" s="131">
        <f ca="1">B3</f>
        <v>46388</v>
      </c>
      <c r="C4" s="131">
        <f ca="1">DATE(YEAR(B4),MONTH(B4)+1,DAY(1))</f>
        <v>46419</v>
      </c>
      <c r="D4" s="131">
        <f ca="1">DATE(YEAR(C4),MONTH(C4)+1,DAY(1))</f>
        <v>46447</v>
      </c>
      <c r="E4" s="131">
        <f t="shared" ref="E4:M4" ca="1" si="0">DATE(YEAR(D4),MONTH(D4)+1,DAY(1))</f>
        <v>46478</v>
      </c>
      <c r="F4" s="131">
        <f t="shared" ca="1" si="0"/>
        <v>46508</v>
      </c>
      <c r="G4" s="131">
        <f t="shared" ca="1" si="0"/>
        <v>46539</v>
      </c>
      <c r="H4" s="131">
        <f t="shared" ca="1" si="0"/>
        <v>46569</v>
      </c>
      <c r="I4" s="131">
        <f t="shared" ca="1" si="0"/>
        <v>46600</v>
      </c>
      <c r="J4" s="131">
        <f t="shared" ca="1" si="0"/>
        <v>46631</v>
      </c>
      <c r="K4" s="131">
        <f t="shared" ca="1" si="0"/>
        <v>46661</v>
      </c>
      <c r="L4" s="131">
        <f t="shared" ca="1" si="0"/>
        <v>46692</v>
      </c>
      <c r="M4" s="131">
        <f t="shared" ca="1" si="0"/>
        <v>46722</v>
      </c>
      <c r="N4" s="133" t="s">
        <v>12</v>
      </c>
    </row>
    <row r="5" spans="1:14" x14ac:dyDescent="0.25">
      <c r="A5" s="130" t="str">
        <f>'2. Erfassung Einzahlungen'!A2</f>
        <v>Miete DHH Am Sauerwinkel</v>
      </c>
      <c r="B5" s="204">
        <f ca="1">IF(ISNUMBER(MATCH(B4,'2. Erfassung Einzahlungen'!$V$2:$CE$2,0)),'2. Erfassung Einzahlungen'!$N$2,"")</f>
        <v>1212.25</v>
      </c>
      <c r="C5" s="204">
        <f ca="1">IF(ISNUMBER(MATCH(C4,'2. Erfassung Einzahlungen'!$V$2:$CE$2,0)),'2. Erfassung Einzahlungen'!$N$2,"")</f>
        <v>1212.25</v>
      </c>
      <c r="D5" s="204">
        <f ca="1">IF(ISNUMBER(MATCH(D4,'2. Erfassung Einzahlungen'!$V$2:$CE$2,0)),'2. Erfassung Einzahlungen'!$N$2,"")</f>
        <v>1212.25</v>
      </c>
      <c r="E5" s="204">
        <f ca="1">IF(ISNUMBER(MATCH(E4,'2. Erfassung Einzahlungen'!$V$2:$CE$2,0)),'2. Erfassung Einzahlungen'!$N$2,"")</f>
        <v>1212.25</v>
      </c>
      <c r="F5" s="204">
        <f ca="1">IF(ISNUMBER(MATCH(F4,'2. Erfassung Einzahlungen'!$V$2:$CE$2,0)),'2. Erfassung Einzahlungen'!$N$2,"")</f>
        <v>1212.25</v>
      </c>
      <c r="G5" s="204">
        <f ca="1">IF(ISNUMBER(MATCH(G4,'2. Erfassung Einzahlungen'!$V$2:$CE$2,0)),'2. Erfassung Einzahlungen'!$N$2,"")</f>
        <v>1212.25</v>
      </c>
      <c r="H5" s="204">
        <f ca="1">IF(ISNUMBER(MATCH(H4,'2. Erfassung Einzahlungen'!$V$2:$CE$2,0)),'2. Erfassung Einzahlungen'!$N$2,"")</f>
        <v>1212.25</v>
      </c>
      <c r="I5" s="204">
        <f ca="1">IF(ISNUMBER(MATCH(I4,'2. Erfassung Einzahlungen'!$V$2:$CE$2,0)),'2. Erfassung Einzahlungen'!$N$2,"")</f>
        <v>1212.25</v>
      </c>
      <c r="J5" s="204">
        <f ca="1">IF(ISNUMBER(MATCH(J4,'2. Erfassung Einzahlungen'!$V$2:$CE$2,0)),'2. Erfassung Einzahlungen'!$N$2,"")</f>
        <v>1212.25</v>
      </c>
      <c r="K5" s="204">
        <f ca="1">IF(ISNUMBER(MATCH(K4,'2. Erfassung Einzahlungen'!$V$2:$CE$2,0)),'2. Erfassung Einzahlungen'!$N$2,"")</f>
        <v>1212.25</v>
      </c>
      <c r="L5" s="204">
        <f ca="1">IF(ISNUMBER(MATCH(L4,'2. Erfassung Einzahlungen'!$V$2:$CE$2,0)),'2. Erfassung Einzahlungen'!$N$2,"")</f>
        <v>1212.25</v>
      </c>
      <c r="M5" s="204">
        <f ca="1">IF(ISNUMBER(MATCH(M4,'2. Erfassung Einzahlungen'!$V$2:$CE$2,0)),'2. Erfassung Einzahlungen'!$N$2,"")</f>
        <v>1212.25</v>
      </c>
      <c r="N5" s="134">
        <f ca="1">SUM(B5:M5)</f>
        <v>14547</v>
      </c>
    </row>
    <row r="6" spans="1:14" x14ac:dyDescent="0.25">
      <c r="A6" s="130" t="str">
        <f>'2. Erfassung Einzahlungen'!A3</f>
        <v>Dividende</v>
      </c>
      <c r="B6" s="204" t="str">
        <f ca="1">IF(ISNUMBER(MATCH(B4,'2. Erfassung Einzahlungen'!$V$3:$CE$3,0)),'2. Erfassung Einzahlungen'!$N$3,"")</f>
        <v/>
      </c>
      <c r="C6" s="204" t="str">
        <f ca="1">IF(ISNUMBER(MATCH(C4,'2. Erfassung Einzahlungen'!$V$3:$CE$3,0)),'2. Erfassung Einzahlungen'!$N$3,"")</f>
        <v/>
      </c>
      <c r="D6" s="204">
        <f ca="1">IF(ISNUMBER(MATCH(D4,'2. Erfassung Einzahlungen'!$V$3:$CE$3,0)),'2. Erfassung Einzahlungen'!$N$3,"")</f>
        <v>250</v>
      </c>
      <c r="E6" s="204" t="str">
        <f ca="1">IF(ISNUMBER(MATCH(E4,'2. Erfassung Einzahlungen'!$V$3:$CE$3,0)),'2. Erfassung Einzahlungen'!$N$3,"")</f>
        <v/>
      </c>
      <c r="F6" s="204" t="str">
        <f ca="1">IF(ISNUMBER(MATCH(F4,'2. Erfassung Einzahlungen'!$V$3:$CE$3,0)),'2. Erfassung Einzahlungen'!$N$3,"")</f>
        <v/>
      </c>
      <c r="G6" s="204" t="str">
        <f ca="1">IF(ISNUMBER(MATCH(G4,'2. Erfassung Einzahlungen'!$V$3:$CE$3,0)),'2. Erfassung Einzahlungen'!$N$3,"")</f>
        <v/>
      </c>
      <c r="H6" s="204" t="str">
        <f ca="1">IF(ISNUMBER(MATCH(H4,'2. Erfassung Einzahlungen'!$V$3:$CE$3,0)),'2. Erfassung Einzahlungen'!$N$3,"")</f>
        <v/>
      </c>
      <c r="I6" s="204" t="str">
        <f ca="1">IF(ISNUMBER(MATCH(I4,'2. Erfassung Einzahlungen'!$V$3:$CE$3,0)),'2. Erfassung Einzahlungen'!$N$3,"")</f>
        <v/>
      </c>
      <c r="J6" s="204" t="str">
        <f ca="1">IF(ISNUMBER(MATCH(J4,'2. Erfassung Einzahlungen'!$V$3:$CE$3,0)),'2. Erfassung Einzahlungen'!$N$3,"")</f>
        <v/>
      </c>
      <c r="K6" s="204" t="str">
        <f ca="1">IF(ISNUMBER(MATCH(K4,'2. Erfassung Einzahlungen'!$V$3:$CE$3,0)),'2. Erfassung Einzahlungen'!$N$3,"")</f>
        <v/>
      </c>
      <c r="L6" s="204" t="str">
        <f ca="1">IF(ISNUMBER(MATCH(L4,'2. Erfassung Einzahlungen'!$V$3:$CE$3,0)),'2. Erfassung Einzahlungen'!$N$3,"")</f>
        <v/>
      </c>
      <c r="M6" s="204" t="str">
        <f ca="1">IF(ISNUMBER(MATCH(M4,'2. Erfassung Einzahlungen'!$V$3:$CE$3,0)),'2. Erfassung Einzahlungen'!$N$3,"")</f>
        <v/>
      </c>
      <c r="N6" s="134">
        <f t="shared" ref="N6:N24" ca="1" si="1">SUM(B6:M6)</f>
        <v>250</v>
      </c>
    </row>
    <row r="7" spans="1:14" x14ac:dyDescent="0.25">
      <c r="A7" s="130">
        <f>'2. Erfassung Einzahlungen'!A4</f>
        <v>0</v>
      </c>
      <c r="B7" s="204" t="str">
        <f ca="1">IF(ISNUMBER(MATCH(B4,'2. Erfassung Einzahlungen'!$V$4:$CE$4,0)),'2. Erfassung Einzahlungen'!$N$4,"")</f>
        <v/>
      </c>
      <c r="C7" s="204" t="str">
        <f ca="1">IF(ISNUMBER(MATCH(C4,'2. Erfassung Einzahlungen'!$V$4:$CE$4,0)),'2. Erfassung Einzahlungen'!$N$4,"")</f>
        <v/>
      </c>
      <c r="D7" s="204" t="str">
        <f ca="1">IF(ISNUMBER(MATCH(D4,'2. Erfassung Einzahlungen'!$V$4:$CE$4,0)),'2. Erfassung Einzahlungen'!$N$4,"")</f>
        <v/>
      </c>
      <c r="E7" s="204" t="str">
        <f ca="1">IF(ISNUMBER(MATCH(E4,'2. Erfassung Einzahlungen'!$V$4:$CE$4,0)),'2. Erfassung Einzahlungen'!$N$4,"")</f>
        <v/>
      </c>
      <c r="F7" s="204" t="str">
        <f ca="1">IF(ISNUMBER(MATCH(F4,'2. Erfassung Einzahlungen'!$V$4:$CE$4,0)),'2. Erfassung Einzahlungen'!$N$4,"")</f>
        <v/>
      </c>
      <c r="G7" s="204" t="str">
        <f ca="1">IF(ISNUMBER(MATCH(G4,'2. Erfassung Einzahlungen'!$V$4:$CE$4,0)),'2. Erfassung Einzahlungen'!$N$4,"")</f>
        <v/>
      </c>
      <c r="H7" s="204" t="str">
        <f ca="1">IF(ISNUMBER(MATCH(H4,'2. Erfassung Einzahlungen'!$V$4:$CE$4,0)),'2. Erfassung Einzahlungen'!$N$4,"")</f>
        <v/>
      </c>
      <c r="I7" s="204" t="str">
        <f ca="1">IF(ISNUMBER(MATCH(I4,'2. Erfassung Einzahlungen'!$V$4:$CE$4,0)),'2. Erfassung Einzahlungen'!$N$4,"")</f>
        <v/>
      </c>
      <c r="J7" s="204" t="str">
        <f ca="1">IF(ISNUMBER(MATCH(J4,'2. Erfassung Einzahlungen'!$V$4:$CE$4,0)),'2. Erfassung Einzahlungen'!$N$4,"")</f>
        <v/>
      </c>
      <c r="K7" s="204" t="str">
        <f ca="1">IF(ISNUMBER(MATCH(K4,'2. Erfassung Einzahlungen'!$V$4:$CE$4,0)),'2. Erfassung Einzahlungen'!$N$4,"")</f>
        <v/>
      </c>
      <c r="L7" s="204" t="str">
        <f ca="1">IF(ISNUMBER(MATCH(L4,'2. Erfassung Einzahlungen'!$V$4:$CE$4,0)),'2. Erfassung Einzahlungen'!$N$4,"")</f>
        <v/>
      </c>
      <c r="M7" s="204" t="str">
        <f ca="1">IF(ISNUMBER(MATCH(M4,'2. Erfassung Einzahlungen'!$V$4:$CE$4,0)),'2. Erfassung Einzahlungen'!$N$4,"")</f>
        <v/>
      </c>
      <c r="N7" s="134">
        <f t="shared" ca="1" si="1"/>
        <v>0</v>
      </c>
    </row>
    <row r="8" spans="1:14" x14ac:dyDescent="0.25">
      <c r="A8" s="130">
        <f>'2. Erfassung Einzahlungen'!A5</f>
        <v>0</v>
      </c>
      <c r="B8" s="204" t="str">
        <f ca="1">IF(ISNUMBER(MATCH(B4,'2. Erfassung Einzahlungen'!$V$5:$CE$5,0)),'2. Erfassung Einzahlungen'!$N$5,"")</f>
        <v/>
      </c>
      <c r="C8" s="204" t="str">
        <f ca="1">IF(ISNUMBER(MATCH(C4,'2. Erfassung Einzahlungen'!$V$5:$CE$5,0)),'2. Erfassung Einzahlungen'!$N$5,"")</f>
        <v/>
      </c>
      <c r="D8" s="204" t="str">
        <f ca="1">IF(ISNUMBER(MATCH(D4,'2. Erfassung Einzahlungen'!$V$5:$CE$5,0)),'2. Erfassung Einzahlungen'!$N$5,"")</f>
        <v/>
      </c>
      <c r="E8" s="204" t="str">
        <f ca="1">IF(ISNUMBER(MATCH(E4,'2. Erfassung Einzahlungen'!$V$5:$CE$5,0)),'2. Erfassung Einzahlungen'!$N$5,"")</f>
        <v/>
      </c>
      <c r="F8" s="204" t="str">
        <f ca="1">IF(ISNUMBER(MATCH(F4,'2. Erfassung Einzahlungen'!$V$5:$CE$5,0)),'2. Erfassung Einzahlungen'!$N$5,"")</f>
        <v/>
      </c>
      <c r="G8" s="204" t="str">
        <f ca="1">IF(ISNUMBER(MATCH(G4,'2. Erfassung Einzahlungen'!$V$5:$CE$5,0)),'2. Erfassung Einzahlungen'!$N$5,"")</f>
        <v/>
      </c>
      <c r="H8" s="204" t="str">
        <f ca="1">IF(ISNUMBER(MATCH(H4,'2. Erfassung Einzahlungen'!$V$5:$CE$5,0)),'2. Erfassung Einzahlungen'!$N$5,"")</f>
        <v/>
      </c>
      <c r="I8" s="204" t="str">
        <f ca="1">IF(ISNUMBER(MATCH(I4,'2. Erfassung Einzahlungen'!$V$5:$CE$5,0)),'2. Erfassung Einzahlungen'!$N$5,"")</f>
        <v/>
      </c>
      <c r="J8" s="204" t="str">
        <f ca="1">IF(ISNUMBER(MATCH(J4,'2. Erfassung Einzahlungen'!$V$5:$CE$5,0)),'2. Erfassung Einzahlungen'!$N$5,"")</f>
        <v/>
      </c>
      <c r="K8" s="204" t="str">
        <f ca="1">IF(ISNUMBER(MATCH(K4,'2. Erfassung Einzahlungen'!$V$5:$CE$5,0)),'2. Erfassung Einzahlungen'!$N$5,"")</f>
        <v/>
      </c>
      <c r="L8" s="204" t="str">
        <f ca="1">IF(ISNUMBER(MATCH(L4,'2. Erfassung Einzahlungen'!$V$5:$CE$5,0)),'2. Erfassung Einzahlungen'!$N$5,"")</f>
        <v/>
      </c>
      <c r="M8" s="204" t="str">
        <f ca="1">IF(ISNUMBER(MATCH(M4,'2. Erfassung Einzahlungen'!$V$5:$CE$5,0)),'2. Erfassung Einzahlungen'!$N$5,"")</f>
        <v/>
      </c>
      <c r="N8" s="134">
        <f t="shared" ca="1" si="1"/>
        <v>0</v>
      </c>
    </row>
    <row r="9" spans="1:14" x14ac:dyDescent="0.25">
      <c r="A9" s="130">
        <f>'2. Erfassung Einzahlungen'!A6</f>
        <v>0</v>
      </c>
      <c r="B9" s="204" t="str">
        <f ca="1">IF(ISNUMBER(MATCH(B4,'2. Erfassung Einzahlungen'!$V$6:$CE$6,0)),'2. Erfassung Einzahlungen'!$N$6,"")</f>
        <v/>
      </c>
      <c r="C9" s="204" t="str">
        <f ca="1">IF(ISNUMBER(MATCH(C4,'2. Erfassung Einzahlungen'!$V$6:$CE$6,0)),'2. Erfassung Einzahlungen'!$N$6,"")</f>
        <v/>
      </c>
      <c r="D9" s="204" t="str">
        <f ca="1">IF(ISNUMBER(MATCH(D4,'2. Erfassung Einzahlungen'!$V$6:$CE$6,0)),'2. Erfassung Einzahlungen'!$N$6,"")</f>
        <v/>
      </c>
      <c r="E9" s="204" t="str">
        <f ca="1">IF(ISNUMBER(MATCH(E4,'2. Erfassung Einzahlungen'!$V$6:$CE$6,0)),'2. Erfassung Einzahlungen'!$N$6,"")</f>
        <v/>
      </c>
      <c r="F9" s="204" t="str">
        <f ca="1">IF(ISNUMBER(MATCH(F4,'2. Erfassung Einzahlungen'!$V$6:$CE$6,0)),'2. Erfassung Einzahlungen'!$N$6,"")</f>
        <v/>
      </c>
      <c r="G9" s="204" t="str">
        <f ca="1">IF(ISNUMBER(MATCH(G4,'2. Erfassung Einzahlungen'!$V$6:$CE$6,0)),'2. Erfassung Einzahlungen'!$N$6,"")</f>
        <v/>
      </c>
      <c r="H9" s="204" t="str">
        <f ca="1">IF(ISNUMBER(MATCH(H4,'2. Erfassung Einzahlungen'!$V$6:$CE$6,0)),'2. Erfassung Einzahlungen'!$N$6,"")</f>
        <v/>
      </c>
      <c r="I9" s="204" t="str">
        <f ca="1">IF(ISNUMBER(MATCH(I4,'2. Erfassung Einzahlungen'!$V$6:$CE$6,0)),'2. Erfassung Einzahlungen'!$N$6,"")</f>
        <v/>
      </c>
      <c r="J9" s="204" t="str">
        <f ca="1">IF(ISNUMBER(MATCH(J4,'2. Erfassung Einzahlungen'!$V$6:$CE$6,0)),'2. Erfassung Einzahlungen'!$N$6,"")</f>
        <v/>
      </c>
      <c r="K9" s="204" t="str">
        <f ca="1">IF(ISNUMBER(MATCH(K4,'2. Erfassung Einzahlungen'!$V$6:$CE$6,0)),'2. Erfassung Einzahlungen'!$N$6,"")</f>
        <v/>
      </c>
      <c r="L9" s="204" t="str">
        <f ca="1">IF(ISNUMBER(MATCH(L4,'2. Erfassung Einzahlungen'!$V$6:$CE$6,0)),'2. Erfassung Einzahlungen'!$N$6,"")</f>
        <v/>
      </c>
      <c r="M9" s="204" t="str">
        <f ca="1">IF(ISNUMBER(MATCH(M4,'2. Erfassung Einzahlungen'!$V$6:$CE$6,0)),'2. Erfassung Einzahlungen'!$N$6,"")</f>
        <v/>
      </c>
      <c r="N9" s="134">
        <f t="shared" ca="1" si="1"/>
        <v>0</v>
      </c>
    </row>
    <row r="10" spans="1:14" x14ac:dyDescent="0.25">
      <c r="A10" s="130">
        <f>'2. Erfassung Einzahlungen'!A7</f>
        <v>0</v>
      </c>
      <c r="B10" s="204" t="str">
        <f ca="1">IF(ISNUMBER(MATCH(B4,'2. Erfassung Einzahlungen'!$V$7:$CE$7,0)),'2. Erfassung Einzahlungen'!$N$7,"")</f>
        <v/>
      </c>
      <c r="C10" s="204" t="str">
        <f ca="1">IF(ISNUMBER(MATCH(C4,'2. Erfassung Einzahlungen'!$V$7:$CE$7,0)),'2. Erfassung Einzahlungen'!$N$7,"")</f>
        <v/>
      </c>
      <c r="D10" s="204" t="str">
        <f ca="1">IF(ISNUMBER(MATCH(D4,'2. Erfassung Einzahlungen'!$V$7:$CE$7,0)),'2. Erfassung Einzahlungen'!$N$7,"")</f>
        <v/>
      </c>
      <c r="E10" s="204" t="str">
        <f ca="1">IF(ISNUMBER(MATCH(E4,'2. Erfassung Einzahlungen'!$V$7:$CE$7,0)),'2. Erfassung Einzahlungen'!$N$7,"")</f>
        <v/>
      </c>
      <c r="F10" s="204" t="str">
        <f ca="1">IF(ISNUMBER(MATCH(F4,'2. Erfassung Einzahlungen'!$V$7:$CE$7,0)),'2. Erfassung Einzahlungen'!$N$7,"")</f>
        <v/>
      </c>
      <c r="G10" s="204" t="str">
        <f ca="1">IF(ISNUMBER(MATCH(G4,'2. Erfassung Einzahlungen'!$V$7:$CE$7,0)),'2. Erfassung Einzahlungen'!$N$7,"")</f>
        <v/>
      </c>
      <c r="H10" s="204" t="str">
        <f ca="1">IF(ISNUMBER(MATCH(H4,'2. Erfassung Einzahlungen'!$V$7:$CE$7,0)),'2. Erfassung Einzahlungen'!$N$7,"")</f>
        <v/>
      </c>
      <c r="I10" s="204" t="str">
        <f ca="1">IF(ISNUMBER(MATCH(I4,'2. Erfassung Einzahlungen'!$V$7:$CE$7,0)),'2. Erfassung Einzahlungen'!$N$7,"")</f>
        <v/>
      </c>
      <c r="J10" s="204" t="str">
        <f ca="1">IF(ISNUMBER(MATCH(J4,'2. Erfassung Einzahlungen'!$V$7:$CE$7,0)),'2. Erfassung Einzahlungen'!$N$7,"")</f>
        <v/>
      </c>
      <c r="K10" s="204" t="str">
        <f ca="1">IF(ISNUMBER(MATCH(K4,'2. Erfassung Einzahlungen'!$V$7:$CE$7,0)),'2. Erfassung Einzahlungen'!$N$7,"")</f>
        <v/>
      </c>
      <c r="L10" s="204" t="str">
        <f ca="1">IF(ISNUMBER(MATCH(L4,'2. Erfassung Einzahlungen'!$V$7:$CE$7,0)),'2. Erfassung Einzahlungen'!$N$7,"")</f>
        <v/>
      </c>
      <c r="M10" s="204" t="str">
        <f ca="1">IF(ISNUMBER(MATCH(M4,'2. Erfassung Einzahlungen'!$V$7:$CE$7,0)),'2. Erfassung Einzahlungen'!$N$7,"")</f>
        <v/>
      </c>
      <c r="N10" s="134">
        <f t="shared" ca="1" si="1"/>
        <v>0</v>
      </c>
    </row>
    <row r="11" spans="1:14" x14ac:dyDescent="0.25">
      <c r="A11" s="130">
        <f>'2. Erfassung Einzahlungen'!A8</f>
        <v>0</v>
      </c>
      <c r="B11" s="204" t="str">
        <f ca="1">IF(ISNUMBER(MATCH(B4,'2. Erfassung Einzahlungen'!$V$8:$CE$8,0)),'2. Erfassung Einzahlungen'!$N$8,"")</f>
        <v/>
      </c>
      <c r="C11" s="204" t="str">
        <f ca="1">IF(ISNUMBER(MATCH(C4,'2. Erfassung Einzahlungen'!$V$8:$CE$8,0)),'2. Erfassung Einzahlungen'!$N$8,"")</f>
        <v/>
      </c>
      <c r="D11" s="204" t="str">
        <f ca="1">IF(ISNUMBER(MATCH(D4,'2. Erfassung Einzahlungen'!$V$8:$CE$8,0)),'2. Erfassung Einzahlungen'!$N$8,"")</f>
        <v/>
      </c>
      <c r="E11" s="204" t="str">
        <f ca="1">IF(ISNUMBER(MATCH(E4,'2. Erfassung Einzahlungen'!$V$8:$CE$8,0)),'2. Erfassung Einzahlungen'!$N$8,"")</f>
        <v/>
      </c>
      <c r="F11" s="204" t="str">
        <f ca="1">IF(ISNUMBER(MATCH(F4,'2. Erfassung Einzahlungen'!$V$8:$CE$8,0)),'2. Erfassung Einzahlungen'!$N$8,"")</f>
        <v/>
      </c>
      <c r="G11" s="204" t="str">
        <f ca="1">IF(ISNUMBER(MATCH(G4,'2. Erfassung Einzahlungen'!$V$8:$CE$8,0)),'2. Erfassung Einzahlungen'!$N$8,"")</f>
        <v/>
      </c>
      <c r="H11" s="204" t="str">
        <f ca="1">IF(ISNUMBER(MATCH(H4,'2. Erfassung Einzahlungen'!$V$8:$CE$8,0)),'2. Erfassung Einzahlungen'!$N$8,"")</f>
        <v/>
      </c>
      <c r="I11" s="204" t="str">
        <f ca="1">IF(ISNUMBER(MATCH(I4,'2. Erfassung Einzahlungen'!$V$8:$CE$8,0)),'2. Erfassung Einzahlungen'!$N$8,"")</f>
        <v/>
      </c>
      <c r="J11" s="204" t="str">
        <f ca="1">IF(ISNUMBER(MATCH(J4,'2. Erfassung Einzahlungen'!$V$8:$CE$8,0)),'2. Erfassung Einzahlungen'!$N$8,"")</f>
        <v/>
      </c>
      <c r="K11" s="204" t="str">
        <f ca="1">IF(ISNUMBER(MATCH(K4,'2. Erfassung Einzahlungen'!$V$8:$CE$8,0)),'2. Erfassung Einzahlungen'!$N$8,"")</f>
        <v/>
      </c>
      <c r="L11" s="204" t="str">
        <f ca="1">IF(ISNUMBER(MATCH(L4,'2. Erfassung Einzahlungen'!$V$8:$CE$8,0)),'2. Erfassung Einzahlungen'!$N$8,"")</f>
        <v/>
      </c>
      <c r="M11" s="204" t="str">
        <f ca="1">IF(ISNUMBER(MATCH(M4,'2. Erfassung Einzahlungen'!$V$8:$CE$8,0)),'2. Erfassung Einzahlungen'!$N$8,"")</f>
        <v/>
      </c>
      <c r="N11" s="134">
        <f t="shared" ca="1" si="1"/>
        <v>0</v>
      </c>
    </row>
    <row r="12" spans="1:14" x14ac:dyDescent="0.25">
      <c r="A12" s="130">
        <f>'2. Erfassung Einzahlungen'!A9</f>
        <v>0</v>
      </c>
      <c r="B12" s="204" t="str">
        <f ca="1">IF(ISNUMBER(MATCH(B4,'2. Erfassung Einzahlungen'!$V$9:$CE$9,0)),'2. Erfassung Einzahlungen'!$N$9,"")</f>
        <v/>
      </c>
      <c r="C12" s="204" t="str">
        <f ca="1">IF(ISNUMBER(MATCH(C4,'2. Erfassung Einzahlungen'!$V$9:$CE$9,0)),'2. Erfassung Einzahlungen'!$N$9,"")</f>
        <v/>
      </c>
      <c r="D12" s="204" t="str">
        <f ca="1">IF(ISNUMBER(MATCH(D4,'2. Erfassung Einzahlungen'!$V$9:$CE$9,0)),'2. Erfassung Einzahlungen'!$N$9,"")</f>
        <v/>
      </c>
      <c r="E12" s="204" t="str">
        <f ca="1">IF(ISNUMBER(MATCH(E4,'2. Erfassung Einzahlungen'!$V$9:$CE$9,0)),'2. Erfassung Einzahlungen'!$N$9,"")</f>
        <v/>
      </c>
      <c r="F12" s="204" t="str">
        <f ca="1">IF(ISNUMBER(MATCH(F4,'2. Erfassung Einzahlungen'!$V$9:$CE$9,0)),'2. Erfassung Einzahlungen'!$N$9,"")</f>
        <v/>
      </c>
      <c r="G12" s="204" t="str">
        <f ca="1">IF(ISNUMBER(MATCH(G4,'2. Erfassung Einzahlungen'!$V$9:$CE$9,0)),'2. Erfassung Einzahlungen'!$N$9,"")</f>
        <v/>
      </c>
      <c r="H12" s="204" t="str">
        <f ca="1">IF(ISNUMBER(MATCH(H4,'2. Erfassung Einzahlungen'!$V$9:$CE$9,0)),'2. Erfassung Einzahlungen'!$N$9,"")</f>
        <v/>
      </c>
      <c r="I12" s="204" t="str">
        <f ca="1">IF(ISNUMBER(MATCH(I4,'2. Erfassung Einzahlungen'!$V$9:$CE$9,0)),'2. Erfassung Einzahlungen'!$N$9,"")</f>
        <v/>
      </c>
      <c r="J12" s="204" t="str">
        <f ca="1">IF(ISNUMBER(MATCH(J4,'2. Erfassung Einzahlungen'!$V$9:$CE$9,0)),'2. Erfassung Einzahlungen'!$N$9,"")</f>
        <v/>
      </c>
      <c r="K12" s="204" t="str">
        <f ca="1">IF(ISNUMBER(MATCH(K4,'2. Erfassung Einzahlungen'!$V$9:$CE$9,0)),'2. Erfassung Einzahlungen'!$N$9,"")</f>
        <v/>
      </c>
      <c r="L12" s="204" t="str">
        <f ca="1">IF(ISNUMBER(MATCH(L4,'2. Erfassung Einzahlungen'!$V$9:$CE$9,0)),'2. Erfassung Einzahlungen'!$N$9,"")</f>
        <v/>
      </c>
      <c r="M12" s="204" t="str">
        <f ca="1">IF(ISNUMBER(MATCH(M4,'2. Erfassung Einzahlungen'!$V$9:$CE$9,0)),'2. Erfassung Einzahlungen'!$N$9,"")</f>
        <v/>
      </c>
      <c r="N12" s="134">
        <f t="shared" ca="1" si="1"/>
        <v>0</v>
      </c>
    </row>
    <row r="13" spans="1:14" x14ac:dyDescent="0.25">
      <c r="A13" s="130">
        <f>'2. Erfassung Einzahlungen'!A10</f>
        <v>0</v>
      </c>
      <c r="B13" s="204" t="str">
        <f ca="1">IF(ISNUMBER(MATCH(B4,'2. Erfassung Einzahlungen'!$V$10:$CE$10,0)),'2. Erfassung Einzahlungen'!$N$10,"")</f>
        <v/>
      </c>
      <c r="C13" s="204" t="str">
        <f ca="1">IF(ISNUMBER(MATCH(C4,'2. Erfassung Einzahlungen'!$V$10:$CE$10,0)),'2. Erfassung Einzahlungen'!$N$10,"")</f>
        <v/>
      </c>
      <c r="D13" s="204" t="str">
        <f ca="1">IF(ISNUMBER(MATCH(D4,'2. Erfassung Einzahlungen'!$V$10:$CE$10,0)),'2. Erfassung Einzahlungen'!$N$10,"")</f>
        <v/>
      </c>
      <c r="E13" s="204" t="str">
        <f ca="1">IF(ISNUMBER(MATCH(E4,'2. Erfassung Einzahlungen'!$V$10:$CE$10,0)),'2. Erfassung Einzahlungen'!$N$10,"")</f>
        <v/>
      </c>
      <c r="F13" s="204" t="str">
        <f ca="1">IF(ISNUMBER(MATCH(F4,'2. Erfassung Einzahlungen'!$V$10:$CE$10,0)),'2. Erfassung Einzahlungen'!$N$10,"")</f>
        <v/>
      </c>
      <c r="G13" s="204" t="str">
        <f ca="1">IF(ISNUMBER(MATCH(G4,'2. Erfassung Einzahlungen'!$V$10:$CE$10,0)),'2. Erfassung Einzahlungen'!$N$10,"")</f>
        <v/>
      </c>
      <c r="H13" s="204" t="str">
        <f ca="1">IF(ISNUMBER(MATCH(H4,'2. Erfassung Einzahlungen'!$V$10:$CE$10,0)),'2. Erfassung Einzahlungen'!$N$10,"")</f>
        <v/>
      </c>
      <c r="I13" s="204" t="str">
        <f ca="1">IF(ISNUMBER(MATCH(I4,'2. Erfassung Einzahlungen'!$V$10:$CE$10,0)),'2. Erfassung Einzahlungen'!$N$10,"")</f>
        <v/>
      </c>
      <c r="J13" s="204" t="str">
        <f ca="1">IF(ISNUMBER(MATCH(J4,'2. Erfassung Einzahlungen'!$V$10:$CE$10,0)),'2. Erfassung Einzahlungen'!$N$10,"")</f>
        <v/>
      </c>
      <c r="K13" s="204" t="str">
        <f ca="1">IF(ISNUMBER(MATCH(K4,'2. Erfassung Einzahlungen'!$V$10:$CE$10,0)),'2. Erfassung Einzahlungen'!$N$10,"")</f>
        <v/>
      </c>
      <c r="L13" s="204" t="str">
        <f ca="1">IF(ISNUMBER(MATCH(L4,'2. Erfassung Einzahlungen'!$V$10:$CE$10,0)),'2. Erfassung Einzahlungen'!$N$10,"")</f>
        <v/>
      </c>
      <c r="M13" s="204" t="str">
        <f ca="1">IF(ISNUMBER(MATCH(M4,'2. Erfassung Einzahlungen'!$V$10:$CE$10,0)),'2. Erfassung Einzahlungen'!$N$10,"")</f>
        <v/>
      </c>
      <c r="N13" s="134">
        <f t="shared" ca="1" si="1"/>
        <v>0</v>
      </c>
    </row>
    <row r="14" spans="1:14" x14ac:dyDescent="0.25">
      <c r="A14" s="130">
        <f>'2. Erfassung Einzahlungen'!A11</f>
        <v>0</v>
      </c>
      <c r="B14" s="204" t="str">
        <f ca="1">IF(ISNUMBER(MATCH(B4,'2. Erfassung Einzahlungen'!$V$11:$CE$11,0)),'2. Erfassung Einzahlungen'!$N$11,"")</f>
        <v/>
      </c>
      <c r="C14" s="204" t="str">
        <f ca="1">IF(ISNUMBER(MATCH(C4,'2. Erfassung Einzahlungen'!$V$11:$CE$11,0)),'2. Erfassung Einzahlungen'!$N$11,"")</f>
        <v/>
      </c>
      <c r="D14" s="204" t="str">
        <f ca="1">IF(ISNUMBER(MATCH(D4,'2. Erfassung Einzahlungen'!$V$11:$CE$11,0)),'2. Erfassung Einzahlungen'!$N$11,"")</f>
        <v/>
      </c>
      <c r="E14" s="204" t="str">
        <f ca="1">IF(ISNUMBER(MATCH(E4,'2. Erfassung Einzahlungen'!$V$11:$CE$11,0)),'2. Erfassung Einzahlungen'!$N$11,"")</f>
        <v/>
      </c>
      <c r="F14" s="204" t="str">
        <f ca="1">IF(ISNUMBER(MATCH(F4,'2. Erfassung Einzahlungen'!$V$11:$CE$11,0)),'2. Erfassung Einzahlungen'!$N$11,"")</f>
        <v/>
      </c>
      <c r="G14" s="204" t="str">
        <f ca="1">IF(ISNUMBER(MATCH(G4,'2. Erfassung Einzahlungen'!$V$11:$CE$11,0)),'2. Erfassung Einzahlungen'!$N$11,"")</f>
        <v/>
      </c>
      <c r="H14" s="204" t="str">
        <f ca="1">IF(ISNUMBER(MATCH(H4,'2. Erfassung Einzahlungen'!$V$11:$CE$11,0)),'2. Erfassung Einzahlungen'!$N$11,"")</f>
        <v/>
      </c>
      <c r="I14" s="204" t="str">
        <f ca="1">IF(ISNUMBER(MATCH(I4,'2. Erfassung Einzahlungen'!$V$11:$CE$11,0)),'2. Erfassung Einzahlungen'!$N$11,"")</f>
        <v/>
      </c>
      <c r="J14" s="204" t="str">
        <f ca="1">IF(ISNUMBER(MATCH(J4,'2. Erfassung Einzahlungen'!$V$11:$CE$11,0)),'2. Erfassung Einzahlungen'!$N$11,"")</f>
        <v/>
      </c>
      <c r="K14" s="204" t="str">
        <f ca="1">IF(ISNUMBER(MATCH(K4,'2. Erfassung Einzahlungen'!$V$11:$CE$11,0)),'2. Erfassung Einzahlungen'!$N$11,"")</f>
        <v/>
      </c>
      <c r="L14" s="204" t="str">
        <f ca="1">IF(ISNUMBER(MATCH(L4,'2. Erfassung Einzahlungen'!$V$11:$CE$11,0)),'2. Erfassung Einzahlungen'!$N$11,"")</f>
        <v/>
      </c>
      <c r="M14" s="204" t="str">
        <f ca="1">IF(ISNUMBER(MATCH(M4,'2. Erfassung Einzahlungen'!$V$11:$CE$11,0)),'2. Erfassung Einzahlungen'!$N$11,"")</f>
        <v/>
      </c>
      <c r="N14" s="134">
        <f t="shared" ca="1" si="1"/>
        <v>0</v>
      </c>
    </row>
    <row r="15" spans="1:14" x14ac:dyDescent="0.25">
      <c r="A15" s="130">
        <f>'2. Erfassung Einzahlungen'!A12</f>
        <v>0</v>
      </c>
      <c r="B15" s="204" t="str">
        <f ca="1">IF(ISNUMBER(MATCH(B4,'2. Erfassung Einzahlungen'!$V$12:$CE$12,0)),'2. Erfassung Einzahlungen'!$N$12,"")</f>
        <v/>
      </c>
      <c r="C15" s="204" t="str">
        <f ca="1">IF(ISNUMBER(MATCH(C4,'2. Erfassung Einzahlungen'!$V$12:$CE$12,0)),'2. Erfassung Einzahlungen'!$N$12,"")</f>
        <v/>
      </c>
      <c r="D15" s="204" t="str">
        <f ca="1">IF(ISNUMBER(MATCH(D4,'2. Erfassung Einzahlungen'!$V$12:$CE$12,0)),'2. Erfassung Einzahlungen'!$N$12,"")</f>
        <v/>
      </c>
      <c r="E15" s="204" t="str">
        <f ca="1">IF(ISNUMBER(MATCH(E4,'2. Erfassung Einzahlungen'!$V$12:$CE$12,0)),'2. Erfassung Einzahlungen'!$N$12,"")</f>
        <v/>
      </c>
      <c r="F15" s="204" t="str">
        <f ca="1">IF(ISNUMBER(MATCH(F4,'2. Erfassung Einzahlungen'!$V$12:$CE$12,0)),'2. Erfassung Einzahlungen'!$N$12,"")</f>
        <v/>
      </c>
      <c r="G15" s="204" t="str">
        <f ca="1">IF(ISNUMBER(MATCH(G4,'2. Erfassung Einzahlungen'!$V$12:$CE$12,0)),'2. Erfassung Einzahlungen'!$N$12,"")</f>
        <v/>
      </c>
      <c r="H15" s="204" t="str">
        <f ca="1">IF(ISNUMBER(MATCH(H4,'2. Erfassung Einzahlungen'!$V$12:$CE$12,0)),'2. Erfassung Einzahlungen'!$N$12,"")</f>
        <v/>
      </c>
      <c r="I15" s="204" t="str">
        <f ca="1">IF(ISNUMBER(MATCH(I4,'2. Erfassung Einzahlungen'!$V$12:$CE$12,0)),'2. Erfassung Einzahlungen'!$N$12,"")</f>
        <v/>
      </c>
      <c r="J15" s="204" t="str">
        <f ca="1">IF(ISNUMBER(MATCH(J4,'2. Erfassung Einzahlungen'!$V$12:$CE$12,0)),'2. Erfassung Einzahlungen'!$N$12,"")</f>
        <v/>
      </c>
      <c r="K15" s="204" t="str">
        <f ca="1">IF(ISNUMBER(MATCH(K4,'2. Erfassung Einzahlungen'!$V$12:$CE$12,0)),'2. Erfassung Einzahlungen'!$N$12,"")</f>
        <v/>
      </c>
      <c r="L15" s="204" t="str">
        <f ca="1">IF(ISNUMBER(MATCH(L4,'2. Erfassung Einzahlungen'!$V$12:$CE$12,0)),'2. Erfassung Einzahlungen'!$N$12,"")</f>
        <v/>
      </c>
      <c r="M15" s="204" t="str">
        <f ca="1">IF(ISNUMBER(MATCH(M4,'2. Erfassung Einzahlungen'!$V$12:$CE$12,0)),'2. Erfassung Einzahlungen'!$N$12,"")</f>
        <v/>
      </c>
      <c r="N15" s="134">
        <f t="shared" ca="1" si="1"/>
        <v>0</v>
      </c>
    </row>
    <row r="16" spans="1:14" x14ac:dyDescent="0.25">
      <c r="A16" s="130">
        <f>'2. Erfassung Einzahlungen'!A13</f>
        <v>0</v>
      </c>
      <c r="B16" s="204" t="str">
        <f ca="1">IF(ISNUMBER(MATCH(B4,'2. Erfassung Einzahlungen'!$V$13:$CE$13,0)),'2. Erfassung Einzahlungen'!$N$13,"")</f>
        <v/>
      </c>
      <c r="C16" s="204" t="str">
        <f ca="1">IF(ISNUMBER(MATCH(C4,'2. Erfassung Einzahlungen'!$V$13:$CE$13,0)),'2. Erfassung Einzahlungen'!$N$13,"")</f>
        <v/>
      </c>
      <c r="D16" s="204" t="str">
        <f ca="1">IF(ISNUMBER(MATCH(D4,'2. Erfassung Einzahlungen'!$V$13:$CE$13,0)),'2. Erfassung Einzahlungen'!$N$13,"")</f>
        <v/>
      </c>
      <c r="E16" s="204" t="str">
        <f ca="1">IF(ISNUMBER(MATCH(E4,'2. Erfassung Einzahlungen'!$V$13:$CE$13,0)),'2. Erfassung Einzahlungen'!$N$13,"")</f>
        <v/>
      </c>
      <c r="F16" s="204" t="str">
        <f ca="1">IF(ISNUMBER(MATCH(F4,'2. Erfassung Einzahlungen'!$V$13:$CE$13,0)),'2. Erfassung Einzahlungen'!$N$13,"")</f>
        <v/>
      </c>
      <c r="G16" s="204" t="str">
        <f ca="1">IF(ISNUMBER(MATCH(G4,'2. Erfassung Einzahlungen'!$V$13:$CE$13,0)),'2. Erfassung Einzahlungen'!$N$13,"")</f>
        <v/>
      </c>
      <c r="H16" s="204" t="str">
        <f ca="1">IF(ISNUMBER(MATCH(H4,'2. Erfassung Einzahlungen'!$V$13:$CE$13,0)),'2. Erfassung Einzahlungen'!$N$13,"")</f>
        <v/>
      </c>
      <c r="I16" s="204" t="str">
        <f ca="1">IF(ISNUMBER(MATCH(I4,'2. Erfassung Einzahlungen'!$V$13:$CE$13,0)),'2. Erfassung Einzahlungen'!$N$13,"")</f>
        <v/>
      </c>
      <c r="J16" s="204" t="str">
        <f ca="1">IF(ISNUMBER(MATCH(J4,'2. Erfassung Einzahlungen'!$V$13:$CE$13,0)),'2. Erfassung Einzahlungen'!$N$13,"")</f>
        <v/>
      </c>
      <c r="K16" s="204" t="str">
        <f ca="1">IF(ISNUMBER(MATCH(K4,'2. Erfassung Einzahlungen'!$V$13:$CE$13,0)),'2. Erfassung Einzahlungen'!$N$13,"")</f>
        <v/>
      </c>
      <c r="L16" s="204" t="str">
        <f ca="1">IF(ISNUMBER(MATCH(L4,'2. Erfassung Einzahlungen'!$V$13:$CE$13,0)),'2. Erfassung Einzahlungen'!$N$13,"")</f>
        <v/>
      </c>
      <c r="M16" s="204" t="str">
        <f ca="1">IF(ISNUMBER(MATCH(M4,'2. Erfassung Einzahlungen'!$V$13:$CE$13,0)),'2. Erfassung Einzahlungen'!$N$13,"")</f>
        <v/>
      </c>
      <c r="N16" s="134">
        <f t="shared" ca="1" si="1"/>
        <v>0</v>
      </c>
    </row>
    <row r="17" spans="1:15" x14ac:dyDescent="0.25">
      <c r="A17" s="130">
        <f>'2. Erfassung Einzahlungen'!A14</f>
        <v>0</v>
      </c>
      <c r="B17" s="204" t="str">
        <f ca="1">IF(ISNUMBER(MATCH(B4,'2. Erfassung Einzahlungen'!$V$14:$CE$14,0)),'2. Erfassung Einzahlungen'!$N$14,"")</f>
        <v/>
      </c>
      <c r="C17" s="204" t="str">
        <f ca="1">IF(ISNUMBER(MATCH(C4,'2. Erfassung Einzahlungen'!$V$14:$CE$14,0)),'2. Erfassung Einzahlungen'!$N$14,"")</f>
        <v/>
      </c>
      <c r="D17" s="204" t="str">
        <f ca="1">IF(ISNUMBER(MATCH(D4,'2. Erfassung Einzahlungen'!$V$14:$CE$14,0)),'2. Erfassung Einzahlungen'!$N$14,"")</f>
        <v/>
      </c>
      <c r="E17" s="204" t="str">
        <f ca="1">IF(ISNUMBER(MATCH(E4,'2. Erfassung Einzahlungen'!$V$14:$CE$14,0)),'2. Erfassung Einzahlungen'!$N$14,"")</f>
        <v/>
      </c>
      <c r="F17" s="204" t="str">
        <f ca="1">IF(ISNUMBER(MATCH(F4,'2. Erfassung Einzahlungen'!$V$14:$CE$14,0)),'2. Erfassung Einzahlungen'!$N$14,"")</f>
        <v/>
      </c>
      <c r="G17" s="204" t="str">
        <f ca="1">IF(ISNUMBER(MATCH(G4,'2. Erfassung Einzahlungen'!$V$14:$CE$14,0)),'2. Erfassung Einzahlungen'!$N$14,"")</f>
        <v/>
      </c>
      <c r="H17" s="204" t="str">
        <f ca="1">IF(ISNUMBER(MATCH(H4,'2. Erfassung Einzahlungen'!$V$14:$CE$14,0)),'2. Erfassung Einzahlungen'!$N$14,"")</f>
        <v/>
      </c>
      <c r="I17" s="204" t="str">
        <f ca="1">IF(ISNUMBER(MATCH(I4,'2. Erfassung Einzahlungen'!$V$14:$CE$14,0)),'2. Erfassung Einzahlungen'!$N$14,"")</f>
        <v/>
      </c>
      <c r="J17" s="204" t="str">
        <f ca="1">IF(ISNUMBER(MATCH(J4,'2. Erfassung Einzahlungen'!$V$14:$CE$14,0)),'2. Erfassung Einzahlungen'!$N$14,"")</f>
        <v/>
      </c>
      <c r="K17" s="204" t="str">
        <f ca="1">IF(ISNUMBER(MATCH(K4,'2. Erfassung Einzahlungen'!$V$14:$CE$14,0)),'2. Erfassung Einzahlungen'!$N$14,"")</f>
        <v/>
      </c>
      <c r="L17" s="204" t="str">
        <f ca="1">IF(ISNUMBER(MATCH(L4,'2. Erfassung Einzahlungen'!$V$14:$CE$14,0)),'2. Erfassung Einzahlungen'!$N$14,"")</f>
        <v/>
      </c>
      <c r="M17" s="204" t="str">
        <f ca="1">IF(ISNUMBER(MATCH(M4,'2. Erfassung Einzahlungen'!$V$14:$CE$14,0)),'2. Erfassung Einzahlungen'!$N$14,"")</f>
        <v/>
      </c>
      <c r="N17" s="134">
        <f t="shared" ca="1" si="1"/>
        <v>0</v>
      </c>
    </row>
    <row r="18" spans="1:15" x14ac:dyDescent="0.25">
      <c r="A18" s="130">
        <f>'2. Erfassung Einzahlungen'!A15</f>
        <v>0</v>
      </c>
      <c r="B18" s="204" t="str">
        <f ca="1">IF(ISNUMBER(MATCH(B4,'2. Erfassung Einzahlungen'!$V$15:$CE$15,0)),'2. Erfassung Einzahlungen'!$N$15,"")</f>
        <v/>
      </c>
      <c r="C18" s="204" t="str">
        <f ca="1">IF(ISNUMBER(MATCH(C4,'2. Erfassung Einzahlungen'!$V$15:$CE$15,0)),'2. Erfassung Einzahlungen'!$N$15,"")</f>
        <v/>
      </c>
      <c r="D18" s="204" t="str">
        <f ca="1">IF(ISNUMBER(MATCH(D4,'2. Erfassung Einzahlungen'!$V$15:$CE$15,0)),'2. Erfassung Einzahlungen'!$N$15,"")</f>
        <v/>
      </c>
      <c r="E18" s="204" t="str">
        <f ca="1">IF(ISNUMBER(MATCH(E4,'2. Erfassung Einzahlungen'!$V$15:$CE$15,0)),'2. Erfassung Einzahlungen'!$N$15,"")</f>
        <v/>
      </c>
      <c r="F18" s="204" t="str">
        <f ca="1">IF(ISNUMBER(MATCH(F4,'2. Erfassung Einzahlungen'!$V$15:$CE$15,0)),'2. Erfassung Einzahlungen'!$N$15,"")</f>
        <v/>
      </c>
      <c r="G18" s="204" t="str">
        <f ca="1">IF(ISNUMBER(MATCH(G4,'2. Erfassung Einzahlungen'!$V$15:$CE$15,0)),'2. Erfassung Einzahlungen'!$N$15,"")</f>
        <v/>
      </c>
      <c r="H18" s="204" t="str">
        <f ca="1">IF(ISNUMBER(MATCH(H4,'2. Erfassung Einzahlungen'!$V$15:$CE$15,0)),'2. Erfassung Einzahlungen'!$N$15,"")</f>
        <v/>
      </c>
      <c r="I18" s="204" t="str">
        <f ca="1">IF(ISNUMBER(MATCH(I4,'2. Erfassung Einzahlungen'!$V$15:$CE$15,0)),'2. Erfassung Einzahlungen'!$N$15,"")</f>
        <v/>
      </c>
      <c r="J18" s="204" t="str">
        <f ca="1">IF(ISNUMBER(MATCH(J4,'2. Erfassung Einzahlungen'!$V$15:$CE$15,0)),'2. Erfassung Einzahlungen'!$N$15,"")</f>
        <v/>
      </c>
      <c r="K18" s="204" t="str">
        <f ca="1">IF(ISNUMBER(MATCH(K4,'2. Erfassung Einzahlungen'!$V$15:$CE$15,0)),'2. Erfassung Einzahlungen'!$N$15,"")</f>
        <v/>
      </c>
      <c r="L18" s="204" t="str">
        <f ca="1">IF(ISNUMBER(MATCH(L4,'2. Erfassung Einzahlungen'!$V$15:$CE$15,0)),'2. Erfassung Einzahlungen'!$N$15,"")</f>
        <v/>
      </c>
      <c r="M18" s="204" t="str">
        <f ca="1">IF(ISNUMBER(MATCH(M4,'2. Erfassung Einzahlungen'!$V$15:$CE$15,0)),'2. Erfassung Einzahlungen'!$N$15,"")</f>
        <v/>
      </c>
      <c r="N18" s="134">
        <f t="shared" ca="1" si="1"/>
        <v>0</v>
      </c>
    </row>
    <row r="19" spans="1:15" x14ac:dyDescent="0.25">
      <c r="A19" s="130">
        <f>'2. Erfassung Einzahlungen'!A16</f>
        <v>0</v>
      </c>
      <c r="B19" s="204" t="str">
        <f ca="1">IF(ISNUMBER(MATCH(B4,'2. Erfassung Einzahlungen'!$V$16:$CE$16,0)),'2. Erfassung Einzahlungen'!$N$16,"")</f>
        <v/>
      </c>
      <c r="C19" s="204" t="str">
        <f ca="1">IF(ISNUMBER(MATCH(C4,'2. Erfassung Einzahlungen'!$V$16:$CE$16,0)),'2. Erfassung Einzahlungen'!$N$16,"")</f>
        <v/>
      </c>
      <c r="D19" s="204" t="str">
        <f ca="1">IF(ISNUMBER(MATCH(D4,'2. Erfassung Einzahlungen'!$V$16:$CE$16,0)),'2. Erfassung Einzahlungen'!$N$16,"")</f>
        <v/>
      </c>
      <c r="E19" s="204" t="str">
        <f ca="1">IF(ISNUMBER(MATCH(E4,'2. Erfassung Einzahlungen'!$V$16:$CE$16,0)),'2. Erfassung Einzahlungen'!$N$16,"")</f>
        <v/>
      </c>
      <c r="F19" s="204" t="str">
        <f ca="1">IF(ISNUMBER(MATCH(F4,'2. Erfassung Einzahlungen'!$V$16:$CE$16,0)),'2. Erfassung Einzahlungen'!$N$16,"")</f>
        <v/>
      </c>
      <c r="G19" s="204" t="str">
        <f ca="1">IF(ISNUMBER(MATCH(G4,'2. Erfassung Einzahlungen'!$V$16:$CE$16,0)),'2. Erfassung Einzahlungen'!$N$16,"")</f>
        <v/>
      </c>
      <c r="H19" s="204" t="str">
        <f ca="1">IF(ISNUMBER(MATCH(H4,'2. Erfassung Einzahlungen'!$V$16:$CE$16,0)),'2. Erfassung Einzahlungen'!$N$16,"")</f>
        <v/>
      </c>
      <c r="I19" s="204" t="str">
        <f ca="1">IF(ISNUMBER(MATCH(I4,'2. Erfassung Einzahlungen'!$V$16:$CE$16,0)),'2. Erfassung Einzahlungen'!$N$16,"")</f>
        <v/>
      </c>
      <c r="J19" s="204" t="str">
        <f ca="1">IF(ISNUMBER(MATCH(J4,'2. Erfassung Einzahlungen'!$V$16:$CE$16,0)),'2. Erfassung Einzahlungen'!$N$16,"")</f>
        <v/>
      </c>
      <c r="K19" s="204" t="str">
        <f ca="1">IF(ISNUMBER(MATCH(K4,'2. Erfassung Einzahlungen'!$V$16:$CE$16,0)),'2. Erfassung Einzahlungen'!$N$16,"")</f>
        <v/>
      </c>
      <c r="L19" s="204" t="str">
        <f ca="1">IF(ISNUMBER(MATCH(L4,'2. Erfassung Einzahlungen'!$V$16:$CE$16,0)),'2. Erfassung Einzahlungen'!$N$16,"")</f>
        <v/>
      </c>
      <c r="M19" s="204" t="str">
        <f ca="1">IF(ISNUMBER(MATCH(M4,'2. Erfassung Einzahlungen'!$V$16:$CE$16,0)),'2. Erfassung Einzahlungen'!$N$16,"")</f>
        <v/>
      </c>
      <c r="N19" s="134">
        <f t="shared" ca="1" si="1"/>
        <v>0</v>
      </c>
    </row>
    <row r="20" spans="1:15" x14ac:dyDescent="0.25">
      <c r="A20" s="130">
        <f>'2. Erfassung Einzahlungen'!A17</f>
        <v>0</v>
      </c>
      <c r="B20" s="204" t="str">
        <f ca="1">IF(ISNUMBER(MATCH(B4,'2. Erfassung Einzahlungen'!$V$17:$CE$17,0)),'2. Erfassung Einzahlungen'!$N$17,"")</f>
        <v/>
      </c>
      <c r="C20" s="204" t="str">
        <f ca="1">IF(ISNUMBER(MATCH(C4,'2. Erfassung Einzahlungen'!$V$17:$CE$17,0)),'2. Erfassung Einzahlungen'!$N$17,"")</f>
        <v/>
      </c>
      <c r="D20" s="204" t="str">
        <f ca="1">IF(ISNUMBER(MATCH(D4,'2. Erfassung Einzahlungen'!$V$17:$CE$17,0)),'2. Erfassung Einzahlungen'!$N$17,"")</f>
        <v/>
      </c>
      <c r="E20" s="204" t="str">
        <f ca="1">IF(ISNUMBER(MATCH(E4,'2. Erfassung Einzahlungen'!$V$17:$CE$17,0)),'2. Erfassung Einzahlungen'!$N$17,"")</f>
        <v/>
      </c>
      <c r="F20" s="204" t="str">
        <f ca="1">IF(ISNUMBER(MATCH(F4,'2. Erfassung Einzahlungen'!$V$17:$CE$17,0)),'2. Erfassung Einzahlungen'!$N$17,"")</f>
        <v/>
      </c>
      <c r="G20" s="204" t="str">
        <f ca="1">IF(ISNUMBER(MATCH(G4,'2. Erfassung Einzahlungen'!$V$17:$CE$17,0)),'2. Erfassung Einzahlungen'!$N$17,"")</f>
        <v/>
      </c>
      <c r="H20" s="204" t="str">
        <f ca="1">IF(ISNUMBER(MATCH(H4,'2. Erfassung Einzahlungen'!$V$17:$CE$17,0)),'2. Erfassung Einzahlungen'!$N$17,"")</f>
        <v/>
      </c>
      <c r="I20" s="204" t="str">
        <f ca="1">IF(ISNUMBER(MATCH(I4,'2. Erfassung Einzahlungen'!$V$17:$CE$17,0)),'2. Erfassung Einzahlungen'!$N$17,"")</f>
        <v/>
      </c>
      <c r="J20" s="204" t="str">
        <f ca="1">IF(ISNUMBER(MATCH(J4,'2. Erfassung Einzahlungen'!$V$17:$CE$17,0)),'2. Erfassung Einzahlungen'!$N$17,"")</f>
        <v/>
      </c>
      <c r="K20" s="204" t="str">
        <f ca="1">IF(ISNUMBER(MATCH(K4,'2. Erfassung Einzahlungen'!$V$17:$CE$17,0)),'2. Erfassung Einzahlungen'!$N$17,"")</f>
        <v/>
      </c>
      <c r="L20" s="204" t="str">
        <f ca="1">IF(ISNUMBER(MATCH(L4,'2. Erfassung Einzahlungen'!$V$17:$CE$17,0)),'2. Erfassung Einzahlungen'!$N$17,"")</f>
        <v/>
      </c>
      <c r="M20" s="204" t="str">
        <f ca="1">IF(ISNUMBER(MATCH(M4,'2. Erfassung Einzahlungen'!$V$17:$CE$17,0)),'2. Erfassung Einzahlungen'!$N$17,"")</f>
        <v/>
      </c>
      <c r="N20" s="134">
        <f t="shared" ca="1" si="1"/>
        <v>0</v>
      </c>
    </row>
    <row r="21" spans="1:15" x14ac:dyDescent="0.25">
      <c r="A21" s="130">
        <f>'2. Erfassung Einzahlungen'!A18</f>
        <v>0</v>
      </c>
      <c r="B21" s="204" t="str">
        <f ca="1">IF(ISNUMBER(MATCH(B4,'2. Erfassung Einzahlungen'!$V$18:$CE$18,0)),'2. Erfassung Einzahlungen'!$N$18,"")</f>
        <v/>
      </c>
      <c r="C21" s="204" t="str">
        <f ca="1">IF(ISNUMBER(MATCH(C4,'2. Erfassung Einzahlungen'!$V$18:$CE$18,0)),'2. Erfassung Einzahlungen'!$N$18,"")</f>
        <v/>
      </c>
      <c r="D21" s="204" t="str">
        <f ca="1">IF(ISNUMBER(MATCH(D4,'2. Erfassung Einzahlungen'!$V$18:$CE$18,0)),'2. Erfassung Einzahlungen'!$N$18,"")</f>
        <v/>
      </c>
      <c r="E21" s="204" t="str">
        <f ca="1">IF(ISNUMBER(MATCH(E4,'2. Erfassung Einzahlungen'!$V$18:$CE$18,0)),'2. Erfassung Einzahlungen'!$N$18,"")</f>
        <v/>
      </c>
      <c r="F21" s="204" t="str">
        <f ca="1">IF(ISNUMBER(MATCH(F4,'2. Erfassung Einzahlungen'!$V$18:$CE$18,0)),'2. Erfassung Einzahlungen'!$N$18,"")</f>
        <v/>
      </c>
      <c r="G21" s="204" t="str">
        <f ca="1">IF(ISNUMBER(MATCH(G4,'2. Erfassung Einzahlungen'!$V$18:$CE$18,0)),'2. Erfassung Einzahlungen'!$N$18,"")</f>
        <v/>
      </c>
      <c r="H21" s="204" t="str">
        <f ca="1">IF(ISNUMBER(MATCH(H4,'2. Erfassung Einzahlungen'!$V$18:$CE$18,0)),'2. Erfassung Einzahlungen'!$N$18,"")</f>
        <v/>
      </c>
      <c r="I21" s="204" t="str">
        <f ca="1">IF(ISNUMBER(MATCH(I4,'2. Erfassung Einzahlungen'!$V$18:$CE$18,0)),'2. Erfassung Einzahlungen'!$N$18,"")</f>
        <v/>
      </c>
      <c r="J21" s="204" t="str">
        <f ca="1">IF(ISNUMBER(MATCH(J4,'2. Erfassung Einzahlungen'!$V$18:$CE$18,0)),'2. Erfassung Einzahlungen'!$N$18,"")</f>
        <v/>
      </c>
      <c r="K21" s="204" t="str">
        <f ca="1">IF(ISNUMBER(MATCH(K4,'2. Erfassung Einzahlungen'!$V$18:$CE$18,0)),'2. Erfassung Einzahlungen'!$N$18,"")</f>
        <v/>
      </c>
      <c r="L21" s="204" t="str">
        <f ca="1">IF(ISNUMBER(MATCH(L4,'2. Erfassung Einzahlungen'!$V$18:$CE$18,0)),'2. Erfassung Einzahlungen'!$N$18,"")</f>
        <v/>
      </c>
      <c r="M21" s="204" t="str">
        <f ca="1">IF(ISNUMBER(MATCH(M4,'2. Erfassung Einzahlungen'!$V$18:$CE$18,0)),'2. Erfassung Einzahlungen'!$N$18,"")</f>
        <v/>
      </c>
      <c r="N21" s="134">
        <f t="shared" ca="1" si="1"/>
        <v>0</v>
      </c>
    </row>
    <row r="22" spans="1:15" x14ac:dyDescent="0.25">
      <c r="A22" s="130">
        <f>'2. Erfassung Einzahlungen'!A19</f>
        <v>0</v>
      </c>
      <c r="B22" s="204" t="str">
        <f ca="1">IF(ISNUMBER(MATCH(B4,'2. Erfassung Einzahlungen'!$V$19:$CE$19,0)),'2. Erfassung Einzahlungen'!$N$19,"")</f>
        <v/>
      </c>
      <c r="C22" s="204" t="str">
        <f ca="1">IF(ISNUMBER(MATCH(C4,'2. Erfassung Einzahlungen'!$V$19:$CE$19,0)),'2. Erfassung Einzahlungen'!$N$19,"")</f>
        <v/>
      </c>
      <c r="D22" s="204" t="str">
        <f ca="1">IF(ISNUMBER(MATCH(D4,'2. Erfassung Einzahlungen'!$V$19:$CE$19,0)),'2. Erfassung Einzahlungen'!$N$19,"")</f>
        <v/>
      </c>
      <c r="E22" s="204" t="str">
        <f ca="1">IF(ISNUMBER(MATCH(E4,'2. Erfassung Einzahlungen'!$V$19:$CE$19,0)),'2. Erfassung Einzahlungen'!$N$19,"")</f>
        <v/>
      </c>
      <c r="F22" s="204" t="str">
        <f ca="1">IF(ISNUMBER(MATCH(F4,'2. Erfassung Einzahlungen'!$V$19:$CE$19,0)),'2. Erfassung Einzahlungen'!$N$19,"")</f>
        <v/>
      </c>
      <c r="G22" s="204" t="str">
        <f ca="1">IF(ISNUMBER(MATCH(G4,'2. Erfassung Einzahlungen'!$V$19:$CE$19,0)),'2. Erfassung Einzahlungen'!$N$19,"")</f>
        <v/>
      </c>
      <c r="H22" s="204" t="str">
        <f ca="1">IF(ISNUMBER(MATCH(H4,'2. Erfassung Einzahlungen'!$V$19:$CE$19,0)),'2. Erfassung Einzahlungen'!$N$19,"")</f>
        <v/>
      </c>
      <c r="I22" s="204" t="str">
        <f ca="1">IF(ISNUMBER(MATCH(I4,'2. Erfassung Einzahlungen'!$V$19:$CE$19,0)),'2. Erfassung Einzahlungen'!$N$19,"")</f>
        <v/>
      </c>
      <c r="J22" s="204" t="str">
        <f ca="1">IF(ISNUMBER(MATCH(J4,'2. Erfassung Einzahlungen'!$V$19:$CE$19,0)),'2. Erfassung Einzahlungen'!$N$19,"")</f>
        <v/>
      </c>
      <c r="K22" s="204" t="str">
        <f ca="1">IF(ISNUMBER(MATCH(K4,'2. Erfassung Einzahlungen'!$V$19:$CE$19,0)),'2. Erfassung Einzahlungen'!$N$19,"")</f>
        <v/>
      </c>
      <c r="L22" s="204" t="str">
        <f ca="1">IF(ISNUMBER(MATCH(L4,'2. Erfassung Einzahlungen'!$V$19:$CE$19,0)),'2. Erfassung Einzahlungen'!$N$19,"")</f>
        <v/>
      </c>
      <c r="M22" s="204" t="str">
        <f ca="1">IF(ISNUMBER(MATCH(M4,'2. Erfassung Einzahlungen'!$V$19:$CE$19,0)),'2. Erfassung Einzahlungen'!$N$19,"")</f>
        <v/>
      </c>
      <c r="N22" s="134">
        <f t="shared" ca="1" si="1"/>
        <v>0</v>
      </c>
    </row>
    <row r="23" spans="1:15" x14ac:dyDescent="0.25">
      <c r="A23" s="130">
        <f>'2. Erfassung Einzahlungen'!A20</f>
        <v>0</v>
      </c>
      <c r="B23" s="204" t="str">
        <f ca="1">IF(ISNUMBER(MATCH(B4,'2. Erfassung Einzahlungen'!$V$20:$CE$20,0)),'2. Erfassung Einzahlungen'!$N$20,"")</f>
        <v/>
      </c>
      <c r="C23" s="204" t="str">
        <f ca="1">IF(ISNUMBER(MATCH(C4,'2. Erfassung Einzahlungen'!$V$20:$CE$20,0)),'2. Erfassung Einzahlungen'!$N$20,"")</f>
        <v/>
      </c>
      <c r="D23" s="204" t="str">
        <f ca="1">IF(ISNUMBER(MATCH(D4,'2. Erfassung Einzahlungen'!$V$20:$CE$20,0)),'2. Erfassung Einzahlungen'!$N$20,"")</f>
        <v/>
      </c>
      <c r="E23" s="204" t="str">
        <f ca="1">IF(ISNUMBER(MATCH(E4,'2. Erfassung Einzahlungen'!$V$20:$CE$20,0)),'2. Erfassung Einzahlungen'!$N$20,"")</f>
        <v/>
      </c>
      <c r="F23" s="204" t="str">
        <f ca="1">IF(ISNUMBER(MATCH(F4,'2. Erfassung Einzahlungen'!$V$20:$CE$20,0)),'2. Erfassung Einzahlungen'!$N$20,"")</f>
        <v/>
      </c>
      <c r="G23" s="204" t="str">
        <f ca="1">IF(ISNUMBER(MATCH(G4,'2. Erfassung Einzahlungen'!$V$20:$CE$20,0)),'2. Erfassung Einzahlungen'!$N$20,"")</f>
        <v/>
      </c>
      <c r="H23" s="204" t="str">
        <f ca="1">IF(ISNUMBER(MATCH(H4,'2. Erfassung Einzahlungen'!$V$20:$CE$20,0)),'2. Erfassung Einzahlungen'!$N$20,"")</f>
        <v/>
      </c>
      <c r="I23" s="204" t="str">
        <f ca="1">IF(ISNUMBER(MATCH(I4,'2. Erfassung Einzahlungen'!$V$20:$CE$20,0)),'2. Erfassung Einzahlungen'!$N$20,"")</f>
        <v/>
      </c>
      <c r="J23" s="204" t="str">
        <f ca="1">IF(ISNUMBER(MATCH(J4,'2. Erfassung Einzahlungen'!$V$20:$CE$20,0)),'2. Erfassung Einzahlungen'!$N$20,"")</f>
        <v/>
      </c>
      <c r="K23" s="204" t="str">
        <f ca="1">IF(ISNUMBER(MATCH(K4,'2. Erfassung Einzahlungen'!$V$20:$CE$20,0)),'2. Erfassung Einzahlungen'!$N$20,"")</f>
        <v/>
      </c>
      <c r="L23" s="204" t="str">
        <f ca="1">IF(ISNUMBER(MATCH(L4,'2. Erfassung Einzahlungen'!$V$20:$CE$20,0)),'2. Erfassung Einzahlungen'!$N$20,"")</f>
        <v/>
      </c>
      <c r="M23" s="204" t="str">
        <f ca="1">IF(ISNUMBER(MATCH(M4,'2. Erfassung Einzahlungen'!$V$20:$CE$20,0)),'2. Erfassung Einzahlungen'!$N$20,"")</f>
        <v/>
      </c>
      <c r="N23" s="134">
        <f t="shared" ca="1" si="1"/>
        <v>0</v>
      </c>
    </row>
    <row r="24" spans="1:15" x14ac:dyDescent="0.25">
      <c r="A24" s="130">
        <f>'2. Erfassung Einzahlungen'!A21</f>
        <v>0</v>
      </c>
      <c r="B24" s="204" t="str">
        <f ca="1">IF(ISNUMBER(MATCH(B4,'2. Erfassung Einzahlungen'!$V$21:$CE$21,0)),'2. Erfassung Einzahlungen'!$N$21,"")</f>
        <v/>
      </c>
      <c r="C24" s="204" t="str">
        <f ca="1">IF(ISNUMBER(MATCH(C4,'2. Erfassung Einzahlungen'!$V$21:$CE$21,0)),'2. Erfassung Einzahlungen'!$N$21,"")</f>
        <v/>
      </c>
      <c r="D24" s="204" t="str">
        <f ca="1">IF(ISNUMBER(MATCH(D4,'2. Erfassung Einzahlungen'!$V$21:$CE$21,0)),'2. Erfassung Einzahlungen'!$N$21,"")</f>
        <v/>
      </c>
      <c r="E24" s="204" t="str">
        <f ca="1">IF(ISNUMBER(MATCH(E4,'2. Erfassung Einzahlungen'!$V$21:$CE$21,0)),'2. Erfassung Einzahlungen'!$N$21,"")</f>
        <v/>
      </c>
      <c r="F24" s="204" t="str">
        <f ca="1">IF(ISNUMBER(MATCH(F4,'2. Erfassung Einzahlungen'!$V$21:$CE$21,0)),'2. Erfassung Einzahlungen'!$N$21,"")</f>
        <v/>
      </c>
      <c r="G24" s="204" t="str">
        <f ca="1">IF(ISNUMBER(MATCH(G4,'2. Erfassung Einzahlungen'!$V$21:$CE$21,0)),'2. Erfassung Einzahlungen'!$N$21,"")</f>
        <v/>
      </c>
      <c r="H24" s="204" t="str">
        <f ca="1">IF(ISNUMBER(MATCH(H4,'2. Erfassung Einzahlungen'!$V$21:$CE$21,0)),'2. Erfassung Einzahlungen'!$N$21,"")</f>
        <v/>
      </c>
      <c r="I24" s="204" t="str">
        <f ca="1">IF(ISNUMBER(MATCH(I4,'2. Erfassung Einzahlungen'!$V$21:$CE$21,0)),'2. Erfassung Einzahlungen'!$N$21,"")</f>
        <v/>
      </c>
      <c r="J24" s="204" t="str">
        <f ca="1">IF(ISNUMBER(MATCH(J4,'2. Erfassung Einzahlungen'!$V$21:$CE$21,0)),'2. Erfassung Einzahlungen'!$N$21,"")</f>
        <v/>
      </c>
      <c r="K24" s="204" t="str">
        <f ca="1">IF(ISNUMBER(MATCH(K4,'2. Erfassung Einzahlungen'!$V$21:$CE$21,0)),'2. Erfassung Einzahlungen'!$N$21,"")</f>
        <v/>
      </c>
      <c r="L24" s="204" t="str">
        <f ca="1">IF(ISNUMBER(MATCH(L4,'2. Erfassung Einzahlungen'!$V$21:$CE$21,0)),'2. Erfassung Einzahlungen'!$N$21,"")</f>
        <v/>
      </c>
      <c r="M24" s="204" t="str">
        <f ca="1">IF(ISNUMBER(MATCH(M4,'2. Erfassung Einzahlungen'!$V$21:$CE$21,0)),'2. Erfassung Einzahlungen'!$N$21,"")</f>
        <v/>
      </c>
      <c r="N24" s="134">
        <f t="shared" ca="1" si="1"/>
        <v>0</v>
      </c>
    </row>
    <row r="25" spans="1:15" ht="18.75" x14ac:dyDescent="0.3">
      <c r="A25" s="110" t="s">
        <v>150</v>
      </c>
      <c r="B25" s="105">
        <f ca="1">SUM(B5:B24)</f>
        <v>1212.25</v>
      </c>
      <c r="C25" s="105">
        <f t="shared" ref="C25:L25" ca="1" si="2">SUM(C5:C24)</f>
        <v>1212.25</v>
      </c>
      <c r="D25" s="105">
        <f t="shared" ca="1" si="2"/>
        <v>1462.25</v>
      </c>
      <c r="E25" s="105">
        <f t="shared" ca="1" si="2"/>
        <v>1212.25</v>
      </c>
      <c r="F25" s="105">
        <f t="shared" ca="1" si="2"/>
        <v>1212.25</v>
      </c>
      <c r="G25" s="105">
        <f t="shared" ca="1" si="2"/>
        <v>1212.25</v>
      </c>
      <c r="H25" s="105">
        <f t="shared" ca="1" si="2"/>
        <v>1212.25</v>
      </c>
      <c r="I25" s="105">
        <f t="shared" ca="1" si="2"/>
        <v>1212.25</v>
      </c>
      <c r="J25" s="105">
        <f t="shared" ca="1" si="2"/>
        <v>1212.25</v>
      </c>
      <c r="K25" s="105">
        <f t="shared" ca="1" si="2"/>
        <v>1212.25</v>
      </c>
      <c r="L25" s="105">
        <f t="shared" ca="1" si="2"/>
        <v>1212.25</v>
      </c>
      <c r="M25" s="105">
        <f ca="1">SUM(M5:M24)</f>
        <v>1212.25</v>
      </c>
      <c r="N25" s="134">
        <f ca="1">SUM(N5:N24)</f>
        <v>14797</v>
      </c>
      <c r="O25" s="10"/>
    </row>
    <row r="26" spans="1:15" ht="18.75" x14ac:dyDescent="0.3">
      <c r="A26" s="110" t="s">
        <v>157</v>
      </c>
      <c r="B26" s="131">
        <f ca="1">B4</f>
        <v>46388</v>
      </c>
      <c r="C26" s="131">
        <f t="shared" ref="C26:M26" ca="1" si="3">C4</f>
        <v>46419</v>
      </c>
      <c r="D26" s="131">
        <f t="shared" ca="1" si="3"/>
        <v>46447</v>
      </c>
      <c r="E26" s="131">
        <f t="shared" ca="1" si="3"/>
        <v>46478</v>
      </c>
      <c r="F26" s="131">
        <f t="shared" ca="1" si="3"/>
        <v>46508</v>
      </c>
      <c r="G26" s="131">
        <f t="shared" ca="1" si="3"/>
        <v>46539</v>
      </c>
      <c r="H26" s="131">
        <f t="shared" ca="1" si="3"/>
        <v>46569</v>
      </c>
      <c r="I26" s="131">
        <f t="shared" ca="1" si="3"/>
        <v>46600</v>
      </c>
      <c r="J26" s="131">
        <f t="shared" ca="1" si="3"/>
        <v>46631</v>
      </c>
      <c r="K26" s="131">
        <f t="shared" ca="1" si="3"/>
        <v>46661</v>
      </c>
      <c r="L26" s="131">
        <f t="shared" ca="1" si="3"/>
        <v>46692</v>
      </c>
      <c r="M26" s="131">
        <f t="shared" ca="1" si="3"/>
        <v>46722</v>
      </c>
      <c r="N26" s="128" t="s">
        <v>12</v>
      </c>
    </row>
    <row r="27" spans="1:15" x14ac:dyDescent="0.25">
      <c r="A27" s="130" t="str">
        <f>'2. Erfassung Einzahlungen'!A25</f>
        <v>Verkauf Münzsammlung von Opa</v>
      </c>
      <c r="B27" s="204" t="str">
        <f ca="1">IF(ISNUMBER(MATCH(B4,'2. Erfassung Einzahlungen'!$V$25:$CE$25,0)),'2. Erfassung Einzahlungen'!$N$25,"")</f>
        <v/>
      </c>
      <c r="C27" s="204" t="str">
        <f ca="1">IF(ISNUMBER(MATCH(C4,'2. Erfassung Einzahlungen'!$V$25:$CE$25,0)),'2. Erfassung Einzahlungen'!$N$25,"")</f>
        <v/>
      </c>
      <c r="D27" s="204" t="str">
        <f ca="1">IF(ISNUMBER(MATCH(D4,'2. Erfassung Einzahlungen'!$V$25:$CE$25,0)),'2. Erfassung Einzahlungen'!$N$25,"")</f>
        <v/>
      </c>
      <c r="E27" s="204" t="str">
        <f ca="1">IF(ISNUMBER(MATCH(E4,'2. Erfassung Einzahlungen'!$V$25:$CE$25,0)),'2. Erfassung Einzahlungen'!$N$25,"")</f>
        <v/>
      </c>
      <c r="F27" s="204" t="str">
        <f ca="1">IF(ISNUMBER(MATCH(F4,'2. Erfassung Einzahlungen'!$V$25:$CE$25,0)),'2. Erfassung Einzahlungen'!$N$25,"")</f>
        <v/>
      </c>
      <c r="G27" s="204" t="str">
        <f ca="1">IF(ISNUMBER(MATCH(G4,'2. Erfassung Einzahlungen'!$V$25:$CE$25,0)),'2. Erfassung Einzahlungen'!$N$25,"")</f>
        <v/>
      </c>
      <c r="H27" s="204" t="str">
        <f ca="1">IF(ISNUMBER(MATCH(H4,'2. Erfassung Einzahlungen'!$V$25:$CE$25,0)),'2. Erfassung Einzahlungen'!$N$25,"")</f>
        <v/>
      </c>
      <c r="I27" s="204" t="str">
        <f ca="1">IF(ISNUMBER(MATCH(I4,'2. Erfassung Einzahlungen'!$V$25:$CE$25,0)),'2. Erfassung Einzahlungen'!$N$25,"")</f>
        <v/>
      </c>
      <c r="J27" s="204" t="str">
        <f ca="1">IF(ISNUMBER(MATCH(J4,'2. Erfassung Einzahlungen'!$V$25:$CE$25,0)),'2. Erfassung Einzahlungen'!$N$25,"")</f>
        <v/>
      </c>
      <c r="K27" s="204" t="str">
        <f ca="1">IF(ISNUMBER(MATCH(K4,'2. Erfassung Einzahlungen'!$V$25:$CE$25,0)),'2. Erfassung Einzahlungen'!$N$25,"")</f>
        <v/>
      </c>
      <c r="L27" s="204" t="str">
        <f ca="1">IF(ISNUMBER(MATCH(L4,'2. Erfassung Einzahlungen'!$V$25:$CE$25,0)),'2. Erfassung Einzahlungen'!$N$25,"")</f>
        <v/>
      </c>
      <c r="M27" s="204" t="str">
        <f ca="1">IF(ISNUMBER(MATCH(M4,'2. Erfassung Einzahlungen'!$V$25:$CE$25,0)),'2. Erfassung Einzahlungen'!$N$25,"")</f>
        <v/>
      </c>
      <c r="N27" s="134">
        <f ca="1">SUM(B27:M27)</f>
        <v>0</v>
      </c>
    </row>
    <row r="28" spans="1:15" x14ac:dyDescent="0.25">
      <c r="A28" s="130" t="str">
        <f>'2. Erfassung Einzahlungen'!A26</f>
        <v>Verkauf Investmentfold VL</v>
      </c>
      <c r="B28" s="204" t="str">
        <f ca="1">IF(ISNUMBER(MATCH(B4,'2. Erfassung Einzahlungen'!$V$26:$CE$26,0)),'2. Erfassung Einzahlungen'!$N$26,"")</f>
        <v/>
      </c>
      <c r="C28" s="204" t="str">
        <f ca="1">IF(ISNUMBER(MATCH(C4,'2. Erfassung Einzahlungen'!$V$26:$CE$26,0)),'2. Erfassung Einzahlungen'!$N$26,"")</f>
        <v/>
      </c>
      <c r="D28" s="204" t="str">
        <f ca="1">IF(ISNUMBER(MATCH(D4,'2. Erfassung Einzahlungen'!$V$26:$CE$26,0)),'2. Erfassung Einzahlungen'!$N$26,"")</f>
        <v/>
      </c>
      <c r="E28" s="204" t="str">
        <f ca="1">IF(ISNUMBER(MATCH(E4,'2. Erfassung Einzahlungen'!$V$26:$CE$26,0)),'2. Erfassung Einzahlungen'!$N$26,"")</f>
        <v/>
      </c>
      <c r="F28" s="204" t="str">
        <f ca="1">IF(ISNUMBER(MATCH(F4,'2. Erfassung Einzahlungen'!$V$26:$CE$26,0)),'2. Erfassung Einzahlungen'!$N$26,"")</f>
        <v/>
      </c>
      <c r="G28" s="204" t="str">
        <f ca="1">IF(ISNUMBER(MATCH(G4,'2. Erfassung Einzahlungen'!$V$26:$CE$26,0)),'2. Erfassung Einzahlungen'!$N$26,"")</f>
        <v/>
      </c>
      <c r="H28" s="204" t="str">
        <f ca="1">IF(ISNUMBER(MATCH(H4,'2. Erfassung Einzahlungen'!$V$26:$CE$26,0)),'2. Erfassung Einzahlungen'!$N$26,"")</f>
        <v/>
      </c>
      <c r="I28" s="204" t="str">
        <f ca="1">IF(ISNUMBER(MATCH(I4,'2. Erfassung Einzahlungen'!$V$26:$CE$26,0)),'2. Erfassung Einzahlungen'!$N$26,"")</f>
        <v/>
      </c>
      <c r="J28" s="204" t="str">
        <f ca="1">IF(ISNUMBER(MATCH(J4,'2. Erfassung Einzahlungen'!$V$26:$CE$26,0)),'2. Erfassung Einzahlungen'!$N$26,"")</f>
        <v/>
      </c>
      <c r="K28" s="204" t="str">
        <f ca="1">IF(ISNUMBER(MATCH(K4,'2. Erfassung Einzahlungen'!$V$26:$CE$26,0)),'2. Erfassung Einzahlungen'!$N$26,"")</f>
        <v/>
      </c>
      <c r="L28" s="204" t="str">
        <f ca="1">IF(ISNUMBER(MATCH(L4,'2. Erfassung Einzahlungen'!$V$26:$CE$26,0)),'2. Erfassung Einzahlungen'!$N$26,"")</f>
        <v/>
      </c>
      <c r="M28" s="204" t="str">
        <f ca="1">IF(ISNUMBER(MATCH(M4,'2. Erfassung Einzahlungen'!$V$26:$CE$26,0)),'2. Erfassung Einzahlungen'!$N$26,"")</f>
        <v/>
      </c>
      <c r="N28" s="134">
        <f t="shared" ref="N28:N50" ca="1" si="4">SUM(B28:M28)</f>
        <v>0</v>
      </c>
    </row>
    <row r="29" spans="1:15" x14ac:dyDescent="0.25">
      <c r="A29" s="130">
        <f>'2. Erfassung Einzahlungen'!A27</f>
        <v>0</v>
      </c>
      <c r="B29" s="204" t="str">
        <f ca="1">IF(ISNUMBER(MATCH(B4,'2. Erfassung Einzahlungen'!$V$27:$CE$27,0)),'2. Erfassung Einzahlungen'!$N$27,"")</f>
        <v/>
      </c>
      <c r="C29" s="204" t="str">
        <f ca="1">IF(ISNUMBER(MATCH(C4,'2. Erfassung Einzahlungen'!$V$27:$CE$27,0)),'2. Erfassung Einzahlungen'!$N$27,"")</f>
        <v/>
      </c>
      <c r="D29" s="204" t="str">
        <f ca="1">IF(ISNUMBER(MATCH(D4,'2. Erfassung Einzahlungen'!$V$27:$CE$27,0)),'2. Erfassung Einzahlungen'!$N$27,"")</f>
        <v/>
      </c>
      <c r="E29" s="204" t="str">
        <f ca="1">IF(ISNUMBER(MATCH(E4,'2. Erfassung Einzahlungen'!$V$27:$CE$27,0)),'2. Erfassung Einzahlungen'!$N$27,"")</f>
        <v/>
      </c>
      <c r="F29" s="204" t="str">
        <f ca="1">IF(ISNUMBER(MATCH(F4,'2. Erfassung Einzahlungen'!$V$27:$CE$27,0)),'2. Erfassung Einzahlungen'!$N$27,"")</f>
        <v/>
      </c>
      <c r="G29" s="204" t="str">
        <f ca="1">IF(ISNUMBER(MATCH(G4,'2. Erfassung Einzahlungen'!$V$27:$CE$27,0)),'2. Erfassung Einzahlungen'!$N$27,"")</f>
        <v/>
      </c>
      <c r="H29" s="204" t="str">
        <f ca="1">IF(ISNUMBER(MATCH(H4,'2. Erfassung Einzahlungen'!$V$27:$CE$27,0)),'2. Erfassung Einzahlungen'!$N$27,"")</f>
        <v/>
      </c>
      <c r="I29" s="204" t="str">
        <f ca="1">IF(ISNUMBER(MATCH(I4,'2. Erfassung Einzahlungen'!$V$27:$CE$27,0)),'2. Erfassung Einzahlungen'!$N$27,"")</f>
        <v/>
      </c>
      <c r="J29" s="204" t="str">
        <f ca="1">IF(ISNUMBER(MATCH(J4,'2. Erfassung Einzahlungen'!$V$27:$CE$27,0)),'2. Erfassung Einzahlungen'!$N$27,"")</f>
        <v/>
      </c>
      <c r="K29" s="204" t="str">
        <f ca="1">IF(ISNUMBER(MATCH(K4,'2. Erfassung Einzahlungen'!$V$27:$CE$27,0)),'2. Erfassung Einzahlungen'!$N$27,"")</f>
        <v/>
      </c>
      <c r="L29" s="204" t="str">
        <f ca="1">IF(ISNUMBER(MATCH(L4,'2. Erfassung Einzahlungen'!$V$27:$CE$27,0)),'2. Erfassung Einzahlungen'!$N$27,"")</f>
        <v/>
      </c>
      <c r="M29" s="204" t="str">
        <f ca="1">IF(ISNUMBER(MATCH(M4,'2. Erfassung Einzahlungen'!$V$27:$CE$27,0)),'2. Erfassung Einzahlungen'!$N$27,"")</f>
        <v/>
      </c>
      <c r="N29" s="134">
        <f t="shared" ca="1" si="4"/>
        <v>0</v>
      </c>
    </row>
    <row r="30" spans="1:15" x14ac:dyDescent="0.25">
      <c r="A30" s="130">
        <f>'2. Erfassung Einzahlungen'!A28</f>
        <v>0</v>
      </c>
      <c r="B30" s="204" t="str">
        <f ca="1">IF(ISNUMBER(MATCH(B4,'2. Erfassung Einzahlungen'!$V$28:$CE$28,0)),'2. Erfassung Einzahlungen'!$N$28,"")</f>
        <v/>
      </c>
      <c r="C30" s="204" t="str">
        <f ca="1">IF(ISNUMBER(MATCH(C4,'2. Erfassung Einzahlungen'!$V$28:$CE$28,0)),'2. Erfassung Einzahlungen'!$N$28,"")</f>
        <v/>
      </c>
      <c r="D30" s="204" t="str">
        <f ca="1">IF(ISNUMBER(MATCH(D4,'2. Erfassung Einzahlungen'!$V$28:$CE$28,0)),'2. Erfassung Einzahlungen'!$N$28,"")</f>
        <v/>
      </c>
      <c r="E30" s="204" t="str">
        <f ca="1">IF(ISNUMBER(MATCH(E4,'2. Erfassung Einzahlungen'!$V$28:$CE$28,0)),'2. Erfassung Einzahlungen'!$N$28,"")</f>
        <v/>
      </c>
      <c r="F30" s="204" t="str">
        <f ca="1">IF(ISNUMBER(MATCH(F4,'2. Erfassung Einzahlungen'!$V$28:$CE$28,0)),'2. Erfassung Einzahlungen'!$N$28,"")</f>
        <v/>
      </c>
      <c r="G30" s="204" t="str">
        <f ca="1">IF(ISNUMBER(MATCH(G4,'2. Erfassung Einzahlungen'!$V$28:$CE$28,0)),'2. Erfassung Einzahlungen'!$N$28,"")</f>
        <v/>
      </c>
      <c r="H30" s="204" t="str">
        <f ca="1">IF(ISNUMBER(MATCH(H4,'2. Erfassung Einzahlungen'!$V$28:$CE$28,0)),'2. Erfassung Einzahlungen'!$N$28,"")</f>
        <v/>
      </c>
      <c r="I30" s="204" t="str">
        <f ca="1">IF(ISNUMBER(MATCH(I4,'2. Erfassung Einzahlungen'!$V$28:$CE$28,0)),'2. Erfassung Einzahlungen'!$N$28,"")</f>
        <v/>
      </c>
      <c r="J30" s="204" t="str">
        <f ca="1">IF(ISNUMBER(MATCH(J4,'2. Erfassung Einzahlungen'!$V$28:$CE$28,0)),'2. Erfassung Einzahlungen'!$N$28,"")</f>
        <v/>
      </c>
      <c r="K30" s="204" t="str">
        <f ca="1">IF(ISNUMBER(MATCH(K4,'2. Erfassung Einzahlungen'!$V$28:$CE$28,0)),'2. Erfassung Einzahlungen'!$N$28,"")</f>
        <v/>
      </c>
      <c r="L30" s="204" t="str">
        <f ca="1">IF(ISNUMBER(MATCH(L4,'2. Erfassung Einzahlungen'!$V$28:$CE$28,0)),'2. Erfassung Einzahlungen'!$N$28,"")</f>
        <v/>
      </c>
      <c r="M30" s="204" t="str">
        <f ca="1">IF(ISNUMBER(MATCH(M4,'2. Erfassung Einzahlungen'!$V$28:$CE$28,0)),'2. Erfassung Einzahlungen'!$N$28,"")</f>
        <v/>
      </c>
      <c r="N30" s="134">
        <f t="shared" ca="1" si="4"/>
        <v>0</v>
      </c>
    </row>
    <row r="31" spans="1:15" x14ac:dyDescent="0.25">
      <c r="A31" s="130">
        <f>'2. Erfassung Einzahlungen'!A29</f>
        <v>0</v>
      </c>
      <c r="B31" s="204" t="str">
        <f ca="1">IF(ISNUMBER(MATCH(B4,'2. Erfassung Einzahlungen'!$V$29:$CE$29,0)),'2. Erfassung Einzahlungen'!$N$29,"")</f>
        <v/>
      </c>
      <c r="C31" s="204" t="str">
        <f ca="1">IF(ISNUMBER(MATCH(C4,'2. Erfassung Einzahlungen'!$V$29:$CE$29,0)),'2. Erfassung Einzahlungen'!$N$29,"")</f>
        <v/>
      </c>
      <c r="D31" s="204" t="str">
        <f ca="1">IF(ISNUMBER(MATCH(D4,'2. Erfassung Einzahlungen'!$V$29:$CE$29,0)),'2. Erfassung Einzahlungen'!$N$29,"")</f>
        <v/>
      </c>
      <c r="E31" s="204" t="str">
        <f ca="1">IF(ISNUMBER(MATCH(E4,'2. Erfassung Einzahlungen'!$V$29:$CE$29,0)),'2. Erfassung Einzahlungen'!$N$29,"")</f>
        <v/>
      </c>
      <c r="F31" s="204" t="str">
        <f ca="1">IF(ISNUMBER(MATCH(F4,'2. Erfassung Einzahlungen'!$V$29:$CE$29,0)),'2. Erfassung Einzahlungen'!$N$29,"")</f>
        <v/>
      </c>
      <c r="G31" s="204" t="str">
        <f ca="1">IF(ISNUMBER(MATCH(G4,'2. Erfassung Einzahlungen'!$V$29:$CE$29,0)),'2. Erfassung Einzahlungen'!$N$29,"")</f>
        <v/>
      </c>
      <c r="H31" s="204" t="str">
        <f ca="1">IF(ISNUMBER(MATCH(H4,'2. Erfassung Einzahlungen'!$V$29:$CE$29,0)),'2. Erfassung Einzahlungen'!$N$29,"")</f>
        <v/>
      </c>
      <c r="I31" s="204" t="str">
        <f ca="1">IF(ISNUMBER(MATCH(I4,'2. Erfassung Einzahlungen'!$V$29:$CE$29,0)),'2. Erfassung Einzahlungen'!$N$29,"")</f>
        <v/>
      </c>
      <c r="J31" s="204" t="str">
        <f ca="1">IF(ISNUMBER(MATCH(J4,'2. Erfassung Einzahlungen'!$V$29:$CE$29,0)),'2. Erfassung Einzahlungen'!$N$29,"")</f>
        <v/>
      </c>
      <c r="K31" s="204" t="str">
        <f ca="1">IF(ISNUMBER(MATCH(K4,'2. Erfassung Einzahlungen'!$V$29:$CE$29,0)),'2. Erfassung Einzahlungen'!$N$29,"")</f>
        <v/>
      </c>
      <c r="L31" s="204" t="str">
        <f ca="1">IF(ISNUMBER(MATCH(L4,'2. Erfassung Einzahlungen'!$V$29:$CE$29,0)),'2. Erfassung Einzahlungen'!$N$29,"")</f>
        <v/>
      </c>
      <c r="M31" s="204" t="str">
        <f ca="1">IF(ISNUMBER(MATCH(M4,'2. Erfassung Einzahlungen'!$V$29:$CE$29,0)),'2. Erfassung Einzahlungen'!$N$29,"")</f>
        <v/>
      </c>
      <c r="N31" s="134">
        <f t="shared" ca="1" si="4"/>
        <v>0</v>
      </c>
    </row>
    <row r="32" spans="1:15" x14ac:dyDescent="0.25">
      <c r="A32" s="130">
        <f>'2. Erfassung Einzahlungen'!A30</f>
        <v>0</v>
      </c>
      <c r="B32" s="204" t="str">
        <f ca="1">IF(ISNUMBER(MATCH(B4,'2. Erfassung Einzahlungen'!$V$30:$CE$30,0)),'2. Erfassung Einzahlungen'!$N$30,"")</f>
        <v/>
      </c>
      <c r="C32" s="204" t="str">
        <f ca="1">IF(ISNUMBER(MATCH(C4,'2. Erfassung Einzahlungen'!$V$30:$CE$30,0)),'2. Erfassung Einzahlungen'!$N$30,"")</f>
        <v/>
      </c>
      <c r="D32" s="204" t="str">
        <f ca="1">IF(ISNUMBER(MATCH(D4,'2. Erfassung Einzahlungen'!$V$30:$CE$30,0)),'2. Erfassung Einzahlungen'!$N$30,"")</f>
        <v/>
      </c>
      <c r="E32" s="204" t="str">
        <f ca="1">IF(ISNUMBER(MATCH(E4,'2. Erfassung Einzahlungen'!$V$30:$CE$30,0)),'2. Erfassung Einzahlungen'!$N$30,"")</f>
        <v/>
      </c>
      <c r="F32" s="204" t="str">
        <f ca="1">IF(ISNUMBER(MATCH(F4,'2. Erfassung Einzahlungen'!$V$30:$CE$30,0)),'2. Erfassung Einzahlungen'!$N$30,"")</f>
        <v/>
      </c>
      <c r="G32" s="204" t="str">
        <f ca="1">IF(ISNUMBER(MATCH(G4,'2. Erfassung Einzahlungen'!$V$30:$CE$30,0)),'2. Erfassung Einzahlungen'!$N$30,"")</f>
        <v/>
      </c>
      <c r="H32" s="204" t="str">
        <f ca="1">IF(ISNUMBER(MATCH(H4,'2. Erfassung Einzahlungen'!$V$30:$CE$30,0)),'2. Erfassung Einzahlungen'!$N$30,"")</f>
        <v/>
      </c>
      <c r="I32" s="204" t="str">
        <f ca="1">IF(ISNUMBER(MATCH(I4,'2. Erfassung Einzahlungen'!$V$30:$CE$30,0)),'2. Erfassung Einzahlungen'!$N$30,"")</f>
        <v/>
      </c>
      <c r="J32" s="204" t="str">
        <f ca="1">IF(ISNUMBER(MATCH(J4,'2. Erfassung Einzahlungen'!$V$30:$CE$30,0)),'2. Erfassung Einzahlungen'!$N$30,"")</f>
        <v/>
      </c>
      <c r="K32" s="204" t="str">
        <f ca="1">IF(ISNUMBER(MATCH(K4,'2. Erfassung Einzahlungen'!$V$30:$CE$30,0)),'2. Erfassung Einzahlungen'!$N$30,"")</f>
        <v/>
      </c>
      <c r="L32" s="204" t="str">
        <f ca="1">IF(ISNUMBER(MATCH(L4,'2. Erfassung Einzahlungen'!$V$30:$CE$30,0)),'2. Erfassung Einzahlungen'!$N$30,"")</f>
        <v/>
      </c>
      <c r="M32" s="204" t="str">
        <f ca="1">IF(ISNUMBER(MATCH(M4,'2. Erfassung Einzahlungen'!$V$30:$CE$30,0)),'2. Erfassung Einzahlungen'!$N$30,"")</f>
        <v/>
      </c>
      <c r="N32" s="134">
        <f t="shared" ca="1" si="4"/>
        <v>0</v>
      </c>
    </row>
    <row r="33" spans="1:14" x14ac:dyDescent="0.25">
      <c r="A33" s="130">
        <f>'2. Erfassung Einzahlungen'!A31</f>
        <v>0</v>
      </c>
      <c r="B33" s="204" t="str">
        <f ca="1">IF(ISNUMBER(MATCH(B4,'2. Erfassung Einzahlungen'!$V$31:$CE$31,0)),'2. Erfassung Einzahlungen'!$N$31,"")</f>
        <v/>
      </c>
      <c r="C33" s="204" t="str">
        <f ca="1">IF(ISNUMBER(MATCH(C4,'2. Erfassung Einzahlungen'!$V$31:$CE$31,0)),'2. Erfassung Einzahlungen'!$N$31,"")</f>
        <v/>
      </c>
      <c r="D33" s="204" t="str">
        <f ca="1">IF(ISNUMBER(MATCH(D4,'2. Erfassung Einzahlungen'!$V$31:$CE$31,0)),'2. Erfassung Einzahlungen'!$N$31,"")</f>
        <v/>
      </c>
      <c r="E33" s="204" t="str">
        <f ca="1">IF(ISNUMBER(MATCH(E4,'2. Erfassung Einzahlungen'!$V$31:$CE$31,0)),'2. Erfassung Einzahlungen'!$N$31,"")</f>
        <v/>
      </c>
      <c r="F33" s="204" t="str">
        <f ca="1">IF(ISNUMBER(MATCH(F4,'2. Erfassung Einzahlungen'!$V$31:$CE$31,0)),'2. Erfassung Einzahlungen'!$N$31,"")</f>
        <v/>
      </c>
      <c r="G33" s="204" t="str">
        <f ca="1">IF(ISNUMBER(MATCH(G4,'2. Erfassung Einzahlungen'!$V$31:$CE$31,0)),'2. Erfassung Einzahlungen'!$N$31,"")</f>
        <v/>
      </c>
      <c r="H33" s="204" t="str">
        <f ca="1">IF(ISNUMBER(MATCH(H4,'2. Erfassung Einzahlungen'!$V$31:$CE$31,0)),'2. Erfassung Einzahlungen'!$N$31,"")</f>
        <v/>
      </c>
      <c r="I33" s="204" t="str">
        <f ca="1">IF(ISNUMBER(MATCH(I4,'2. Erfassung Einzahlungen'!$V$31:$CE$31,0)),'2. Erfassung Einzahlungen'!$N$31,"")</f>
        <v/>
      </c>
      <c r="J33" s="204" t="str">
        <f ca="1">IF(ISNUMBER(MATCH(J4,'2. Erfassung Einzahlungen'!$V$31:$CE$31,0)),'2. Erfassung Einzahlungen'!$N$31,"")</f>
        <v/>
      </c>
      <c r="K33" s="204" t="str">
        <f ca="1">IF(ISNUMBER(MATCH(K4,'2. Erfassung Einzahlungen'!$V$31:$CE$31,0)),'2. Erfassung Einzahlungen'!$N$31,"")</f>
        <v/>
      </c>
      <c r="L33" s="204" t="str">
        <f ca="1">IF(ISNUMBER(MATCH(L4,'2. Erfassung Einzahlungen'!$V$31:$CE$31,0)),'2. Erfassung Einzahlungen'!$N$31,"")</f>
        <v/>
      </c>
      <c r="M33" s="204" t="str">
        <f ca="1">IF(ISNUMBER(MATCH(M4,'2. Erfassung Einzahlungen'!$V$31:$CE$31,0)),'2. Erfassung Einzahlungen'!$N$31,"")</f>
        <v/>
      </c>
      <c r="N33" s="134">
        <f t="shared" ca="1" si="4"/>
        <v>0</v>
      </c>
    </row>
    <row r="34" spans="1:14" x14ac:dyDescent="0.25">
      <c r="A34" s="130">
        <f>'2. Erfassung Einzahlungen'!A32</f>
        <v>0</v>
      </c>
      <c r="B34" s="204" t="str">
        <f ca="1">IF(ISNUMBER(MATCH(B4,'2. Erfassung Einzahlungen'!$V$32:$CE$32,0)),'2. Erfassung Einzahlungen'!$N$32,"")</f>
        <v/>
      </c>
      <c r="C34" s="204" t="str">
        <f ca="1">IF(ISNUMBER(MATCH(C4,'2. Erfassung Einzahlungen'!$V$32:$CE$32,0)),'2. Erfassung Einzahlungen'!$N$32,"")</f>
        <v/>
      </c>
      <c r="D34" s="204" t="str">
        <f ca="1">IF(ISNUMBER(MATCH(D4,'2. Erfassung Einzahlungen'!$V$32:$CE$32,0)),'2. Erfassung Einzahlungen'!$N$32,"")</f>
        <v/>
      </c>
      <c r="E34" s="204" t="str">
        <f ca="1">IF(ISNUMBER(MATCH(E4,'2. Erfassung Einzahlungen'!$V$32:$CE$32,0)),'2. Erfassung Einzahlungen'!$N$32,"")</f>
        <v/>
      </c>
      <c r="F34" s="204" t="str">
        <f ca="1">IF(ISNUMBER(MATCH(F4,'2. Erfassung Einzahlungen'!$V$32:$CE$32,0)),'2. Erfassung Einzahlungen'!$N$32,"")</f>
        <v/>
      </c>
      <c r="G34" s="204" t="str">
        <f ca="1">IF(ISNUMBER(MATCH(G4,'2. Erfassung Einzahlungen'!$V$32:$CE$32,0)),'2. Erfassung Einzahlungen'!$N$32,"")</f>
        <v/>
      </c>
      <c r="H34" s="204" t="str">
        <f ca="1">IF(ISNUMBER(MATCH(H4,'2. Erfassung Einzahlungen'!$V$32:$CE$32,0)),'2. Erfassung Einzahlungen'!$N$32,"")</f>
        <v/>
      </c>
      <c r="I34" s="204" t="str">
        <f ca="1">IF(ISNUMBER(MATCH(I4,'2. Erfassung Einzahlungen'!$V$32:$CE$32,0)),'2. Erfassung Einzahlungen'!$N$32,"")</f>
        <v/>
      </c>
      <c r="J34" s="204" t="str">
        <f ca="1">IF(ISNUMBER(MATCH(J4,'2. Erfassung Einzahlungen'!$V$32:$CE$32,0)),'2. Erfassung Einzahlungen'!$N$32,"")</f>
        <v/>
      </c>
      <c r="K34" s="204" t="str">
        <f ca="1">IF(ISNUMBER(MATCH(K4,'2. Erfassung Einzahlungen'!$V$32:$CE$32,0)),'2. Erfassung Einzahlungen'!$N$32,"")</f>
        <v/>
      </c>
      <c r="L34" s="204" t="str">
        <f ca="1">IF(ISNUMBER(MATCH(L4,'2. Erfassung Einzahlungen'!$V$32:$CE$32,0)),'2. Erfassung Einzahlungen'!$N$32,"")</f>
        <v/>
      </c>
      <c r="M34" s="204" t="str">
        <f ca="1">IF(ISNUMBER(MATCH(M4,'2. Erfassung Einzahlungen'!$V$32:$CE$32,0)),'2. Erfassung Einzahlungen'!$N$32,"")</f>
        <v/>
      </c>
      <c r="N34" s="134">
        <f t="shared" ca="1" si="4"/>
        <v>0</v>
      </c>
    </row>
    <row r="35" spans="1:14" x14ac:dyDescent="0.25">
      <c r="A35" s="130">
        <f>'2. Erfassung Einzahlungen'!A33</f>
        <v>0</v>
      </c>
      <c r="B35" s="204" t="str">
        <f ca="1">IF(ISNUMBER(MATCH(B4,'2. Erfassung Einzahlungen'!$V$33:$CE$33,0)),'2. Erfassung Einzahlungen'!$N$33,"")</f>
        <v/>
      </c>
      <c r="C35" s="204" t="str">
        <f ca="1">IF(ISNUMBER(MATCH(C4,'2. Erfassung Einzahlungen'!$V$33:$CE$33,0)),'2. Erfassung Einzahlungen'!$N$33,"")</f>
        <v/>
      </c>
      <c r="D35" s="204" t="str">
        <f ca="1">IF(ISNUMBER(MATCH(D4,'2. Erfassung Einzahlungen'!$V$33:$CE$33,0)),'2. Erfassung Einzahlungen'!$N$33,"")</f>
        <v/>
      </c>
      <c r="E35" s="204" t="str">
        <f ca="1">IF(ISNUMBER(MATCH(E4,'2. Erfassung Einzahlungen'!$V$33:$CE$33,0)),'2. Erfassung Einzahlungen'!$N$33,"")</f>
        <v/>
      </c>
      <c r="F35" s="204" t="str">
        <f ca="1">IF(ISNUMBER(MATCH(F4,'2. Erfassung Einzahlungen'!$V$33:$CE$33,0)),'2. Erfassung Einzahlungen'!$N$33,"")</f>
        <v/>
      </c>
      <c r="G35" s="204" t="str">
        <f ca="1">IF(ISNUMBER(MATCH(G4,'2. Erfassung Einzahlungen'!$V$33:$CE$33,0)),'2. Erfassung Einzahlungen'!$N$33,"")</f>
        <v/>
      </c>
      <c r="H35" s="204" t="str">
        <f ca="1">IF(ISNUMBER(MATCH(H4,'2. Erfassung Einzahlungen'!$V$33:$CE$33,0)),'2. Erfassung Einzahlungen'!$N$33,"")</f>
        <v/>
      </c>
      <c r="I35" s="204" t="str">
        <f ca="1">IF(ISNUMBER(MATCH(I4,'2. Erfassung Einzahlungen'!$V$33:$CE$33,0)),'2. Erfassung Einzahlungen'!$N$33,"")</f>
        <v/>
      </c>
      <c r="J35" s="204" t="str">
        <f ca="1">IF(ISNUMBER(MATCH(J4,'2. Erfassung Einzahlungen'!$V$33:$CE$33,0)),'2. Erfassung Einzahlungen'!$N$33,"")</f>
        <v/>
      </c>
      <c r="K35" s="204" t="str">
        <f ca="1">IF(ISNUMBER(MATCH(K4,'2. Erfassung Einzahlungen'!$V$33:$CE$33,0)),'2. Erfassung Einzahlungen'!$N$33,"")</f>
        <v/>
      </c>
      <c r="L35" s="204" t="str">
        <f ca="1">IF(ISNUMBER(MATCH(L4,'2. Erfassung Einzahlungen'!$V$33:$CE$33,0)),'2. Erfassung Einzahlungen'!$N$33,"")</f>
        <v/>
      </c>
      <c r="M35" s="204" t="str">
        <f ca="1">IF(ISNUMBER(MATCH(M4,'2. Erfassung Einzahlungen'!$V$33:$CE$33,0)),'2. Erfassung Einzahlungen'!$N$33,"")</f>
        <v/>
      </c>
      <c r="N35" s="134">
        <f t="shared" ca="1" si="4"/>
        <v>0</v>
      </c>
    </row>
    <row r="36" spans="1:14" x14ac:dyDescent="0.25">
      <c r="A36" s="130">
        <f>'2. Erfassung Einzahlungen'!A34</f>
        <v>0</v>
      </c>
      <c r="B36" s="204" t="str">
        <f ca="1">IF(ISNUMBER(MATCH(B4,'2. Erfassung Einzahlungen'!$V$34:$CE$34,0)),'2. Erfassung Einzahlungen'!$N$34,"")</f>
        <v/>
      </c>
      <c r="C36" s="204" t="str">
        <f ca="1">IF(ISNUMBER(MATCH(C4,'2. Erfassung Einzahlungen'!$V$34:$CE$34,0)),'2. Erfassung Einzahlungen'!$N$34,"")</f>
        <v/>
      </c>
      <c r="D36" s="204" t="str">
        <f ca="1">IF(ISNUMBER(MATCH(D4,'2. Erfassung Einzahlungen'!$V$34:$CE$34,0)),'2. Erfassung Einzahlungen'!$N$34,"")</f>
        <v/>
      </c>
      <c r="E36" s="204" t="str">
        <f ca="1">IF(ISNUMBER(MATCH(E4,'2. Erfassung Einzahlungen'!$V$34:$CE$34,0)),'2. Erfassung Einzahlungen'!$N$34,"")</f>
        <v/>
      </c>
      <c r="F36" s="204" t="str">
        <f ca="1">IF(ISNUMBER(MATCH(F4,'2. Erfassung Einzahlungen'!$V$34:$CE$34,0)),'2. Erfassung Einzahlungen'!$N$34,"")</f>
        <v/>
      </c>
      <c r="G36" s="204" t="str">
        <f ca="1">IF(ISNUMBER(MATCH(G4,'2. Erfassung Einzahlungen'!$V$34:$CE$34,0)),'2. Erfassung Einzahlungen'!$N$34,"")</f>
        <v/>
      </c>
      <c r="H36" s="204" t="str">
        <f ca="1">IF(ISNUMBER(MATCH(H4,'2. Erfassung Einzahlungen'!$V$34:$CE$34,0)),'2. Erfassung Einzahlungen'!$N$34,"")</f>
        <v/>
      </c>
      <c r="I36" s="204" t="str">
        <f ca="1">IF(ISNUMBER(MATCH(I4,'2. Erfassung Einzahlungen'!$V$34:$CE$34,0)),'2. Erfassung Einzahlungen'!$N$34,"")</f>
        <v/>
      </c>
      <c r="J36" s="204" t="str">
        <f ca="1">IF(ISNUMBER(MATCH(J4,'2. Erfassung Einzahlungen'!$V$34:$CE$34,0)),'2. Erfassung Einzahlungen'!$N$34,"")</f>
        <v/>
      </c>
      <c r="K36" s="204" t="str">
        <f ca="1">IF(ISNUMBER(MATCH(K4,'2. Erfassung Einzahlungen'!$V$34:$CE$34,0)),'2. Erfassung Einzahlungen'!$N$34,"")</f>
        <v/>
      </c>
      <c r="L36" s="204" t="str">
        <f ca="1">IF(ISNUMBER(MATCH(L4,'2. Erfassung Einzahlungen'!$V$34:$CE$34,0)),'2. Erfassung Einzahlungen'!$N$34,"")</f>
        <v/>
      </c>
      <c r="M36" s="204" t="str">
        <f ca="1">IF(ISNUMBER(MATCH(M4,'2. Erfassung Einzahlungen'!$V$34:$CE$34,0)),'2. Erfassung Einzahlungen'!$N$34,"")</f>
        <v/>
      </c>
      <c r="N36" s="134">
        <f t="shared" ca="1" si="4"/>
        <v>0</v>
      </c>
    </row>
    <row r="37" spans="1:14" x14ac:dyDescent="0.25">
      <c r="A37" s="130">
        <f>'2. Erfassung Einzahlungen'!A35</f>
        <v>0</v>
      </c>
      <c r="B37" s="204" t="str">
        <f ca="1">IF(ISNUMBER(MATCH(B4,'2. Erfassung Einzahlungen'!$V$35:$CE$35,0)),'2. Erfassung Einzahlungen'!$N$35,"")</f>
        <v/>
      </c>
      <c r="C37" s="204" t="str">
        <f ca="1">IF(ISNUMBER(MATCH(C4,'2. Erfassung Einzahlungen'!$V$35:$CE$35,0)),'2. Erfassung Einzahlungen'!$N$35,"")</f>
        <v/>
      </c>
      <c r="D37" s="204" t="str">
        <f ca="1">IF(ISNUMBER(MATCH(D4,'2. Erfassung Einzahlungen'!$V$35:$CE$35,0)),'2. Erfassung Einzahlungen'!$N$35,"")</f>
        <v/>
      </c>
      <c r="E37" s="204" t="str">
        <f ca="1">IF(ISNUMBER(MATCH(E4,'2. Erfassung Einzahlungen'!$V$35:$CE$35,0)),'2. Erfassung Einzahlungen'!$N$35,"")</f>
        <v/>
      </c>
      <c r="F37" s="204" t="str">
        <f ca="1">IF(ISNUMBER(MATCH(F4,'2. Erfassung Einzahlungen'!$V$35:$CE$35,0)),'2. Erfassung Einzahlungen'!$N$35,"")</f>
        <v/>
      </c>
      <c r="G37" s="204" t="str">
        <f ca="1">IF(ISNUMBER(MATCH(G4,'2. Erfassung Einzahlungen'!$V$35:$CE$35,0)),'2. Erfassung Einzahlungen'!$N$35,"")</f>
        <v/>
      </c>
      <c r="H37" s="204" t="str">
        <f ca="1">IF(ISNUMBER(MATCH(H4,'2. Erfassung Einzahlungen'!$V$35:$CE$35,0)),'2. Erfassung Einzahlungen'!$N$35,"")</f>
        <v/>
      </c>
      <c r="I37" s="204" t="str">
        <f ca="1">IF(ISNUMBER(MATCH(I4,'2. Erfassung Einzahlungen'!$V$35:$CE$35,0)),'2. Erfassung Einzahlungen'!$N$35,"")</f>
        <v/>
      </c>
      <c r="J37" s="204" t="str">
        <f ca="1">IF(ISNUMBER(MATCH(J4,'2. Erfassung Einzahlungen'!$V$35:$CE$35,0)),'2. Erfassung Einzahlungen'!$N$35,"")</f>
        <v/>
      </c>
      <c r="K37" s="204" t="str">
        <f ca="1">IF(ISNUMBER(MATCH(K4,'2. Erfassung Einzahlungen'!$V$35:$CE$35,0)),'2. Erfassung Einzahlungen'!$N$35,"")</f>
        <v/>
      </c>
      <c r="L37" s="204" t="str">
        <f ca="1">IF(ISNUMBER(MATCH(L4,'2. Erfassung Einzahlungen'!$V$35:$CE$35,0)),'2. Erfassung Einzahlungen'!$N$35,"")</f>
        <v/>
      </c>
      <c r="M37" s="204" t="str">
        <f ca="1">IF(ISNUMBER(MATCH(M4,'2. Erfassung Einzahlungen'!$V$35:$CE$35,0)),'2. Erfassung Einzahlungen'!$N$35,"")</f>
        <v/>
      </c>
      <c r="N37" s="134">
        <f t="shared" ca="1" si="4"/>
        <v>0</v>
      </c>
    </row>
    <row r="38" spans="1:14" x14ac:dyDescent="0.25">
      <c r="A38" s="130">
        <f>'2. Erfassung Einzahlungen'!A36</f>
        <v>0</v>
      </c>
      <c r="B38" s="204" t="str">
        <f ca="1">IF(ISNUMBER(MATCH(B4,'2. Erfassung Einzahlungen'!$V$36:$CE$36,0)),'2. Erfassung Einzahlungen'!$N$36,"")</f>
        <v/>
      </c>
      <c r="C38" s="204" t="str">
        <f ca="1">IF(ISNUMBER(MATCH(C4,'2. Erfassung Einzahlungen'!$V$36:$CE$36,0)),'2. Erfassung Einzahlungen'!$N$36,"")</f>
        <v/>
      </c>
      <c r="D38" s="204" t="str">
        <f ca="1">IF(ISNUMBER(MATCH(D4,'2. Erfassung Einzahlungen'!$V$36:$CE$36,0)),'2. Erfassung Einzahlungen'!$N$36,"")</f>
        <v/>
      </c>
      <c r="E38" s="204" t="str">
        <f ca="1">IF(ISNUMBER(MATCH(E4,'2. Erfassung Einzahlungen'!$V$36:$CE$36,0)),'2. Erfassung Einzahlungen'!$N$36,"")</f>
        <v/>
      </c>
      <c r="F38" s="204" t="str">
        <f ca="1">IF(ISNUMBER(MATCH(F4,'2. Erfassung Einzahlungen'!$V$36:$CE$36,0)),'2. Erfassung Einzahlungen'!$N$36,"")</f>
        <v/>
      </c>
      <c r="G38" s="204" t="str">
        <f ca="1">IF(ISNUMBER(MATCH(G4,'2. Erfassung Einzahlungen'!$V$36:$CE$36,0)),'2. Erfassung Einzahlungen'!$N$36,"")</f>
        <v/>
      </c>
      <c r="H38" s="204" t="str">
        <f ca="1">IF(ISNUMBER(MATCH(H4,'2. Erfassung Einzahlungen'!$V$36:$CE$36,0)),'2. Erfassung Einzahlungen'!$N$36,"")</f>
        <v/>
      </c>
      <c r="I38" s="204" t="str">
        <f ca="1">IF(ISNUMBER(MATCH(I4,'2. Erfassung Einzahlungen'!$V$36:$CE$36,0)),'2. Erfassung Einzahlungen'!$N$36,"")</f>
        <v/>
      </c>
      <c r="J38" s="204" t="str">
        <f ca="1">IF(ISNUMBER(MATCH(J4,'2. Erfassung Einzahlungen'!$V$36:$CE$36,0)),'2. Erfassung Einzahlungen'!$N$36,"")</f>
        <v/>
      </c>
      <c r="K38" s="204" t="str">
        <f ca="1">IF(ISNUMBER(MATCH(K4,'2. Erfassung Einzahlungen'!$V$36:$CE$36,0)),'2. Erfassung Einzahlungen'!$N$36,"")</f>
        <v/>
      </c>
      <c r="L38" s="204" t="str">
        <f ca="1">IF(ISNUMBER(MATCH(L4,'2. Erfassung Einzahlungen'!$V$36:$CE$36,0)),'2. Erfassung Einzahlungen'!$N$36,"")</f>
        <v/>
      </c>
      <c r="M38" s="204" t="str">
        <f ca="1">IF(ISNUMBER(MATCH(M4,'2. Erfassung Einzahlungen'!$V$36:$CE$36,0)),'2. Erfassung Einzahlungen'!$N$36,"")</f>
        <v/>
      </c>
      <c r="N38" s="134">
        <f t="shared" ca="1" si="4"/>
        <v>0</v>
      </c>
    </row>
    <row r="39" spans="1:14" x14ac:dyDescent="0.25">
      <c r="A39" s="130">
        <f>'2. Erfassung Einzahlungen'!A37</f>
        <v>0</v>
      </c>
      <c r="B39" s="204" t="str">
        <f ca="1">IF(ISNUMBER(MATCH(B4,'2. Erfassung Einzahlungen'!$V$37:$CE$37,0)),'2. Erfassung Einzahlungen'!$N$37,"")</f>
        <v/>
      </c>
      <c r="C39" s="204" t="str">
        <f ca="1">IF(ISNUMBER(MATCH(C4,'2. Erfassung Einzahlungen'!$V$37:$CE$37,0)),'2. Erfassung Einzahlungen'!$N$37,"")</f>
        <v/>
      </c>
      <c r="D39" s="204" t="str">
        <f ca="1">IF(ISNUMBER(MATCH(D4,'2. Erfassung Einzahlungen'!$V$37:$CE$37,0)),'2. Erfassung Einzahlungen'!$N$37,"")</f>
        <v/>
      </c>
      <c r="E39" s="204" t="str">
        <f ca="1">IF(ISNUMBER(MATCH(E4,'2. Erfassung Einzahlungen'!$V$37:$CE$37,0)),'2. Erfassung Einzahlungen'!$N$37,"")</f>
        <v/>
      </c>
      <c r="F39" s="204" t="str">
        <f ca="1">IF(ISNUMBER(MATCH(F4,'2. Erfassung Einzahlungen'!$V$37:$CE$37,0)),'2. Erfassung Einzahlungen'!$N$37,"")</f>
        <v/>
      </c>
      <c r="G39" s="204" t="str">
        <f ca="1">IF(ISNUMBER(MATCH(G4,'2. Erfassung Einzahlungen'!$V$37:$CE$37,0)),'2. Erfassung Einzahlungen'!$N$37,"")</f>
        <v/>
      </c>
      <c r="H39" s="204" t="str">
        <f ca="1">IF(ISNUMBER(MATCH(H4,'2. Erfassung Einzahlungen'!$V$37:$CE$37,0)),'2. Erfassung Einzahlungen'!$N$37,"")</f>
        <v/>
      </c>
      <c r="I39" s="204" t="str">
        <f ca="1">IF(ISNUMBER(MATCH(I4,'2. Erfassung Einzahlungen'!$V$37:$CE$37,0)),'2. Erfassung Einzahlungen'!$N$37,"")</f>
        <v/>
      </c>
      <c r="J39" s="204" t="str">
        <f ca="1">IF(ISNUMBER(MATCH(J4,'2. Erfassung Einzahlungen'!$V$37:$CE$37,0)),'2. Erfassung Einzahlungen'!$N$37,"")</f>
        <v/>
      </c>
      <c r="K39" s="204" t="str">
        <f ca="1">IF(ISNUMBER(MATCH(K4,'2. Erfassung Einzahlungen'!$V$37:$CE$37,0)),'2. Erfassung Einzahlungen'!$N$37,"")</f>
        <v/>
      </c>
      <c r="L39" s="204" t="str">
        <f ca="1">IF(ISNUMBER(MATCH(L4,'2. Erfassung Einzahlungen'!$V$37:$CE$37,0)),'2. Erfassung Einzahlungen'!$N$37,"")</f>
        <v/>
      </c>
      <c r="M39" s="204" t="str">
        <f ca="1">IF(ISNUMBER(MATCH(M4,'2. Erfassung Einzahlungen'!$V$37:$CE$37,0)),'2. Erfassung Einzahlungen'!$N$37,"")</f>
        <v/>
      </c>
      <c r="N39" s="134">
        <f t="shared" ca="1" si="4"/>
        <v>0</v>
      </c>
    </row>
    <row r="40" spans="1:14" x14ac:dyDescent="0.25">
      <c r="A40" s="130">
        <f>'2. Erfassung Einzahlungen'!A38</f>
        <v>0</v>
      </c>
      <c r="B40" s="204" t="str">
        <f ca="1">IF(ISNUMBER(MATCH(B4,'2. Erfassung Einzahlungen'!$V$38:$CE$38,0)),'2. Erfassung Einzahlungen'!$N$38,"")</f>
        <v/>
      </c>
      <c r="C40" s="204" t="str">
        <f ca="1">IF(ISNUMBER(MATCH(C4,'2. Erfassung Einzahlungen'!$V$38:$CE$38,0)),'2. Erfassung Einzahlungen'!$N$38,"")</f>
        <v/>
      </c>
      <c r="D40" s="204" t="str">
        <f ca="1">IF(ISNUMBER(MATCH(D4,'2. Erfassung Einzahlungen'!$V$38:$CE$38,0)),'2. Erfassung Einzahlungen'!$N$38,"")</f>
        <v/>
      </c>
      <c r="E40" s="204" t="str">
        <f ca="1">IF(ISNUMBER(MATCH(E4,'2. Erfassung Einzahlungen'!$V$38:$CE$38,0)),'2. Erfassung Einzahlungen'!$N$38,"")</f>
        <v/>
      </c>
      <c r="F40" s="204" t="str">
        <f ca="1">IF(ISNUMBER(MATCH(F4,'2. Erfassung Einzahlungen'!$V$38:$CE$38,0)),'2. Erfassung Einzahlungen'!$N$38,"")</f>
        <v/>
      </c>
      <c r="G40" s="204" t="str">
        <f ca="1">IF(ISNUMBER(MATCH(G4,'2. Erfassung Einzahlungen'!$V$38:$CE$38,0)),'2. Erfassung Einzahlungen'!$N$38,"")</f>
        <v/>
      </c>
      <c r="H40" s="204" t="str">
        <f ca="1">IF(ISNUMBER(MATCH(H4,'2. Erfassung Einzahlungen'!$V$38:$CE$38,0)),'2. Erfassung Einzahlungen'!$N$38,"")</f>
        <v/>
      </c>
      <c r="I40" s="204" t="str">
        <f ca="1">IF(ISNUMBER(MATCH(I4,'2. Erfassung Einzahlungen'!$V$38:$CE$38,0)),'2. Erfassung Einzahlungen'!$N$38,"")</f>
        <v/>
      </c>
      <c r="J40" s="204" t="str">
        <f ca="1">IF(ISNUMBER(MATCH(J4,'2. Erfassung Einzahlungen'!$V$38:$CE$38,0)),'2. Erfassung Einzahlungen'!$N$38,"")</f>
        <v/>
      </c>
      <c r="K40" s="204" t="str">
        <f ca="1">IF(ISNUMBER(MATCH(K4,'2. Erfassung Einzahlungen'!$V$38:$CE$38,0)),'2. Erfassung Einzahlungen'!$N$38,"")</f>
        <v/>
      </c>
      <c r="L40" s="204" t="str">
        <f ca="1">IF(ISNUMBER(MATCH(L4,'2. Erfassung Einzahlungen'!$V$38:$CE$38,0)),'2. Erfassung Einzahlungen'!$N$38,"")</f>
        <v/>
      </c>
      <c r="M40" s="204" t="str">
        <f ca="1">IF(ISNUMBER(MATCH(M4,'2. Erfassung Einzahlungen'!$V$38:$CE$38,0)),'2. Erfassung Einzahlungen'!$N$38,"")</f>
        <v/>
      </c>
      <c r="N40" s="134">
        <f t="shared" ca="1" si="4"/>
        <v>0</v>
      </c>
    </row>
    <row r="41" spans="1:14" x14ac:dyDescent="0.25">
      <c r="A41" s="130">
        <f>'2. Erfassung Einzahlungen'!A39</f>
        <v>0</v>
      </c>
      <c r="B41" s="204" t="str">
        <f ca="1">IF(ISNUMBER(MATCH(B4,'2. Erfassung Einzahlungen'!$V$39:$CE$39,0)),'2. Erfassung Einzahlungen'!$N$39,"")</f>
        <v/>
      </c>
      <c r="C41" s="204" t="str">
        <f ca="1">IF(ISNUMBER(MATCH(C4,'2. Erfassung Einzahlungen'!$V$39:$CE$39,0)),'2. Erfassung Einzahlungen'!$N$39,"")</f>
        <v/>
      </c>
      <c r="D41" s="204" t="str">
        <f ca="1">IF(ISNUMBER(MATCH(D4,'2. Erfassung Einzahlungen'!$V$39:$CE$39,0)),'2. Erfassung Einzahlungen'!$N$39,"")</f>
        <v/>
      </c>
      <c r="E41" s="204" t="str">
        <f ca="1">IF(ISNUMBER(MATCH(E4,'2. Erfassung Einzahlungen'!$V$39:$CE$39,0)),'2. Erfassung Einzahlungen'!$N$39,"")</f>
        <v/>
      </c>
      <c r="F41" s="204" t="str">
        <f ca="1">IF(ISNUMBER(MATCH(F4,'2. Erfassung Einzahlungen'!$V$39:$CE$39,0)),'2. Erfassung Einzahlungen'!$N$39,"")</f>
        <v/>
      </c>
      <c r="G41" s="204" t="str">
        <f ca="1">IF(ISNUMBER(MATCH(G4,'2. Erfassung Einzahlungen'!$V$39:$CE$39,0)),'2. Erfassung Einzahlungen'!$N$39,"")</f>
        <v/>
      </c>
      <c r="H41" s="204" t="str">
        <f ca="1">IF(ISNUMBER(MATCH(H4,'2. Erfassung Einzahlungen'!$V$39:$CE$39,0)),'2. Erfassung Einzahlungen'!$N$39,"")</f>
        <v/>
      </c>
      <c r="I41" s="204" t="str">
        <f ca="1">IF(ISNUMBER(MATCH(I4,'2. Erfassung Einzahlungen'!$V$39:$CE$39,0)),'2. Erfassung Einzahlungen'!$N$39,"")</f>
        <v/>
      </c>
      <c r="J41" s="204" t="str">
        <f ca="1">IF(ISNUMBER(MATCH(J4,'2. Erfassung Einzahlungen'!$V$39:$CE$39,0)),'2. Erfassung Einzahlungen'!$N$39,"")</f>
        <v/>
      </c>
      <c r="K41" s="204" t="str">
        <f ca="1">IF(ISNUMBER(MATCH(K4,'2. Erfassung Einzahlungen'!$V$39:$CE$39,0)),'2. Erfassung Einzahlungen'!$N$39,"")</f>
        <v/>
      </c>
      <c r="L41" s="204" t="str">
        <f ca="1">IF(ISNUMBER(MATCH(L4,'2. Erfassung Einzahlungen'!$V$39:$CE$39,0)),'2. Erfassung Einzahlungen'!$N$39,"")</f>
        <v/>
      </c>
      <c r="M41" s="204" t="str">
        <f ca="1">IF(ISNUMBER(MATCH(M4,'2. Erfassung Einzahlungen'!$V$39:$CE$39,0)),'2. Erfassung Einzahlungen'!$N$39,"")</f>
        <v/>
      </c>
      <c r="N41" s="134">
        <f t="shared" ca="1" si="4"/>
        <v>0</v>
      </c>
    </row>
    <row r="42" spans="1:14" x14ac:dyDescent="0.25">
      <c r="A42" s="130">
        <f>'2. Erfassung Einzahlungen'!A40</f>
        <v>0</v>
      </c>
      <c r="B42" s="204" t="str">
        <f ca="1">IF(ISNUMBER(MATCH(B4,'2. Erfassung Einzahlungen'!$V$40:$CE$40,0)),'2. Erfassung Einzahlungen'!$N$40,"")</f>
        <v/>
      </c>
      <c r="C42" s="204" t="str">
        <f ca="1">IF(ISNUMBER(MATCH(C4,'2. Erfassung Einzahlungen'!$V$40:$CE$40,0)),'2. Erfassung Einzahlungen'!$N$40,"")</f>
        <v/>
      </c>
      <c r="D42" s="204" t="str">
        <f ca="1">IF(ISNUMBER(MATCH(D4,'2. Erfassung Einzahlungen'!$V$40:$CE$40,0)),'2. Erfassung Einzahlungen'!$N$40,"")</f>
        <v/>
      </c>
      <c r="E42" s="204" t="str">
        <f ca="1">IF(ISNUMBER(MATCH(E4,'2. Erfassung Einzahlungen'!$V$40:$CE$40,0)),'2. Erfassung Einzahlungen'!$N$40,"")</f>
        <v/>
      </c>
      <c r="F42" s="204" t="str">
        <f ca="1">IF(ISNUMBER(MATCH(F4,'2. Erfassung Einzahlungen'!$V$40:$CE$40,0)),'2. Erfassung Einzahlungen'!$N$40,"")</f>
        <v/>
      </c>
      <c r="G42" s="204" t="str">
        <f ca="1">IF(ISNUMBER(MATCH(G4,'2. Erfassung Einzahlungen'!$V$40:$CE$40,0)),'2. Erfassung Einzahlungen'!$N$40,"")</f>
        <v/>
      </c>
      <c r="H42" s="204" t="str">
        <f ca="1">IF(ISNUMBER(MATCH(H4,'2. Erfassung Einzahlungen'!$V$40:$CE$40,0)),'2. Erfassung Einzahlungen'!$N$40,"")</f>
        <v/>
      </c>
      <c r="I42" s="204" t="str">
        <f ca="1">IF(ISNUMBER(MATCH(I4,'2. Erfassung Einzahlungen'!$V$40:$CE$40,0)),'2. Erfassung Einzahlungen'!$N$40,"")</f>
        <v/>
      </c>
      <c r="J42" s="204" t="str">
        <f ca="1">IF(ISNUMBER(MATCH(J4,'2. Erfassung Einzahlungen'!$V$40:$CE$40,0)),'2. Erfassung Einzahlungen'!$N$40,"")</f>
        <v/>
      </c>
      <c r="K42" s="204" t="str">
        <f ca="1">IF(ISNUMBER(MATCH(K4,'2. Erfassung Einzahlungen'!$V$40:$CE$40,0)),'2. Erfassung Einzahlungen'!$N$40,"")</f>
        <v/>
      </c>
      <c r="L42" s="204" t="str">
        <f ca="1">IF(ISNUMBER(MATCH(L4,'2. Erfassung Einzahlungen'!$V$40:$CE$40,0)),'2. Erfassung Einzahlungen'!$N$40,"")</f>
        <v/>
      </c>
      <c r="M42" s="204" t="str">
        <f ca="1">IF(ISNUMBER(MATCH(M4,'2. Erfassung Einzahlungen'!$V$40:$CE$40,0)),'2. Erfassung Einzahlungen'!$N$40,"")</f>
        <v/>
      </c>
      <c r="N42" s="134">
        <f t="shared" ca="1" si="4"/>
        <v>0</v>
      </c>
    </row>
    <row r="43" spans="1:14" x14ac:dyDescent="0.25">
      <c r="A43" s="130">
        <f>'2. Erfassung Einzahlungen'!A41</f>
        <v>0</v>
      </c>
      <c r="B43" s="204" t="str">
        <f ca="1">IF(ISNUMBER(MATCH(B4,'2. Erfassung Einzahlungen'!$V$41:$CE$41,0)),'2. Erfassung Einzahlungen'!$N$41,"")</f>
        <v/>
      </c>
      <c r="C43" s="204" t="str">
        <f ca="1">IF(ISNUMBER(MATCH(C4,'2. Erfassung Einzahlungen'!$V$41:$CE$41,0)),'2. Erfassung Einzahlungen'!$N$41,"")</f>
        <v/>
      </c>
      <c r="D43" s="204" t="str">
        <f ca="1">IF(ISNUMBER(MATCH(D4,'2. Erfassung Einzahlungen'!$V$41:$CE$41,0)),'2. Erfassung Einzahlungen'!$N$41,"")</f>
        <v/>
      </c>
      <c r="E43" s="204" t="str">
        <f ca="1">IF(ISNUMBER(MATCH(E4,'2. Erfassung Einzahlungen'!$V$41:$CE$41,0)),'2. Erfassung Einzahlungen'!$N$41,"")</f>
        <v/>
      </c>
      <c r="F43" s="204" t="str">
        <f ca="1">IF(ISNUMBER(MATCH(F4,'2. Erfassung Einzahlungen'!$V$41:$CE$41,0)),'2. Erfassung Einzahlungen'!$N$41,"")</f>
        <v/>
      </c>
      <c r="G43" s="204" t="str">
        <f ca="1">IF(ISNUMBER(MATCH(G4,'2. Erfassung Einzahlungen'!$V$41:$CE$41,0)),'2. Erfassung Einzahlungen'!$N$41,"")</f>
        <v/>
      </c>
      <c r="H43" s="204" t="str">
        <f ca="1">IF(ISNUMBER(MATCH(H4,'2. Erfassung Einzahlungen'!$V$41:$CE$41,0)),'2. Erfassung Einzahlungen'!$N$41,"")</f>
        <v/>
      </c>
      <c r="I43" s="204" t="str">
        <f ca="1">IF(ISNUMBER(MATCH(I4,'2. Erfassung Einzahlungen'!$V$41:$CE$41,0)),'2. Erfassung Einzahlungen'!$N$41,"")</f>
        <v/>
      </c>
      <c r="J43" s="204" t="str">
        <f ca="1">IF(ISNUMBER(MATCH(J4,'2. Erfassung Einzahlungen'!$V$41:$CE$41,0)),'2. Erfassung Einzahlungen'!$N$41,"")</f>
        <v/>
      </c>
      <c r="K43" s="204" t="str">
        <f ca="1">IF(ISNUMBER(MATCH(K4,'2. Erfassung Einzahlungen'!$V$41:$CE$41,0)),'2. Erfassung Einzahlungen'!$N$41,"")</f>
        <v/>
      </c>
      <c r="L43" s="204" t="str">
        <f ca="1">IF(ISNUMBER(MATCH(L4,'2. Erfassung Einzahlungen'!$V$41:$CE$41,0)),'2. Erfassung Einzahlungen'!$N$41,"")</f>
        <v/>
      </c>
      <c r="M43" s="204" t="str">
        <f ca="1">IF(ISNUMBER(MATCH(M4,'2. Erfassung Einzahlungen'!$V$41:$CE$41,0)),'2. Erfassung Einzahlungen'!$N$41,"")</f>
        <v/>
      </c>
      <c r="N43" s="134">
        <f t="shared" ca="1" si="4"/>
        <v>0</v>
      </c>
    </row>
    <row r="44" spans="1:14" x14ac:dyDescent="0.25">
      <c r="A44" s="130">
        <f>'2. Erfassung Einzahlungen'!A42</f>
        <v>0</v>
      </c>
      <c r="B44" s="204" t="str">
        <f ca="1">IF(ISNUMBER(MATCH(B4,'2. Erfassung Einzahlungen'!$V$42:$CE$42,0)),'2. Erfassung Einzahlungen'!$N$42,"")</f>
        <v/>
      </c>
      <c r="C44" s="204" t="str">
        <f ca="1">IF(ISNUMBER(MATCH(C4,'2. Erfassung Einzahlungen'!$V$42:$CE$42,0)),'2. Erfassung Einzahlungen'!$N$42,"")</f>
        <v/>
      </c>
      <c r="D44" s="204" t="str">
        <f ca="1">IF(ISNUMBER(MATCH(D4,'2. Erfassung Einzahlungen'!$V$42:$CE$42,0)),'2. Erfassung Einzahlungen'!$N$42,"")</f>
        <v/>
      </c>
      <c r="E44" s="204" t="str">
        <f ca="1">IF(ISNUMBER(MATCH(E4,'2. Erfassung Einzahlungen'!$V$42:$CE$42,0)),'2. Erfassung Einzahlungen'!$N$42,"")</f>
        <v/>
      </c>
      <c r="F44" s="204" t="str">
        <f ca="1">IF(ISNUMBER(MATCH(F4,'2. Erfassung Einzahlungen'!$V$42:$CE$42,0)),'2. Erfassung Einzahlungen'!$N$42,"")</f>
        <v/>
      </c>
      <c r="G44" s="204" t="str">
        <f ca="1">IF(ISNUMBER(MATCH(G4,'2. Erfassung Einzahlungen'!$V$42:$CE$42,0)),'2. Erfassung Einzahlungen'!$N$42,"")</f>
        <v/>
      </c>
      <c r="H44" s="204" t="str">
        <f ca="1">IF(ISNUMBER(MATCH(H4,'2. Erfassung Einzahlungen'!$V$42:$CE$42,0)),'2. Erfassung Einzahlungen'!$N$42,"")</f>
        <v/>
      </c>
      <c r="I44" s="204" t="str">
        <f ca="1">IF(ISNUMBER(MATCH(I4,'2. Erfassung Einzahlungen'!$V$42:$CE$42,0)),'2. Erfassung Einzahlungen'!$N$42,"")</f>
        <v/>
      </c>
      <c r="J44" s="204" t="str">
        <f ca="1">IF(ISNUMBER(MATCH(J4,'2. Erfassung Einzahlungen'!$V$42:$CE$42,0)),'2. Erfassung Einzahlungen'!$N$42,"")</f>
        <v/>
      </c>
      <c r="K44" s="204" t="str">
        <f ca="1">IF(ISNUMBER(MATCH(K4,'2. Erfassung Einzahlungen'!$V$42:$CE$42,0)),'2. Erfassung Einzahlungen'!$N$42,"")</f>
        <v/>
      </c>
      <c r="L44" s="204" t="str">
        <f ca="1">IF(ISNUMBER(MATCH(L4,'2. Erfassung Einzahlungen'!$V$42:$CE$42,0)),'2. Erfassung Einzahlungen'!$N$42,"")</f>
        <v/>
      </c>
      <c r="M44" s="204" t="str">
        <f ca="1">IF(ISNUMBER(MATCH(M4,'2. Erfassung Einzahlungen'!$V$42:$CE$42,0)),'2. Erfassung Einzahlungen'!$N$42,"")</f>
        <v/>
      </c>
      <c r="N44" s="134">
        <f t="shared" ca="1" si="4"/>
        <v>0</v>
      </c>
    </row>
    <row r="45" spans="1:14" x14ac:dyDescent="0.25">
      <c r="A45" s="130">
        <f>'2. Erfassung Einzahlungen'!A43</f>
        <v>0</v>
      </c>
      <c r="B45" s="204" t="str">
        <f ca="1">IF(ISNUMBER(MATCH(B4,'2. Erfassung Einzahlungen'!$V$43:$CE$43,0)),'2. Erfassung Einzahlungen'!$N$43,"")</f>
        <v/>
      </c>
      <c r="C45" s="204" t="str">
        <f ca="1">IF(ISNUMBER(MATCH(C4,'2. Erfassung Einzahlungen'!$V$43:$CE$43,0)),'2. Erfassung Einzahlungen'!$N$43,"")</f>
        <v/>
      </c>
      <c r="D45" s="204" t="str">
        <f ca="1">IF(ISNUMBER(MATCH(D4,'2. Erfassung Einzahlungen'!$V$43:$CE$43,0)),'2. Erfassung Einzahlungen'!$N$43,"")</f>
        <v/>
      </c>
      <c r="E45" s="204" t="str">
        <f ca="1">IF(ISNUMBER(MATCH(E4,'2. Erfassung Einzahlungen'!$V$43:$CE$43,0)),'2. Erfassung Einzahlungen'!$N$43,"")</f>
        <v/>
      </c>
      <c r="F45" s="204" t="str">
        <f ca="1">IF(ISNUMBER(MATCH(F4,'2. Erfassung Einzahlungen'!$V$43:$CE$43,0)),'2. Erfassung Einzahlungen'!$N$43,"")</f>
        <v/>
      </c>
      <c r="G45" s="204" t="str">
        <f ca="1">IF(ISNUMBER(MATCH(G4,'2. Erfassung Einzahlungen'!$V$43:$CE$43,0)),'2. Erfassung Einzahlungen'!$N$43,"")</f>
        <v/>
      </c>
      <c r="H45" s="204" t="str">
        <f ca="1">IF(ISNUMBER(MATCH(H4,'2. Erfassung Einzahlungen'!$V$43:$CE$43,0)),'2. Erfassung Einzahlungen'!$N$43,"")</f>
        <v/>
      </c>
      <c r="I45" s="204" t="str">
        <f ca="1">IF(ISNUMBER(MATCH(I4,'2. Erfassung Einzahlungen'!$V$43:$CE$43,0)),'2. Erfassung Einzahlungen'!$N$43,"")</f>
        <v/>
      </c>
      <c r="J45" s="204" t="str">
        <f ca="1">IF(ISNUMBER(MATCH(J4,'2. Erfassung Einzahlungen'!$V$43:$CE$43,0)),'2. Erfassung Einzahlungen'!$N$43,"")</f>
        <v/>
      </c>
      <c r="K45" s="204" t="str">
        <f ca="1">IF(ISNUMBER(MATCH(K4,'2. Erfassung Einzahlungen'!$V$43:$CE$43,0)),'2. Erfassung Einzahlungen'!$N$43,"")</f>
        <v/>
      </c>
      <c r="L45" s="204" t="str">
        <f ca="1">IF(ISNUMBER(MATCH(L4,'2. Erfassung Einzahlungen'!$V$43:$CE$43,0)),'2. Erfassung Einzahlungen'!$N$43,"")</f>
        <v/>
      </c>
      <c r="M45" s="204" t="str">
        <f ca="1">IF(ISNUMBER(MATCH(M4,'2. Erfassung Einzahlungen'!$V$43:$CE$43,0)),'2. Erfassung Einzahlungen'!$N$43,"")</f>
        <v/>
      </c>
      <c r="N45" s="134">
        <f t="shared" ca="1" si="4"/>
        <v>0</v>
      </c>
    </row>
    <row r="46" spans="1:14" x14ac:dyDescent="0.25">
      <c r="A46" s="130">
        <f>'2. Erfassung Einzahlungen'!A44</f>
        <v>0</v>
      </c>
      <c r="B46" s="204" t="str">
        <f ca="1">IF(ISNUMBER(MATCH(B4,'2. Erfassung Einzahlungen'!$V$44:$CE$44,0)),'2. Erfassung Einzahlungen'!$N$44,"")</f>
        <v/>
      </c>
      <c r="C46" s="204" t="str">
        <f ca="1">IF(ISNUMBER(MATCH(C4,'2. Erfassung Einzahlungen'!$V$44:$CE$44,0)),'2. Erfassung Einzahlungen'!$N$44,"")</f>
        <v/>
      </c>
      <c r="D46" s="204" t="str">
        <f ca="1">IF(ISNUMBER(MATCH(D4,'2. Erfassung Einzahlungen'!$V$44:$CE$44,0)),'2. Erfassung Einzahlungen'!$N$44,"")</f>
        <v/>
      </c>
      <c r="E46" s="204" t="str">
        <f ca="1">IF(ISNUMBER(MATCH(E4,'2. Erfassung Einzahlungen'!$V$44:$CE$44,0)),'2. Erfassung Einzahlungen'!$N$44,"")</f>
        <v/>
      </c>
      <c r="F46" s="204" t="str">
        <f ca="1">IF(ISNUMBER(MATCH(F4,'2. Erfassung Einzahlungen'!$V$44:$CE$44,0)),'2. Erfassung Einzahlungen'!$N$44,"")</f>
        <v/>
      </c>
      <c r="G46" s="204" t="str">
        <f ca="1">IF(ISNUMBER(MATCH(G4,'2. Erfassung Einzahlungen'!$V$44:$CE$44,0)),'2. Erfassung Einzahlungen'!$N$44,"")</f>
        <v/>
      </c>
      <c r="H46" s="204" t="str">
        <f ca="1">IF(ISNUMBER(MATCH(H4,'2. Erfassung Einzahlungen'!$V$44:$CE$44,0)),'2. Erfassung Einzahlungen'!$N$44,"")</f>
        <v/>
      </c>
      <c r="I46" s="204" t="str">
        <f ca="1">IF(ISNUMBER(MATCH(I4,'2. Erfassung Einzahlungen'!$V$44:$CE$44,0)),'2. Erfassung Einzahlungen'!$N$44,"")</f>
        <v/>
      </c>
      <c r="J46" s="204" t="str">
        <f ca="1">IF(ISNUMBER(MATCH(J4,'2. Erfassung Einzahlungen'!$V$44:$CE$44,0)),'2. Erfassung Einzahlungen'!$N$44,"")</f>
        <v/>
      </c>
      <c r="K46" s="204" t="str">
        <f ca="1">IF(ISNUMBER(MATCH(K4,'2. Erfassung Einzahlungen'!$V$44:$CE$44,0)),'2. Erfassung Einzahlungen'!$N$44,"")</f>
        <v/>
      </c>
      <c r="L46" s="204" t="str">
        <f ca="1">IF(ISNUMBER(MATCH(L4,'2. Erfassung Einzahlungen'!$V$44:$CE$44,0)),'2. Erfassung Einzahlungen'!$N$44,"")</f>
        <v/>
      </c>
      <c r="M46" s="204" t="str">
        <f ca="1">IF(ISNUMBER(MATCH(M4,'2. Erfassung Einzahlungen'!$V$44:$CE$44,0)),'2. Erfassung Einzahlungen'!$N$44,"")</f>
        <v/>
      </c>
      <c r="N46" s="134">
        <f ca="1">SUM(B46:M46)</f>
        <v>0</v>
      </c>
    </row>
    <row r="47" spans="1:14" x14ac:dyDescent="0.25">
      <c r="A47" s="130">
        <f>'2. Erfassung Einzahlungen'!A45</f>
        <v>0</v>
      </c>
      <c r="B47" s="204" t="str">
        <f ca="1">IF(ISNUMBER(MATCH(B4,'2. Erfassung Einzahlungen'!$V$45:$CE$45,0)),'2. Erfassung Einzahlungen'!$N$45,"")</f>
        <v/>
      </c>
      <c r="C47" s="204" t="str">
        <f ca="1">IF(ISNUMBER(MATCH(C4,'2. Erfassung Einzahlungen'!$V$45:$CE$45,0)),'2. Erfassung Einzahlungen'!$N$45,"")</f>
        <v/>
      </c>
      <c r="D47" s="204" t="str">
        <f ca="1">IF(ISNUMBER(MATCH(D4,'2. Erfassung Einzahlungen'!$V$45:$CE$45,0)),'2. Erfassung Einzahlungen'!$N$45,"")</f>
        <v/>
      </c>
      <c r="E47" s="204" t="str">
        <f ca="1">IF(ISNUMBER(MATCH(E4,'2. Erfassung Einzahlungen'!$V$45:$CE$45,0)),'2. Erfassung Einzahlungen'!$N$45,"")</f>
        <v/>
      </c>
      <c r="F47" s="204" t="str">
        <f ca="1">IF(ISNUMBER(MATCH(F4,'2. Erfassung Einzahlungen'!$V$45:$CE$45,0)),'2. Erfassung Einzahlungen'!$N$45,"")</f>
        <v/>
      </c>
      <c r="G47" s="204" t="str">
        <f ca="1">IF(ISNUMBER(MATCH(G4,'2. Erfassung Einzahlungen'!$V$45:$CE$45,0)),'2. Erfassung Einzahlungen'!$N$45,"")</f>
        <v/>
      </c>
      <c r="H47" s="204" t="str">
        <f ca="1">IF(ISNUMBER(MATCH(H4,'2. Erfassung Einzahlungen'!$V$45:$CE$45,0)),'2. Erfassung Einzahlungen'!$N$45,"")</f>
        <v/>
      </c>
      <c r="I47" s="204" t="str">
        <f ca="1">IF(ISNUMBER(MATCH(I4,'2. Erfassung Einzahlungen'!$V$45:$CE$45,0)),'2. Erfassung Einzahlungen'!$N$45,"")</f>
        <v/>
      </c>
      <c r="J47" s="204" t="str">
        <f ca="1">IF(ISNUMBER(MATCH(J4,'2. Erfassung Einzahlungen'!$V$45:$CE$45,0)),'2. Erfassung Einzahlungen'!$N$45,"")</f>
        <v/>
      </c>
      <c r="K47" s="204" t="str">
        <f ca="1">IF(ISNUMBER(MATCH(K4,'2. Erfassung Einzahlungen'!$V$45:$CE$45,0)),'2. Erfassung Einzahlungen'!$N$45,"")</f>
        <v/>
      </c>
      <c r="L47" s="204" t="str">
        <f ca="1">IF(ISNUMBER(MATCH(L4,'2. Erfassung Einzahlungen'!$V$45:$CE$45,0)),'2. Erfassung Einzahlungen'!$N$45,"")</f>
        <v/>
      </c>
      <c r="M47" s="204" t="str">
        <f ca="1">IF(ISNUMBER(MATCH(M4,'2. Erfassung Einzahlungen'!$V$45:$CE$45,0)),'2. Erfassung Einzahlungen'!$N$45,"")</f>
        <v/>
      </c>
      <c r="N47" s="134">
        <f t="shared" ca="1" si="4"/>
        <v>0</v>
      </c>
    </row>
    <row r="48" spans="1:14" x14ac:dyDescent="0.25">
      <c r="A48" s="130">
        <f>'2. Erfassung Einzahlungen'!A46</f>
        <v>0</v>
      </c>
      <c r="B48" s="204" t="str">
        <f ca="1">IF(ISNUMBER(MATCH(B4,'2. Erfassung Einzahlungen'!$V$46:$CE$46,0)),'2. Erfassung Einzahlungen'!$N$46,"")</f>
        <v/>
      </c>
      <c r="C48" s="204" t="str">
        <f ca="1">IF(ISNUMBER(MATCH(C4,'2. Erfassung Einzahlungen'!$V$46:$CE$46,0)),'2. Erfassung Einzahlungen'!$N$46,"")</f>
        <v/>
      </c>
      <c r="D48" s="204" t="str">
        <f ca="1">IF(ISNUMBER(MATCH(D4,'2. Erfassung Einzahlungen'!$V$46:$CE$46,0)),'2. Erfassung Einzahlungen'!$N$46,"")</f>
        <v/>
      </c>
      <c r="E48" s="204" t="str">
        <f ca="1">IF(ISNUMBER(MATCH(E4,'2. Erfassung Einzahlungen'!$V$46:$CE$46,0)),'2. Erfassung Einzahlungen'!$N$46,"")</f>
        <v/>
      </c>
      <c r="F48" s="204" t="str">
        <f ca="1">IF(ISNUMBER(MATCH(F4,'2. Erfassung Einzahlungen'!$V$46:$CE$46,0)),'2. Erfassung Einzahlungen'!$N$46,"")</f>
        <v/>
      </c>
      <c r="G48" s="204" t="str">
        <f ca="1">IF(ISNUMBER(MATCH(G4,'2. Erfassung Einzahlungen'!$V$46:$CE$46,0)),'2. Erfassung Einzahlungen'!$N$46,"")</f>
        <v/>
      </c>
      <c r="H48" s="204" t="str">
        <f ca="1">IF(ISNUMBER(MATCH(H4,'2. Erfassung Einzahlungen'!$V$46:$CE$46,0)),'2. Erfassung Einzahlungen'!$N$46,"")</f>
        <v/>
      </c>
      <c r="I48" s="204" t="str">
        <f ca="1">IF(ISNUMBER(MATCH(I4,'2. Erfassung Einzahlungen'!$V$46:$CE$46,0)),'2. Erfassung Einzahlungen'!$N$46,"")</f>
        <v/>
      </c>
      <c r="J48" s="204" t="str">
        <f ca="1">IF(ISNUMBER(MATCH(J4,'2. Erfassung Einzahlungen'!$V$46:$CE$46,0)),'2. Erfassung Einzahlungen'!$N$46,"")</f>
        <v/>
      </c>
      <c r="K48" s="204" t="str">
        <f ca="1">IF(ISNUMBER(MATCH(K4,'2. Erfassung Einzahlungen'!$V$46:$CE$46,0)),'2. Erfassung Einzahlungen'!$N$46,"")</f>
        <v/>
      </c>
      <c r="L48" s="204" t="str">
        <f ca="1">IF(ISNUMBER(MATCH(L4,'2. Erfassung Einzahlungen'!$V$46:$CE$46,0)),'2. Erfassung Einzahlungen'!$N$46,"")</f>
        <v/>
      </c>
      <c r="M48" s="204" t="str">
        <f ca="1">IF(ISNUMBER(MATCH(M4,'2. Erfassung Einzahlungen'!$V$46:$CE$46,0)),'2. Erfassung Einzahlungen'!$N$46,"")</f>
        <v/>
      </c>
      <c r="N48" s="134">
        <f t="shared" ca="1" si="4"/>
        <v>0</v>
      </c>
    </row>
    <row r="49" spans="1:15" x14ac:dyDescent="0.25">
      <c r="A49" s="130">
        <f>'2. Erfassung Einzahlungen'!A47</f>
        <v>0</v>
      </c>
      <c r="B49" s="204" t="str">
        <f ca="1">IF(ISNUMBER(MATCH(B4,'2. Erfassung Einzahlungen'!$V$47:$CE$47,0)),'2. Erfassung Einzahlungen'!$N$47,"")</f>
        <v/>
      </c>
      <c r="C49" s="204" t="str">
        <f ca="1">IF(ISNUMBER(MATCH(C4,'2. Erfassung Einzahlungen'!$V$47:$CE$47,0)),'2. Erfassung Einzahlungen'!$N$47,"")</f>
        <v/>
      </c>
      <c r="D49" s="204" t="str">
        <f ca="1">IF(ISNUMBER(MATCH(D4,'2. Erfassung Einzahlungen'!$V$47:$CE$47,0)),'2. Erfassung Einzahlungen'!$N$47,"")</f>
        <v/>
      </c>
      <c r="E49" s="204" t="str">
        <f ca="1">IF(ISNUMBER(MATCH(E4,'2. Erfassung Einzahlungen'!$V$47:$CE$47,0)),'2. Erfassung Einzahlungen'!$N$47,"")</f>
        <v/>
      </c>
      <c r="F49" s="204" t="str">
        <f ca="1">IF(ISNUMBER(MATCH(F4,'2. Erfassung Einzahlungen'!$V$47:$CE$47,0)),'2. Erfassung Einzahlungen'!$N$47,"")</f>
        <v/>
      </c>
      <c r="G49" s="204" t="str">
        <f ca="1">IF(ISNUMBER(MATCH(G4,'2. Erfassung Einzahlungen'!$V$47:$CE$47,0)),'2. Erfassung Einzahlungen'!$N$47,"")</f>
        <v/>
      </c>
      <c r="H49" s="204" t="str">
        <f ca="1">IF(ISNUMBER(MATCH(H4,'2. Erfassung Einzahlungen'!$V$47:$CE$47,0)),'2. Erfassung Einzahlungen'!$N$47,"")</f>
        <v/>
      </c>
      <c r="I49" s="204" t="str">
        <f ca="1">IF(ISNUMBER(MATCH(I4,'2. Erfassung Einzahlungen'!$V$47:$CE$47,0)),'2. Erfassung Einzahlungen'!$N$47,"")</f>
        <v/>
      </c>
      <c r="J49" s="204" t="str">
        <f ca="1">IF(ISNUMBER(MATCH(J4,'2. Erfassung Einzahlungen'!$V$47:$CE$47,0)),'2. Erfassung Einzahlungen'!$N$47,"")</f>
        <v/>
      </c>
      <c r="K49" s="204" t="str">
        <f ca="1">IF(ISNUMBER(MATCH(K4,'2. Erfassung Einzahlungen'!$V$47:$CE$47,0)),'2. Erfassung Einzahlungen'!$N$47,"")</f>
        <v/>
      </c>
      <c r="L49" s="204" t="str">
        <f ca="1">IF(ISNUMBER(MATCH(L4,'2. Erfassung Einzahlungen'!$V$47:$CE$47,0)),'2. Erfassung Einzahlungen'!$N$47,"")</f>
        <v/>
      </c>
      <c r="M49" s="204" t="str">
        <f ca="1">IF(ISNUMBER(MATCH(M4,'2. Erfassung Einzahlungen'!$V$47:$CE$47,0)),'2. Erfassung Einzahlungen'!$N$47,"")</f>
        <v/>
      </c>
      <c r="N49" s="134">
        <f t="shared" ca="1" si="4"/>
        <v>0</v>
      </c>
    </row>
    <row r="50" spans="1:15" x14ac:dyDescent="0.25">
      <c r="A50" s="130">
        <f>'2. Erfassung Einzahlungen'!A48</f>
        <v>0</v>
      </c>
      <c r="B50" s="204" t="str">
        <f ca="1">IF(ISNUMBER(MATCH(B4,'2. Erfassung Einzahlungen'!$V$48:$CE$48,0)),'2. Erfassung Einzahlungen'!$N$48,"")</f>
        <v/>
      </c>
      <c r="C50" s="204" t="str">
        <f ca="1">IF(ISNUMBER(MATCH(C4,'2. Erfassung Einzahlungen'!$V$48:$CE$48,0)),'2. Erfassung Einzahlungen'!$N$48,"")</f>
        <v/>
      </c>
      <c r="D50" s="204" t="str">
        <f ca="1">IF(ISNUMBER(MATCH(D4,'2. Erfassung Einzahlungen'!$V$48:$CE$48,0)),'2. Erfassung Einzahlungen'!$N$48,"")</f>
        <v/>
      </c>
      <c r="E50" s="204" t="str">
        <f ca="1">IF(ISNUMBER(MATCH(E4,'2. Erfassung Einzahlungen'!$V$48:$CE$48,0)),'2. Erfassung Einzahlungen'!$N$48,"")</f>
        <v/>
      </c>
      <c r="F50" s="204" t="str">
        <f ca="1">IF(ISNUMBER(MATCH(F4,'2. Erfassung Einzahlungen'!$V$48:$CE$48,0)),'2. Erfassung Einzahlungen'!$N$48,"")</f>
        <v/>
      </c>
      <c r="G50" s="204" t="str">
        <f ca="1">IF(ISNUMBER(MATCH(G4,'2. Erfassung Einzahlungen'!$V$48:$CE$48,0)),'2. Erfassung Einzahlungen'!$N$48,"")</f>
        <v/>
      </c>
      <c r="H50" s="204" t="str">
        <f ca="1">IF(ISNUMBER(MATCH(H4,'2. Erfassung Einzahlungen'!$V$48:$CE$48,0)),'2. Erfassung Einzahlungen'!$N$48,"")</f>
        <v/>
      </c>
      <c r="I50" s="204" t="str">
        <f ca="1">IF(ISNUMBER(MATCH(I4,'2. Erfassung Einzahlungen'!$V$48:$CE$48,0)),'2. Erfassung Einzahlungen'!$N$48,"")</f>
        <v/>
      </c>
      <c r="J50" s="204" t="str">
        <f ca="1">IF(ISNUMBER(MATCH(J4,'2. Erfassung Einzahlungen'!$V$48:$CE$48,0)),'2. Erfassung Einzahlungen'!$N$48,"")</f>
        <v/>
      </c>
      <c r="K50" s="204" t="str">
        <f ca="1">IF(ISNUMBER(MATCH(K4,'2. Erfassung Einzahlungen'!$V$48:$CE$48,0)),'2. Erfassung Einzahlungen'!$N$48,"")</f>
        <v/>
      </c>
      <c r="L50" s="204" t="str">
        <f ca="1">IF(ISNUMBER(MATCH(L4,'2. Erfassung Einzahlungen'!$V$48:$CE$48,0)),'2. Erfassung Einzahlungen'!$N$48,"")</f>
        <v/>
      </c>
      <c r="M50" s="204" t="str">
        <f ca="1">IF(ISNUMBER(MATCH(M4,'2. Erfassung Einzahlungen'!$V$48:$CE$48,0)),'2. Erfassung Einzahlungen'!$N$48,"")</f>
        <v/>
      </c>
      <c r="N50" s="134">
        <f t="shared" ca="1" si="4"/>
        <v>0</v>
      </c>
    </row>
    <row r="51" spans="1:15" ht="18.75" x14ac:dyDescent="0.3">
      <c r="A51" s="126" t="str">
        <f>'2. Erfassung Einzahlungen'!A49</f>
        <v>Summe unregelmäßige Einzahlungen</v>
      </c>
      <c r="B51" s="105">
        <f ca="1">SUM(B27:B50)</f>
        <v>0</v>
      </c>
      <c r="C51" s="105">
        <f t="shared" ref="C51:M51" ca="1" si="5">SUM(C27:C50)</f>
        <v>0</v>
      </c>
      <c r="D51" s="105">
        <f t="shared" ca="1" si="5"/>
        <v>0</v>
      </c>
      <c r="E51" s="105">
        <f t="shared" ca="1" si="5"/>
        <v>0</v>
      </c>
      <c r="F51" s="105">
        <f t="shared" ca="1" si="5"/>
        <v>0</v>
      </c>
      <c r="G51" s="105">
        <f t="shared" ca="1" si="5"/>
        <v>0</v>
      </c>
      <c r="H51" s="105">
        <f t="shared" ca="1" si="5"/>
        <v>0</v>
      </c>
      <c r="I51" s="105">
        <f t="shared" ca="1" si="5"/>
        <v>0</v>
      </c>
      <c r="J51" s="105">
        <f t="shared" ca="1" si="5"/>
        <v>0</v>
      </c>
      <c r="K51" s="105">
        <f t="shared" ca="1" si="5"/>
        <v>0</v>
      </c>
      <c r="L51" s="105">
        <f t="shared" ca="1" si="5"/>
        <v>0</v>
      </c>
      <c r="M51" s="105">
        <f t="shared" ca="1" si="5"/>
        <v>0</v>
      </c>
      <c r="N51" s="134">
        <f ca="1">SUM(N27:N50)</f>
        <v>0</v>
      </c>
      <c r="O51" s="10"/>
    </row>
    <row r="52" spans="1:15" s="12" customFormat="1" ht="20.25" x14ac:dyDescent="0.3">
      <c r="A52" s="115" t="str">
        <f>'2. Erfassung Einzahlungen'!A50</f>
        <v>Gesamtsumme Einzahlungen</v>
      </c>
      <c r="B52" s="132">
        <f ca="1">B51+B25</f>
        <v>1212.25</v>
      </c>
      <c r="C52" s="132">
        <f t="shared" ref="C52:M52" ca="1" si="6">C51+C25</f>
        <v>1212.25</v>
      </c>
      <c r="D52" s="132">
        <f t="shared" ca="1" si="6"/>
        <v>1462.25</v>
      </c>
      <c r="E52" s="132">
        <f t="shared" ca="1" si="6"/>
        <v>1212.25</v>
      </c>
      <c r="F52" s="132">
        <f t="shared" ca="1" si="6"/>
        <v>1212.25</v>
      </c>
      <c r="G52" s="132">
        <f t="shared" ca="1" si="6"/>
        <v>1212.25</v>
      </c>
      <c r="H52" s="132">
        <f t="shared" ca="1" si="6"/>
        <v>1212.25</v>
      </c>
      <c r="I52" s="132">
        <f t="shared" ca="1" si="6"/>
        <v>1212.25</v>
      </c>
      <c r="J52" s="132">
        <f t="shared" ca="1" si="6"/>
        <v>1212.25</v>
      </c>
      <c r="K52" s="132">
        <f t="shared" ca="1" si="6"/>
        <v>1212.25</v>
      </c>
      <c r="L52" s="132">
        <f t="shared" ca="1" si="6"/>
        <v>1212.25</v>
      </c>
      <c r="M52" s="132">
        <f t="shared" ca="1" si="6"/>
        <v>1212.25</v>
      </c>
      <c r="N52" s="132">
        <f ca="1">N51+N25</f>
        <v>14797</v>
      </c>
    </row>
    <row r="53" spans="1:15" s="3" customFormat="1" ht="18.75" x14ac:dyDescent="0.3">
      <c r="A53" s="11" t="s">
        <v>162</v>
      </c>
      <c r="B53" s="251">
        <f ca="1">B26</f>
        <v>46388</v>
      </c>
      <c r="C53" s="251">
        <f t="shared" ref="C53:M53" ca="1" si="7">C26</f>
        <v>46419</v>
      </c>
      <c r="D53" s="251">
        <f t="shared" ca="1" si="7"/>
        <v>46447</v>
      </c>
      <c r="E53" s="251">
        <f t="shared" ca="1" si="7"/>
        <v>46478</v>
      </c>
      <c r="F53" s="251">
        <f t="shared" ca="1" si="7"/>
        <v>46508</v>
      </c>
      <c r="G53" s="251">
        <f t="shared" ca="1" si="7"/>
        <v>46539</v>
      </c>
      <c r="H53" s="251">
        <f t="shared" ca="1" si="7"/>
        <v>46569</v>
      </c>
      <c r="I53" s="251">
        <f t="shared" ca="1" si="7"/>
        <v>46600</v>
      </c>
      <c r="J53" s="251">
        <f t="shared" ca="1" si="7"/>
        <v>46631</v>
      </c>
      <c r="K53" s="251">
        <f t="shared" ca="1" si="7"/>
        <v>46661</v>
      </c>
      <c r="L53" s="251">
        <f t="shared" ca="1" si="7"/>
        <v>46692</v>
      </c>
      <c r="M53" s="251">
        <f t="shared" ca="1" si="7"/>
        <v>46722</v>
      </c>
      <c r="N53" s="109" t="s">
        <v>12</v>
      </c>
    </row>
    <row r="54" spans="1:15" x14ac:dyDescent="0.25">
      <c r="A54" s="17" t="str">
        <f>'3. Erfassung Auszahlungen'!A2</f>
        <v>Darlehensrate inkl. Zinsen DHH 
Am Sauerwinkel</v>
      </c>
      <c r="B54" s="204">
        <f ca="1">IF(ISNUMBER(MATCH(B4,'3. Erfassung Auszahlungen'!$V$2:$CE$2,0)),'3. Erfassung Auszahlungen'!$N$2,"")</f>
        <v>858.17</v>
      </c>
      <c r="C54" s="204">
        <f ca="1">IF(ISNUMBER(MATCH(C4,'3. Erfassung Auszahlungen'!$V$2:$CE$2,0)),'3. Erfassung Auszahlungen'!$N$2,"")</f>
        <v>858.17</v>
      </c>
      <c r="D54" s="204">
        <f ca="1">IF(ISNUMBER(MATCH(D4,'3. Erfassung Auszahlungen'!$V$2:$CE$2,0)),'3. Erfassung Auszahlungen'!$N$2,"")</f>
        <v>858.17</v>
      </c>
      <c r="E54" s="204">
        <f ca="1">IF(ISNUMBER(MATCH(E4,'3. Erfassung Auszahlungen'!$V$2:$CE$2,0)),'3. Erfassung Auszahlungen'!$N$2,"")</f>
        <v>858.17</v>
      </c>
      <c r="F54" s="204">
        <f ca="1">IF(ISNUMBER(MATCH(F4,'3. Erfassung Auszahlungen'!$V$2:$CE$2,0)),'3. Erfassung Auszahlungen'!$N$2,"")</f>
        <v>858.17</v>
      </c>
      <c r="G54" s="204">
        <f ca="1">IF(ISNUMBER(MATCH(G4,'3. Erfassung Auszahlungen'!$V$2:$CE$2,0)),'3. Erfassung Auszahlungen'!$N$2,"")</f>
        <v>858.17</v>
      </c>
      <c r="H54" s="204">
        <f ca="1">IF(ISNUMBER(MATCH(H4,'3. Erfassung Auszahlungen'!$V$2:$CE$2,0)),'3. Erfassung Auszahlungen'!$N$2,"")</f>
        <v>858.17</v>
      </c>
      <c r="I54" s="204">
        <f ca="1">IF(ISNUMBER(MATCH(I4,'3. Erfassung Auszahlungen'!$V$2:$CE$2,0)),'3. Erfassung Auszahlungen'!$N$2,"")</f>
        <v>858.17</v>
      </c>
      <c r="J54" s="204">
        <f ca="1">IF(ISNUMBER(MATCH(J4,'3. Erfassung Auszahlungen'!$V$2:$CE$2,0)),'3. Erfassung Auszahlungen'!$N$2,"")</f>
        <v>858.17</v>
      </c>
      <c r="K54" s="204">
        <f ca="1">IF(ISNUMBER(MATCH(K4,'3. Erfassung Auszahlungen'!$V$2:$CE$2,0)),'3. Erfassung Auszahlungen'!$N$2,"")</f>
        <v>858.17</v>
      </c>
      <c r="L54" s="204">
        <f ca="1">IF(ISNUMBER(MATCH(L4,'3. Erfassung Auszahlungen'!$V$2:$CE$2,0)),'3. Erfassung Auszahlungen'!$N$2,"")</f>
        <v>858.17</v>
      </c>
      <c r="M54" s="204">
        <f ca="1">IF(ISNUMBER(MATCH(M4,'3. Erfassung Auszahlungen'!$V$2:$CE$2,0)),'3. Erfassung Auszahlungen'!$N$2,"")</f>
        <v>858.17</v>
      </c>
      <c r="N54" s="135">
        <f ca="1">SUM(B54:M54)</f>
        <v>10298.039999999999</v>
      </c>
    </row>
    <row r="55" spans="1:15" x14ac:dyDescent="0.25">
      <c r="A55" s="18" t="str">
        <f>'3. Erfassung Auszahlungen'!A3</f>
        <v>Grundsteuer + NK DHH Am Sauerwinkel</v>
      </c>
      <c r="B55" s="204">
        <f ca="1">IF(ISNUMBER(MATCH(B4,'3. Erfassung Auszahlungen'!$V$3:$CE$3,0)),'3. Erfassung Auszahlungen'!$N$3,"")</f>
        <v>267</v>
      </c>
      <c r="C55" s="204">
        <f ca="1">IF(ISNUMBER(MATCH(C4,'3. Erfassung Auszahlungen'!$V$3:$CE$3,0)),'3. Erfassung Auszahlungen'!$N$3,"")</f>
        <v>267</v>
      </c>
      <c r="D55" s="204">
        <f ca="1">IF(ISNUMBER(MATCH(D4,'3. Erfassung Auszahlungen'!$V$3:$CE$3,0)),'3. Erfassung Auszahlungen'!$N$3,"")</f>
        <v>267</v>
      </c>
      <c r="E55" s="204">
        <f ca="1">IF(ISNUMBER(MATCH(E4,'3. Erfassung Auszahlungen'!$V$3:$CE$3,0)),'3. Erfassung Auszahlungen'!$N$3,"")</f>
        <v>267</v>
      </c>
      <c r="F55" s="204">
        <f ca="1">IF(ISNUMBER(MATCH(F4,'3. Erfassung Auszahlungen'!$V$3:$CE$3,0)),'3. Erfassung Auszahlungen'!$N$3,"")</f>
        <v>267</v>
      </c>
      <c r="G55" s="204">
        <f ca="1">IF(ISNUMBER(MATCH(G4,'3. Erfassung Auszahlungen'!$V$3:$CE$3,0)),'3. Erfassung Auszahlungen'!$N$3,"")</f>
        <v>267</v>
      </c>
      <c r="H55" s="204">
        <f ca="1">IF(ISNUMBER(MATCH(H4,'3. Erfassung Auszahlungen'!$V$3:$CE$3,0)),'3. Erfassung Auszahlungen'!$N$3,"")</f>
        <v>267</v>
      </c>
      <c r="I55" s="204">
        <f ca="1">IF(ISNUMBER(MATCH(I4,'3. Erfassung Auszahlungen'!$V$3:$CE$3,0)),'3. Erfassung Auszahlungen'!$N$3,"")</f>
        <v>267</v>
      </c>
      <c r="J55" s="204">
        <f ca="1">IF(ISNUMBER(MATCH(J4,'3. Erfassung Auszahlungen'!$V$3:$CE$3,0)),'3. Erfassung Auszahlungen'!$N$3,"")</f>
        <v>267</v>
      </c>
      <c r="K55" s="204">
        <f ca="1">IF(ISNUMBER(MATCH(K4,'3. Erfassung Auszahlungen'!$V$3:$CE$3,0)),'3. Erfassung Auszahlungen'!$N$3,"")</f>
        <v>267</v>
      </c>
      <c r="L55" s="204">
        <f ca="1">IF(ISNUMBER(MATCH(L4,'3. Erfassung Auszahlungen'!$V$3:$CE$3,0)),'3. Erfassung Auszahlungen'!$N$3,"")</f>
        <v>267</v>
      </c>
      <c r="M55" s="204">
        <f ca="1">IF(ISNUMBER(MATCH(M4,'3. Erfassung Auszahlungen'!$V$3:$CE$3,0)),'3. Erfassung Auszahlungen'!$N$3,"")</f>
        <v>267</v>
      </c>
      <c r="N55" s="135">
        <f t="shared" ref="N55:N93" ca="1" si="8">SUM(B55:M55)</f>
        <v>3204</v>
      </c>
    </row>
    <row r="56" spans="1:15" x14ac:dyDescent="0.25">
      <c r="A56" s="18">
        <f>'3. Erfassung Auszahlungen'!A4</f>
        <v>0</v>
      </c>
      <c r="B56" s="204" t="str">
        <f ca="1">IF(ISNUMBER(MATCH(B4,'3. Erfassung Auszahlungen'!$V$4:$CE$4,0)),'3. Erfassung Auszahlungen'!$N$4,"")</f>
        <v/>
      </c>
      <c r="C56" s="204" t="str">
        <f ca="1">IF(ISNUMBER(MATCH(C4,'3. Erfassung Auszahlungen'!$V$4:$CE$4,0)),'3. Erfassung Auszahlungen'!$N$4,"")</f>
        <v/>
      </c>
      <c r="D56" s="204" t="str">
        <f ca="1">IF(ISNUMBER(MATCH(D4,'3. Erfassung Auszahlungen'!$V$4:$CE$4,0)),'3. Erfassung Auszahlungen'!$N$4,"")</f>
        <v/>
      </c>
      <c r="E56" s="204" t="str">
        <f ca="1">IF(ISNUMBER(MATCH(E4,'3. Erfassung Auszahlungen'!$V$4:$CE$4,0)),'3. Erfassung Auszahlungen'!$N$4,"")</f>
        <v/>
      </c>
      <c r="F56" s="204" t="str">
        <f ca="1">IF(ISNUMBER(MATCH(F4,'3. Erfassung Auszahlungen'!$V$4:$CE$4,0)),'3. Erfassung Auszahlungen'!$N$4,"")</f>
        <v/>
      </c>
      <c r="G56" s="204" t="str">
        <f ca="1">IF(ISNUMBER(MATCH(G4,'3. Erfassung Auszahlungen'!$V$4:$CE$4,0)),'3. Erfassung Auszahlungen'!$N$4,"")</f>
        <v/>
      </c>
      <c r="H56" s="204" t="str">
        <f ca="1">IF(ISNUMBER(MATCH(H4,'3. Erfassung Auszahlungen'!$V$4:$CE$4,0)),'3. Erfassung Auszahlungen'!$N$4,"")</f>
        <v/>
      </c>
      <c r="I56" s="204" t="str">
        <f ca="1">IF(ISNUMBER(MATCH(I4,'3. Erfassung Auszahlungen'!$V$4:$CE$4,0)),'3. Erfassung Auszahlungen'!$N$4,"")</f>
        <v/>
      </c>
      <c r="J56" s="204" t="str">
        <f ca="1">IF(ISNUMBER(MATCH(J4,'3. Erfassung Auszahlungen'!$V$4:$CE$4,0)),'3. Erfassung Auszahlungen'!$N$4,"")</f>
        <v/>
      </c>
      <c r="K56" s="204" t="str">
        <f ca="1">IF(ISNUMBER(MATCH(K4,'3. Erfassung Auszahlungen'!$V$4:$CE$4,0)),'3. Erfassung Auszahlungen'!$N$4,"")</f>
        <v/>
      </c>
      <c r="L56" s="204" t="str">
        <f ca="1">IF(ISNUMBER(MATCH(L4,'3. Erfassung Auszahlungen'!$V$4:$CE$4,0)),'3. Erfassung Auszahlungen'!$N$4,"")</f>
        <v/>
      </c>
      <c r="M56" s="204" t="str">
        <f ca="1">IF(ISNUMBER(MATCH(M4,'3. Erfassung Auszahlungen'!$V$4:$CE$4,0)),'3. Erfassung Auszahlungen'!$N$4,"")</f>
        <v/>
      </c>
      <c r="N56" s="135">
        <f t="shared" ca="1" si="8"/>
        <v>0</v>
      </c>
    </row>
    <row r="57" spans="1:15" x14ac:dyDescent="0.25">
      <c r="A57" s="18">
        <f>'3. Erfassung Auszahlungen'!A5</f>
        <v>0</v>
      </c>
      <c r="B57" s="204" t="str">
        <f ca="1">IF(ISNUMBER(MATCH(B4,'3. Erfassung Auszahlungen'!$V$5:$CE$5,0)),'3. Erfassung Auszahlungen'!$N$5,"")</f>
        <v/>
      </c>
      <c r="C57" s="204" t="str">
        <f ca="1">IF(ISNUMBER(MATCH(C4,'3. Erfassung Auszahlungen'!$V$5:$CE$5,0)),'3. Erfassung Auszahlungen'!$N$5,"")</f>
        <v/>
      </c>
      <c r="D57" s="204" t="str">
        <f ca="1">IF(ISNUMBER(MATCH(D4,'3. Erfassung Auszahlungen'!$V$5:$CE$5,0)),'3. Erfassung Auszahlungen'!$N$5,"")</f>
        <v/>
      </c>
      <c r="E57" s="204" t="str">
        <f ca="1">IF(ISNUMBER(MATCH(E4,'3. Erfassung Auszahlungen'!$V$5:$CE$5,0)),'3. Erfassung Auszahlungen'!$N$5,"")</f>
        <v/>
      </c>
      <c r="F57" s="204" t="str">
        <f ca="1">IF(ISNUMBER(MATCH(F4,'3. Erfassung Auszahlungen'!$V$5:$CE$5,0)),'3. Erfassung Auszahlungen'!$N$5,"")</f>
        <v/>
      </c>
      <c r="G57" s="204" t="str">
        <f ca="1">IF(ISNUMBER(MATCH(G4,'3. Erfassung Auszahlungen'!$V$5:$CE$5,0)),'3. Erfassung Auszahlungen'!$N$5,"")</f>
        <v/>
      </c>
      <c r="H57" s="204" t="str">
        <f ca="1">IF(ISNUMBER(MATCH(H4,'3. Erfassung Auszahlungen'!$V$5:$CE$5,0)),'3. Erfassung Auszahlungen'!$N$5,"")</f>
        <v/>
      </c>
      <c r="I57" s="204" t="str">
        <f ca="1">IF(ISNUMBER(MATCH(I4,'3. Erfassung Auszahlungen'!$V$5:$CE$5,0)),'3. Erfassung Auszahlungen'!$N$5,"")</f>
        <v/>
      </c>
      <c r="J57" s="204" t="str">
        <f ca="1">IF(ISNUMBER(MATCH(J4,'3. Erfassung Auszahlungen'!$V$5:$CE$5,0)),'3. Erfassung Auszahlungen'!$N$5,"")</f>
        <v/>
      </c>
      <c r="K57" s="204" t="str">
        <f ca="1">IF(ISNUMBER(MATCH(K4,'3. Erfassung Auszahlungen'!$V$5:$CE$5,0)),'3. Erfassung Auszahlungen'!$N$5,"")</f>
        <v/>
      </c>
      <c r="L57" s="204" t="str">
        <f ca="1">IF(ISNUMBER(MATCH(L4,'3. Erfassung Auszahlungen'!$V$5:$CE$5,0)),'3. Erfassung Auszahlungen'!$N$5,"")</f>
        <v/>
      </c>
      <c r="M57" s="204" t="str">
        <f ca="1">IF(ISNUMBER(MATCH(M4,'3. Erfassung Auszahlungen'!$V$5:$CE$5,0)),'3. Erfassung Auszahlungen'!$N$5,"")</f>
        <v/>
      </c>
      <c r="N57" s="135">
        <f t="shared" ca="1" si="8"/>
        <v>0</v>
      </c>
    </row>
    <row r="58" spans="1:15" x14ac:dyDescent="0.25">
      <c r="A58" s="18">
        <f>'3. Erfassung Auszahlungen'!A6</f>
        <v>0</v>
      </c>
      <c r="B58" s="204" t="str">
        <f ca="1">IF(ISNUMBER(MATCH(B4,'3. Erfassung Auszahlungen'!$V$6:$CE$6,0)),'3. Erfassung Auszahlungen'!$N$6,"")</f>
        <v/>
      </c>
      <c r="C58" s="204" t="str">
        <f ca="1">IF(ISNUMBER(MATCH(C4,'3. Erfassung Auszahlungen'!$V$6:$CE$6,0)),'3. Erfassung Auszahlungen'!$N$6,"")</f>
        <v/>
      </c>
      <c r="D58" s="204" t="str">
        <f ca="1">IF(ISNUMBER(MATCH(D4,'3. Erfassung Auszahlungen'!$V$6:$CE$6,0)),'3. Erfassung Auszahlungen'!$N$6,"")</f>
        <v/>
      </c>
      <c r="E58" s="204" t="str">
        <f ca="1">IF(ISNUMBER(MATCH(E4,'3. Erfassung Auszahlungen'!$V$6:$CE$6,0)),'3. Erfassung Auszahlungen'!$N$6,"")</f>
        <v/>
      </c>
      <c r="F58" s="204" t="str">
        <f ca="1">IF(ISNUMBER(MATCH(F4,'3. Erfassung Auszahlungen'!$V$6:$CE$6,0)),'3. Erfassung Auszahlungen'!$N$6,"")</f>
        <v/>
      </c>
      <c r="G58" s="204" t="str">
        <f ca="1">IF(ISNUMBER(MATCH(G4,'3. Erfassung Auszahlungen'!$V$6:$CE$6,0)),'3. Erfassung Auszahlungen'!$N$6,"")</f>
        <v/>
      </c>
      <c r="H58" s="204" t="str">
        <f ca="1">IF(ISNUMBER(MATCH(H4,'3. Erfassung Auszahlungen'!$V$6:$CE$6,0)),'3. Erfassung Auszahlungen'!$N$6,"")</f>
        <v/>
      </c>
      <c r="I58" s="204" t="str">
        <f ca="1">IF(ISNUMBER(MATCH(I4,'3. Erfassung Auszahlungen'!$V$6:$CE$6,0)),'3. Erfassung Auszahlungen'!$N$6,"")</f>
        <v/>
      </c>
      <c r="J58" s="204" t="str">
        <f ca="1">IF(ISNUMBER(MATCH(J4,'3. Erfassung Auszahlungen'!$V$6:$CE$6,0)),'3. Erfassung Auszahlungen'!$N$6,"")</f>
        <v/>
      </c>
      <c r="K58" s="204" t="str">
        <f ca="1">IF(ISNUMBER(MATCH(K4,'3. Erfassung Auszahlungen'!$V$6:$CE$6,0)),'3. Erfassung Auszahlungen'!$N$6,"")</f>
        <v/>
      </c>
      <c r="L58" s="204" t="str">
        <f ca="1">IF(ISNUMBER(MATCH(L4,'3. Erfassung Auszahlungen'!$V$6:$CE$6,0)),'3. Erfassung Auszahlungen'!$N$6,"")</f>
        <v/>
      </c>
      <c r="M58" s="204" t="str">
        <f ca="1">IF(ISNUMBER(MATCH(M4,'3. Erfassung Auszahlungen'!$V$6:$CE$6,0)),'3. Erfassung Auszahlungen'!$N$6,"")</f>
        <v/>
      </c>
      <c r="N58" s="135">
        <f t="shared" ca="1" si="8"/>
        <v>0</v>
      </c>
    </row>
    <row r="59" spans="1:15" x14ac:dyDescent="0.25">
      <c r="A59" s="18">
        <f>'3. Erfassung Auszahlungen'!A7</f>
        <v>0</v>
      </c>
      <c r="B59" s="204" t="str">
        <f ca="1">IF(ISNUMBER(MATCH(B4,'3. Erfassung Auszahlungen'!$V$7:$CE$7,0)),'3. Erfassung Auszahlungen'!$N$7,"")</f>
        <v/>
      </c>
      <c r="C59" s="204" t="str">
        <f ca="1">IF(ISNUMBER(MATCH(C4,'3. Erfassung Auszahlungen'!$V$7:$CE$7,0)),'3. Erfassung Auszahlungen'!$N$7,"")</f>
        <v/>
      </c>
      <c r="D59" s="204" t="str">
        <f ca="1">IF(ISNUMBER(MATCH(D4,'3. Erfassung Auszahlungen'!$V$7:$CE$7,0)),'3. Erfassung Auszahlungen'!$N$7,"")</f>
        <v/>
      </c>
      <c r="E59" s="204" t="str">
        <f ca="1">IF(ISNUMBER(MATCH(E4,'3. Erfassung Auszahlungen'!$V$7:$CE$7,0)),'3. Erfassung Auszahlungen'!$N$7,"")</f>
        <v/>
      </c>
      <c r="F59" s="204" t="str">
        <f ca="1">IF(ISNUMBER(MATCH(F4,'3. Erfassung Auszahlungen'!$V$7:$CE$7,0)),'3. Erfassung Auszahlungen'!$N$7,"")</f>
        <v/>
      </c>
      <c r="G59" s="204" t="str">
        <f ca="1">IF(ISNUMBER(MATCH(G4,'3. Erfassung Auszahlungen'!$V$7:$CE$7,0)),'3. Erfassung Auszahlungen'!$N$7,"")</f>
        <v/>
      </c>
      <c r="H59" s="204" t="str">
        <f ca="1">IF(ISNUMBER(MATCH(H4,'3. Erfassung Auszahlungen'!$V$7:$CE$7,0)),'3. Erfassung Auszahlungen'!$N$7,"")</f>
        <v/>
      </c>
      <c r="I59" s="204" t="str">
        <f ca="1">IF(ISNUMBER(MATCH(I4,'3. Erfassung Auszahlungen'!$V$7:$CE$7,0)),'3. Erfassung Auszahlungen'!$N$7,"")</f>
        <v/>
      </c>
      <c r="J59" s="204" t="str">
        <f ca="1">IF(ISNUMBER(MATCH(J4,'3. Erfassung Auszahlungen'!$V$7:$CE$7,0)),'3. Erfassung Auszahlungen'!$N$7,"")</f>
        <v/>
      </c>
      <c r="K59" s="204" t="str">
        <f ca="1">IF(ISNUMBER(MATCH(K4,'3. Erfassung Auszahlungen'!$V$7:$CE$7,0)),'3. Erfassung Auszahlungen'!$N$7,"")</f>
        <v/>
      </c>
      <c r="L59" s="204" t="str">
        <f ca="1">IF(ISNUMBER(MATCH(L4,'3. Erfassung Auszahlungen'!$V$7:$CE$7,0)),'3. Erfassung Auszahlungen'!$N$7,"")</f>
        <v/>
      </c>
      <c r="M59" s="204" t="str">
        <f ca="1">IF(ISNUMBER(MATCH(M4,'3. Erfassung Auszahlungen'!$V$7:$CE$7,0)),'3. Erfassung Auszahlungen'!$N$7,"")</f>
        <v/>
      </c>
      <c r="N59" s="135">
        <f t="shared" ca="1" si="8"/>
        <v>0</v>
      </c>
    </row>
    <row r="60" spans="1:15" x14ac:dyDescent="0.25">
      <c r="A60" s="18">
        <f>'3. Erfassung Auszahlungen'!A8</f>
        <v>0</v>
      </c>
      <c r="B60" s="204" t="str">
        <f ca="1">IF(ISNUMBER(MATCH(B4,'3. Erfassung Auszahlungen'!$V$8:$CE$8,0)),'3. Erfassung Auszahlungen'!$N$8,"")</f>
        <v/>
      </c>
      <c r="C60" s="204" t="str">
        <f ca="1">IF(ISNUMBER(MATCH(C4,'3. Erfassung Auszahlungen'!$V$8:$CE$8,0)),'3. Erfassung Auszahlungen'!$N$8,"")</f>
        <v/>
      </c>
      <c r="D60" s="204" t="str">
        <f ca="1">IF(ISNUMBER(MATCH(D4,'3. Erfassung Auszahlungen'!$V$8:$CE$8,0)),'3. Erfassung Auszahlungen'!$N$8,"")</f>
        <v/>
      </c>
      <c r="E60" s="204" t="str">
        <f ca="1">IF(ISNUMBER(MATCH(E4,'3. Erfassung Auszahlungen'!$V$8:$CE$8,0)),'3. Erfassung Auszahlungen'!$N$8,"")</f>
        <v/>
      </c>
      <c r="F60" s="204" t="str">
        <f ca="1">IF(ISNUMBER(MATCH(F4,'3. Erfassung Auszahlungen'!$V$8:$CE$8,0)),'3. Erfassung Auszahlungen'!$N$8,"")</f>
        <v/>
      </c>
      <c r="G60" s="204" t="str">
        <f ca="1">IF(ISNUMBER(MATCH(G4,'3. Erfassung Auszahlungen'!$V$8:$CE$8,0)),'3. Erfassung Auszahlungen'!$N$8,"")</f>
        <v/>
      </c>
      <c r="H60" s="204" t="str">
        <f ca="1">IF(ISNUMBER(MATCH(H4,'3. Erfassung Auszahlungen'!$V$8:$CE$8,0)),'3. Erfassung Auszahlungen'!$N$8,"")</f>
        <v/>
      </c>
      <c r="I60" s="204" t="str">
        <f ca="1">IF(ISNUMBER(MATCH(I4,'3. Erfassung Auszahlungen'!$V$8:$CE$8,0)),'3. Erfassung Auszahlungen'!$N$8,"")</f>
        <v/>
      </c>
      <c r="J60" s="204" t="str">
        <f ca="1">IF(ISNUMBER(MATCH(J4,'3. Erfassung Auszahlungen'!$V$8:$CE$8,0)),'3. Erfassung Auszahlungen'!$N$8,"")</f>
        <v/>
      </c>
      <c r="K60" s="204" t="str">
        <f ca="1">IF(ISNUMBER(MATCH(K4,'3. Erfassung Auszahlungen'!$V$8:$CE$8,0)),'3. Erfassung Auszahlungen'!$N$8,"")</f>
        <v/>
      </c>
      <c r="L60" s="204" t="str">
        <f ca="1">IF(ISNUMBER(MATCH(L4,'3. Erfassung Auszahlungen'!$V$8:$CE$8,0)),'3. Erfassung Auszahlungen'!$N$8,"")</f>
        <v/>
      </c>
      <c r="M60" s="204" t="str">
        <f ca="1">IF(ISNUMBER(MATCH(M4,'3. Erfassung Auszahlungen'!$V$8:$CE$8,0)),'3. Erfassung Auszahlungen'!$N$8,"")</f>
        <v/>
      </c>
      <c r="N60" s="135">
        <f t="shared" ca="1" si="8"/>
        <v>0</v>
      </c>
    </row>
    <row r="61" spans="1:15" x14ac:dyDescent="0.25">
      <c r="A61" s="18">
        <f>'3. Erfassung Auszahlungen'!A9</f>
        <v>0</v>
      </c>
      <c r="B61" s="204" t="str">
        <f ca="1">IF(ISNUMBER(MATCH(B4,'3. Erfassung Auszahlungen'!$V$9:$CE$9,0)),'3. Erfassung Auszahlungen'!$N$9,"")</f>
        <v/>
      </c>
      <c r="C61" s="204" t="str">
        <f ca="1">IF(ISNUMBER(MATCH(C4,'3. Erfassung Auszahlungen'!$V$9:$CE$9,0)),'3. Erfassung Auszahlungen'!$N$9,"")</f>
        <v/>
      </c>
      <c r="D61" s="204" t="str">
        <f ca="1">IF(ISNUMBER(MATCH(D4,'3. Erfassung Auszahlungen'!$V$9:$CE$9,0)),'3. Erfassung Auszahlungen'!$N$9,"")</f>
        <v/>
      </c>
      <c r="E61" s="204" t="str">
        <f ca="1">IF(ISNUMBER(MATCH(E4,'3. Erfassung Auszahlungen'!$V$9:$CE$9,0)),'3. Erfassung Auszahlungen'!$N$9,"")</f>
        <v/>
      </c>
      <c r="F61" s="204" t="str">
        <f ca="1">IF(ISNUMBER(MATCH(F4,'3. Erfassung Auszahlungen'!$V$9:$CE$9,0)),'3. Erfassung Auszahlungen'!$N$9,"")</f>
        <v/>
      </c>
      <c r="G61" s="204" t="str">
        <f ca="1">IF(ISNUMBER(MATCH(G4,'3. Erfassung Auszahlungen'!$V$9:$CE$9,0)),'3. Erfassung Auszahlungen'!$N$9,"")</f>
        <v/>
      </c>
      <c r="H61" s="204" t="str">
        <f ca="1">IF(ISNUMBER(MATCH(H4,'3. Erfassung Auszahlungen'!$V$9:$CE$9,0)),'3. Erfassung Auszahlungen'!$N$9,"")</f>
        <v/>
      </c>
      <c r="I61" s="204" t="str">
        <f ca="1">IF(ISNUMBER(MATCH(I4,'3. Erfassung Auszahlungen'!$V$9:$CE$9,0)),'3. Erfassung Auszahlungen'!$N$9,"")</f>
        <v/>
      </c>
      <c r="J61" s="204" t="str">
        <f ca="1">IF(ISNUMBER(MATCH(J4,'3. Erfassung Auszahlungen'!$V$9:$CE$9,0)),'3. Erfassung Auszahlungen'!$N$9,"")</f>
        <v/>
      </c>
      <c r="K61" s="204" t="str">
        <f ca="1">IF(ISNUMBER(MATCH(K4,'3. Erfassung Auszahlungen'!$V$9:$CE$9,0)),'3. Erfassung Auszahlungen'!$N$9,"")</f>
        <v/>
      </c>
      <c r="L61" s="204" t="str">
        <f ca="1">IF(ISNUMBER(MATCH(L4,'3. Erfassung Auszahlungen'!$V$9:$CE$9,0)),'3. Erfassung Auszahlungen'!$N$9,"")</f>
        <v/>
      </c>
      <c r="M61" s="204" t="str">
        <f ca="1">IF(ISNUMBER(MATCH(M4,'3. Erfassung Auszahlungen'!$V$9:$CE$9,0)),'3. Erfassung Auszahlungen'!$N$9,"")</f>
        <v/>
      </c>
      <c r="N61" s="135">
        <f t="shared" ca="1" si="8"/>
        <v>0</v>
      </c>
    </row>
    <row r="62" spans="1:15" x14ac:dyDescent="0.25">
      <c r="A62" s="18">
        <f>'3. Erfassung Auszahlungen'!A10</f>
        <v>0</v>
      </c>
      <c r="B62" s="204" t="str">
        <f ca="1">IF(ISNUMBER(MATCH(B4,'3. Erfassung Auszahlungen'!$V$10:$CE$10,0)),'3. Erfassung Auszahlungen'!$N$10,"")</f>
        <v/>
      </c>
      <c r="C62" s="204" t="str">
        <f ca="1">IF(ISNUMBER(MATCH(C4,'3. Erfassung Auszahlungen'!$V$10:$CE$10,0)),'3. Erfassung Auszahlungen'!$N$10,"")</f>
        <v/>
      </c>
      <c r="D62" s="204" t="str">
        <f ca="1">IF(ISNUMBER(MATCH(D4,'3. Erfassung Auszahlungen'!$V$10:$CE$10,0)),'3. Erfassung Auszahlungen'!$N$10,"")</f>
        <v/>
      </c>
      <c r="E62" s="204" t="str">
        <f ca="1">IF(ISNUMBER(MATCH(E4,'3. Erfassung Auszahlungen'!$V$10:$CE$10,0)),'3. Erfassung Auszahlungen'!$N$10,"")</f>
        <v/>
      </c>
      <c r="F62" s="204" t="str">
        <f ca="1">IF(ISNUMBER(MATCH(F4,'3. Erfassung Auszahlungen'!$V$10:$CE$10,0)),'3. Erfassung Auszahlungen'!$N$10,"")</f>
        <v/>
      </c>
      <c r="G62" s="204" t="str">
        <f ca="1">IF(ISNUMBER(MATCH(G4,'3. Erfassung Auszahlungen'!$V$10:$CE$10,0)),'3. Erfassung Auszahlungen'!$N$10,"")</f>
        <v/>
      </c>
      <c r="H62" s="204" t="str">
        <f ca="1">IF(ISNUMBER(MATCH(H4,'3. Erfassung Auszahlungen'!$V$10:$CE$10,0)),'3. Erfassung Auszahlungen'!$N$10,"")</f>
        <v/>
      </c>
      <c r="I62" s="204" t="str">
        <f ca="1">IF(ISNUMBER(MATCH(I4,'3. Erfassung Auszahlungen'!$V$10:$CE$10,0)),'3. Erfassung Auszahlungen'!$N$10,"")</f>
        <v/>
      </c>
      <c r="J62" s="204" t="str">
        <f ca="1">IF(ISNUMBER(MATCH(J4,'3. Erfassung Auszahlungen'!$V$10:$CE$10,0)),'3. Erfassung Auszahlungen'!$N$10,"")</f>
        <v/>
      </c>
      <c r="K62" s="204" t="str">
        <f ca="1">IF(ISNUMBER(MATCH(K4,'3. Erfassung Auszahlungen'!$V$10:$CE$10,0)),'3. Erfassung Auszahlungen'!$N$10,"")</f>
        <v/>
      </c>
      <c r="L62" s="204" t="str">
        <f ca="1">IF(ISNUMBER(MATCH(L4,'3. Erfassung Auszahlungen'!$V$10:$CE$10,0)),'3. Erfassung Auszahlungen'!$N$10,"")</f>
        <v/>
      </c>
      <c r="M62" s="204" t="str">
        <f ca="1">IF(ISNUMBER(MATCH(M4,'3. Erfassung Auszahlungen'!$V$10:$CE$10,0)),'3. Erfassung Auszahlungen'!$N$10,"")</f>
        <v/>
      </c>
      <c r="N62" s="135">
        <f t="shared" ca="1" si="8"/>
        <v>0</v>
      </c>
    </row>
    <row r="63" spans="1:15" x14ac:dyDescent="0.25">
      <c r="A63" s="18">
        <f>'3. Erfassung Auszahlungen'!A11</f>
        <v>0</v>
      </c>
      <c r="B63" s="204" t="str">
        <f ca="1">IF(ISNUMBER(MATCH(B4,'3. Erfassung Auszahlungen'!$V$11:$CE$11,0)),'3. Erfassung Auszahlungen'!$N$11,"")</f>
        <v/>
      </c>
      <c r="C63" s="204" t="str">
        <f ca="1">IF(ISNUMBER(MATCH(C4,'3. Erfassung Auszahlungen'!$V$11:$CE$11,0)),'3. Erfassung Auszahlungen'!$N$11,"")</f>
        <v/>
      </c>
      <c r="D63" s="204" t="str">
        <f ca="1">IF(ISNUMBER(MATCH(D4,'3. Erfassung Auszahlungen'!$V$11:$CE$11,0)),'3. Erfassung Auszahlungen'!$N$11,"")</f>
        <v/>
      </c>
      <c r="E63" s="204" t="str">
        <f ca="1">IF(ISNUMBER(MATCH(E4,'3. Erfassung Auszahlungen'!$V$11:$CE$11,0)),'3. Erfassung Auszahlungen'!$N$11,"")</f>
        <v/>
      </c>
      <c r="F63" s="204" t="str">
        <f ca="1">IF(ISNUMBER(MATCH(F4,'3. Erfassung Auszahlungen'!$V$11:$CE$11,0)),'3. Erfassung Auszahlungen'!$N$11,"")</f>
        <v/>
      </c>
      <c r="G63" s="204" t="str">
        <f ca="1">IF(ISNUMBER(MATCH(G4,'3. Erfassung Auszahlungen'!$V$11:$CE$11,0)),'3. Erfassung Auszahlungen'!$N$11,"")</f>
        <v/>
      </c>
      <c r="H63" s="204" t="str">
        <f ca="1">IF(ISNUMBER(MATCH(H4,'3. Erfassung Auszahlungen'!$V$11:$CE$11,0)),'3. Erfassung Auszahlungen'!$N$11,"")</f>
        <v/>
      </c>
      <c r="I63" s="204" t="str">
        <f ca="1">IF(ISNUMBER(MATCH(I4,'3. Erfassung Auszahlungen'!$V$11:$CE$11,0)),'3. Erfassung Auszahlungen'!$N$11,"")</f>
        <v/>
      </c>
      <c r="J63" s="204" t="str">
        <f ca="1">IF(ISNUMBER(MATCH(J4,'3. Erfassung Auszahlungen'!$V$11:$CE$11,0)),'3. Erfassung Auszahlungen'!$N$11,"")</f>
        <v/>
      </c>
      <c r="K63" s="204" t="str">
        <f ca="1">IF(ISNUMBER(MATCH(K4,'3. Erfassung Auszahlungen'!$V$11:$CE$11,0)),'3. Erfassung Auszahlungen'!$N$11,"")</f>
        <v/>
      </c>
      <c r="L63" s="204" t="str">
        <f ca="1">IF(ISNUMBER(MATCH(L4,'3. Erfassung Auszahlungen'!$V$11:$CE$11,0)),'3. Erfassung Auszahlungen'!$N$11,"")</f>
        <v/>
      </c>
      <c r="M63" s="204" t="str">
        <f ca="1">IF(ISNUMBER(MATCH(M4,'3. Erfassung Auszahlungen'!$V$11:$CE$11,0)),'3. Erfassung Auszahlungen'!$N$11,"")</f>
        <v/>
      </c>
      <c r="N63" s="135">
        <f t="shared" ca="1" si="8"/>
        <v>0</v>
      </c>
    </row>
    <row r="64" spans="1:15" x14ac:dyDescent="0.25">
      <c r="A64" s="18">
        <f>'3. Erfassung Auszahlungen'!A12</f>
        <v>0</v>
      </c>
      <c r="B64" s="204" t="str">
        <f ca="1">IF(ISNUMBER(MATCH(B4,'3. Erfassung Auszahlungen'!$V$12:$CE$12,0)),'3. Erfassung Auszahlungen'!$N$12,"")</f>
        <v/>
      </c>
      <c r="C64" s="204" t="str">
        <f ca="1">IF(ISNUMBER(MATCH(C4,'3. Erfassung Auszahlungen'!$V$12:$CE$12,0)),'3. Erfassung Auszahlungen'!$N$12,"")</f>
        <v/>
      </c>
      <c r="D64" s="204" t="str">
        <f ca="1">IF(ISNUMBER(MATCH(D4,'3. Erfassung Auszahlungen'!$V$12:$CE$12,0)),'3. Erfassung Auszahlungen'!$N$12,"")</f>
        <v/>
      </c>
      <c r="E64" s="204" t="str">
        <f ca="1">IF(ISNUMBER(MATCH(E4,'3. Erfassung Auszahlungen'!$V$12:$CE$12,0)),'3. Erfassung Auszahlungen'!$N$12,"")</f>
        <v/>
      </c>
      <c r="F64" s="204" t="str">
        <f ca="1">IF(ISNUMBER(MATCH(F4,'3. Erfassung Auszahlungen'!$V$12:$CE$12,0)),'3. Erfassung Auszahlungen'!$N$12,"")</f>
        <v/>
      </c>
      <c r="G64" s="204" t="str">
        <f ca="1">IF(ISNUMBER(MATCH(G4,'3. Erfassung Auszahlungen'!$V$12:$CE$12,0)),'3. Erfassung Auszahlungen'!$N$12,"")</f>
        <v/>
      </c>
      <c r="H64" s="204" t="str">
        <f ca="1">IF(ISNUMBER(MATCH(H4,'3. Erfassung Auszahlungen'!$V$12:$CE$12,0)),'3. Erfassung Auszahlungen'!$N$12,"")</f>
        <v/>
      </c>
      <c r="I64" s="204" t="str">
        <f ca="1">IF(ISNUMBER(MATCH(I4,'3. Erfassung Auszahlungen'!$V$12:$CE$12,0)),'3. Erfassung Auszahlungen'!$N$12,"")</f>
        <v/>
      </c>
      <c r="J64" s="204" t="str">
        <f ca="1">IF(ISNUMBER(MATCH(J4,'3. Erfassung Auszahlungen'!$V$12:$CE$12,0)),'3. Erfassung Auszahlungen'!$N$12,"")</f>
        <v/>
      </c>
      <c r="K64" s="204" t="str">
        <f ca="1">IF(ISNUMBER(MATCH(K4,'3. Erfassung Auszahlungen'!$V$12:$CE$12,0)),'3. Erfassung Auszahlungen'!$N$12,"")</f>
        <v/>
      </c>
      <c r="L64" s="204" t="str">
        <f ca="1">IF(ISNUMBER(MATCH(L4,'3. Erfassung Auszahlungen'!$V$12:$CE$12,0)),'3. Erfassung Auszahlungen'!$N$12,"")</f>
        <v/>
      </c>
      <c r="M64" s="204" t="str">
        <f ca="1">IF(ISNUMBER(MATCH(M4,'3. Erfassung Auszahlungen'!$V$12:$CE$12,0)),'3. Erfassung Auszahlungen'!$N$12,"")</f>
        <v/>
      </c>
      <c r="N64" s="135">
        <f t="shared" ca="1" si="8"/>
        <v>0</v>
      </c>
    </row>
    <row r="65" spans="1:14" x14ac:dyDescent="0.25">
      <c r="A65" s="18">
        <f>'3. Erfassung Auszahlungen'!A13</f>
        <v>0</v>
      </c>
      <c r="B65" s="204" t="str">
        <f ca="1">IF(ISNUMBER(MATCH(B4,'3. Erfassung Auszahlungen'!$V$13:$CE$13,0)),'3. Erfassung Auszahlungen'!$N$13,"")</f>
        <v/>
      </c>
      <c r="C65" s="204" t="str">
        <f ca="1">IF(ISNUMBER(MATCH(C4,'3. Erfassung Auszahlungen'!$V$13:$CE$13,0)),'3. Erfassung Auszahlungen'!$N$13,"")</f>
        <v/>
      </c>
      <c r="D65" s="204" t="str">
        <f ca="1">IF(ISNUMBER(MATCH(D4,'3. Erfassung Auszahlungen'!$V$13:$CE$13,0)),'3. Erfassung Auszahlungen'!$N$13,"")</f>
        <v/>
      </c>
      <c r="E65" s="204" t="str">
        <f ca="1">IF(ISNUMBER(MATCH(E4,'3. Erfassung Auszahlungen'!$V$13:$CE$13,0)),'3. Erfassung Auszahlungen'!$N$13,"")</f>
        <v/>
      </c>
      <c r="F65" s="204" t="str">
        <f ca="1">IF(ISNUMBER(MATCH(F4,'3. Erfassung Auszahlungen'!$V$13:$CE$13,0)),'3. Erfassung Auszahlungen'!$N$13,"")</f>
        <v/>
      </c>
      <c r="G65" s="204" t="str">
        <f ca="1">IF(ISNUMBER(MATCH(G4,'3. Erfassung Auszahlungen'!$V$13:$CE$13,0)),'3. Erfassung Auszahlungen'!$N$13,"")</f>
        <v/>
      </c>
      <c r="H65" s="204" t="str">
        <f ca="1">IF(ISNUMBER(MATCH(H4,'3. Erfassung Auszahlungen'!$V$13:$CE$13,0)),'3. Erfassung Auszahlungen'!$N$13,"")</f>
        <v/>
      </c>
      <c r="I65" s="204" t="str">
        <f ca="1">IF(ISNUMBER(MATCH(I4,'3. Erfassung Auszahlungen'!$V$13:$CE$13,0)),'3. Erfassung Auszahlungen'!$N$13,"")</f>
        <v/>
      </c>
      <c r="J65" s="204" t="str">
        <f ca="1">IF(ISNUMBER(MATCH(J4,'3. Erfassung Auszahlungen'!$V$13:$CE$13,0)),'3. Erfassung Auszahlungen'!$N$13,"")</f>
        <v/>
      </c>
      <c r="K65" s="204" t="str">
        <f ca="1">IF(ISNUMBER(MATCH(K4,'3. Erfassung Auszahlungen'!$V$13:$CE$13,0)),'3. Erfassung Auszahlungen'!$N$13,"")</f>
        <v/>
      </c>
      <c r="L65" s="204" t="str">
        <f ca="1">IF(ISNUMBER(MATCH(L4,'3. Erfassung Auszahlungen'!$V$13:$CE$13,0)),'3. Erfassung Auszahlungen'!$N$13,"")</f>
        <v/>
      </c>
      <c r="M65" s="204" t="str">
        <f ca="1">IF(ISNUMBER(MATCH(M4,'3. Erfassung Auszahlungen'!$V$13:$CE$13,0)),'3. Erfassung Auszahlungen'!$N$13,"")</f>
        <v/>
      </c>
      <c r="N65" s="135">
        <f t="shared" ca="1" si="8"/>
        <v>0</v>
      </c>
    </row>
    <row r="66" spans="1:14" x14ac:dyDescent="0.25">
      <c r="A66" s="18">
        <f>'3. Erfassung Auszahlungen'!A14</f>
        <v>0</v>
      </c>
      <c r="B66" s="204" t="str">
        <f ca="1">IF(ISNUMBER(MATCH(B4,'3. Erfassung Auszahlungen'!$V$14:$CE$14,0)),'3. Erfassung Auszahlungen'!$N$14,"")</f>
        <v/>
      </c>
      <c r="C66" s="204" t="str">
        <f ca="1">IF(ISNUMBER(MATCH(C4,'3. Erfassung Auszahlungen'!$V$14:$CE$14,0)),'3. Erfassung Auszahlungen'!$N$14,"")</f>
        <v/>
      </c>
      <c r="D66" s="204" t="str">
        <f ca="1">IF(ISNUMBER(MATCH(D4,'3. Erfassung Auszahlungen'!$V$14:$CE$14,0)),'3. Erfassung Auszahlungen'!$N$14,"")</f>
        <v/>
      </c>
      <c r="E66" s="204" t="str">
        <f ca="1">IF(ISNUMBER(MATCH(E4,'3. Erfassung Auszahlungen'!$V$14:$CE$14,0)),'3. Erfassung Auszahlungen'!$N$14,"")</f>
        <v/>
      </c>
      <c r="F66" s="204" t="str">
        <f ca="1">IF(ISNUMBER(MATCH(F4,'3. Erfassung Auszahlungen'!$V$14:$CE$14,0)),'3. Erfassung Auszahlungen'!$N$14,"")</f>
        <v/>
      </c>
      <c r="G66" s="204" t="str">
        <f ca="1">IF(ISNUMBER(MATCH(G4,'3. Erfassung Auszahlungen'!$V$14:$CE$14,0)),'3. Erfassung Auszahlungen'!$N$14,"")</f>
        <v/>
      </c>
      <c r="H66" s="204" t="str">
        <f ca="1">IF(ISNUMBER(MATCH(H4,'3. Erfassung Auszahlungen'!$V$14:$CE$14,0)),'3. Erfassung Auszahlungen'!$N$14,"")</f>
        <v/>
      </c>
      <c r="I66" s="204" t="str">
        <f ca="1">IF(ISNUMBER(MATCH(I4,'3. Erfassung Auszahlungen'!$V$14:$CE$14,0)),'3. Erfassung Auszahlungen'!$N$14,"")</f>
        <v/>
      </c>
      <c r="J66" s="204" t="str">
        <f ca="1">IF(ISNUMBER(MATCH(J4,'3. Erfassung Auszahlungen'!$V$14:$CE$14,0)),'3. Erfassung Auszahlungen'!$N$14,"")</f>
        <v/>
      </c>
      <c r="K66" s="204" t="str">
        <f ca="1">IF(ISNUMBER(MATCH(K4,'3. Erfassung Auszahlungen'!$V$14:$CE$14,0)),'3. Erfassung Auszahlungen'!$N$14,"")</f>
        <v/>
      </c>
      <c r="L66" s="204" t="str">
        <f ca="1">IF(ISNUMBER(MATCH(L4,'3. Erfassung Auszahlungen'!$V$14:$CE$14,0)),'3. Erfassung Auszahlungen'!$N$14,"")</f>
        <v/>
      </c>
      <c r="M66" s="204" t="str">
        <f ca="1">IF(ISNUMBER(MATCH(M4,'3. Erfassung Auszahlungen'!$V$14:$CE$14,0)),'3. Erfassung Auszahlungen'!$N$14,"")</f>
        <v/>
      </c>
      <c r="N66" s="135">
        <f t="shared" ca="1" si="8"/>
        <v>0</v>
      </c>
    </row>
    <row r="67" spans="1:14" x14ac:dyDescent="0.25">
      <c r="A67" s="18">
        <f>'3. Erfassung Auszahlungen'!A15</f>
        <v>0</v>
      </c>
      <c r="B67" s="204" t="str">
        <f ca="1">IF(ISNUMBER(MATCH(B4,'3. Erfassung Auszahlungen'!$V$15:$CE$15,0)),'3. Erfassung Auszahlungen'!$N$15,"")</f>
        <v/>
      </c>
      <c r="C67" s="204" t="str">
        <f ca="1">IF(ISNUMBER(MATCH(C4,'3. Erfassung Auszahlungen'!$V$15:$CE$15,0)),'3. Erfassung Auszahlungen'!$N$15,"")</f>
        <v/>
      </c>
      <c r="D67" s="204" t="str">
        <f ca="1">IF(ISNUMBER(MATCH(D4,'3. Erfassung Auszahlungen'!$V$15:$CE$15,0)),'3. Erfassung Auszahlungen'!$N$15,"")</f>
        <v/>
      </c>
      <c r="E67" s="204" t="str">
        <f ca="1">IF(ISNUMBER(MATCH(E4,'3. Erfassung Auszahlungen'!$V$15:$CE$15,0)),'3. Erfassung Auszahlungen'!$N$15,"")</f>
        <v/>
      </c>
      <c r="F67" s="204" t="str">
        <f ca="1">IF(ISNUMBER(MATCH(F4,'3. Erfassung Auszahlungen'!$V$15:$CE$15,0)),'3. Erfassung Auszahlungen'!$N$15,"")</f>
        <v/>
      </c>
      <c r="G67" s="204" t="str">
        <f ca="1">IF(ISNUMBER(MATCH(G4,'3. Erfassung Auszahlungen'!$V$15:$CE$15,0)),'3. Erfassung Auszahlungen'!$N$15,"")</f>
        <v/>
      </c>
      <c r="H67" s="204" t="str">
        <f ca="1">IF(ISNUMBER(MATCH(H4,'3. Erfassung Auszahlungen'!$V$15:$CE$15,0)),'3. Erfassung Auszahlungen'!$N$15,"")</f>
        <v/>
      </c>
      <c r="I67" s="204" t="str">
        <f ca="1">IF(ISNUMBER(MATCH(I4,'3. Erfassung Auszahlungen'!$V$15:$CE$15,0)),'3. Erfassung Auszahlungen'!$N$15,"")</f>
        <v/>
      </c>
      <c r="J67" s="204" t="str">
        <f ca="1">IF(ISNUMBER(MATCH(J4,'3. Erfassung Auszahlungen'!$V$15:$CE$15,0)),'3. Erfassung Auszahlungen'!$N$15,"")</f>
        <v/>
      </c>
      <c r="K67" s="204" t="str">
        <f ca="1">IF(ISNUMBER(MATCH(K4,'3. Erfassung Auszahlungen'!$V$15:$CE$15,0)),'3. Erfassung Auszahlungen'!$N$15,"")</f>
        <v/>
      </c>
      <c r="L67" s="204" t="str">
        <f ca="1">IF(ISNUMBER(MATCH(L4,'3. Erfassung Auszahlungen'!$V$15:$CE$15,0)),'3. Erfassung Auszahlungen'!$N$15,"")</f>
        <v/>
      </c>
      <c r="M67" s="204" t="str">
        <f ca="1">IF(ISNUMBER(MATCH(M4,'3. Erfassung Auszahlungen'!$V$15:$CE$15,0)),'3. Erfassung Auszahlungen'!$N$15,"")</f>
        <v/>
      </c>
      <c r="N67" s="135">
        <f t="shared" ca="1" si="8"/>
        <v>0</v>
      </c>
    </row>
    <row r="68" spans="1:14" x14ac:dyDescent="0.25">
      <c r="A68" s="18">
        <f>'3. Erfassung Auszahlungen'!A16</f>
        <v>0</v>
      </c>
      <c r="B68" s="204" t="str">
        <f ca="1">IF(ISNUMBER(MATCH(B4,'3. Erfassung Auszahlungen'!$V$16:$CE$16,0)),'3. Erfassung Auszahlungen'!$N$16,"")</f>
        <v/>
      </c>
      <c r="C68" s="204" t="str">
        <f ca="1">IF(ISNUMBER(MATCH(C4,'3. Erfassung Auszahlungen'!$V$16:$CE$16,0)),'3. Erfassung Auszahlungen'!$N$16,"")</f>
        <v/>
      </c>
      <c r="D68" s="204" t="str">
        <f ca="1">IF(ISNUMBER(MATCH(D4,'3. Erfassung Auszahlungen'!$V$16:$CE$16,0)),'3. Erfassung Auszahlungen'!$N$16,"")</f>
        <v/>
      </c>
      <c r="E68" s="204" t="str">
        <f ca="1">IF(ISNUMBER(MATCH(E4,'3. Erfassung Auszahlungen'!$V$16:$CE$16,0)),'3. Erfassung Auszahlungen'!$N$16,"")</f>
        <v/>
      </c>
      <c r="F68" s="204" t="str">
        <f ca="1">IF(ISNUMBER(MATCH(F4,'3. Erfassung Auszahlungen'!$V$16:$CE$16,0)),'3. Erfassung Auszahlungen'!$N$16,"")</f>
        <v/>
      </c>
      <c r="G68" s="204" t="str">
        <f ca="1">IF(ISNUMBER(MATCH(G4,'3. Erfassung Auszahlungen'!$V$16:$CE$16,0)),'3. Erfassung Auszahlungen'!$N$16,"")</f>
        <v/>
      </c>
      <c r="H68" s="204" t="str">
        <f ca="1">IF(ISNUMBER(MATCH(H4,'3. Erfassung Auszahlungen'!$V$16:$CE$16,0)),'3. Erfassung Auszahlungen'!$N$16,"")</f>
        <v/>
      </c>
      <c r="I68" s="204" t="str">
        <f ca="1">IF(ISNUMBER(MATCH(I4,'3. Erfassung Auszahlungen'!$V$16:$CE$16,0)),'3. Erfassung Auszahlungen'!$N$16,"")</f>
        <v/>
      </c>
      <c r="J68" s="204" t="str">
        <f ca="1">IF(ISNUMBER(MATCH(J4,'3. Erfassung Auszahlungen'!$V$16:$CE$16,0)),'3. Erfassung Auszahlungen'!$N$16,"")</f>
        <v/>
      </c>
      <c r="K68" s="204" t="str">
        <f ca="1">IF(ISNUMBER(MATCH(K4,'3. Erfassung Auszahlungen'!$V$16:$CE$16,0)),'3. Erfassung Auszahlungen'!$N$16,"")</f>
        <v/>
      </c>
      <c r="L68" s="204" t="str">
        <f ca="1">IF(ISNUMBER(MATCH(L4,'3. Erfassung Auszahlungen'!$V$16:$CE$16,0)),'3. Erfassung Auszahlungen'!$N$16,"")</f>
        <v/>
      </c>
      <c r="M68" s="204" t="str">
        <f ca="1">IF(ISNUMBER(MATCH(M4,'3. Erfassung Auszahlungen'!$V$16:$CE$16,0)),'3. Erfassung Auszahlungen'!$N$16,"")</f>
        <v/>
      </c>
      <c r="N68" s="135">
        <f t="shared" ca="1" si="8"/>
        <v>0</v>
      </c>
    </row>
    <row r="69" spans="1:14" x14ac:dyDescent="0.25">
      <c r="A69" s="18">
        <f>'3. Erfassung Auszahlungen'!A17</f>
        <v>0</v>
      </c>
      <c r="B69" s="204" t="str">
        <f ca="1">IF(ISNUMBER(MATCH(B4,'3. Erfassung Auszahlungen'!$V$17:$CE$17,0)),'3. Erfassung Auszahlungen'!$N$17,"")</f>
        <v/>
      </c>
      <c r="C69" s="204" t="str">
        <f ca="1">IF(ISNUMBER(MATCH(C4,'3. Erfassung Auszahlungen'!$V$17:$CE$17,0)),'3. Erfassung Auszahlungen'!$N$17,"")</f>
        <v/>
      </c>
      <c r="D69" s="204" t="str">
        <f ca="1">IF(ISNUMBER(MATCH(D4,'3. Erfassung Auszahlungen'!$V$17:$CE$17,0)),'3. Erfassung Auszahlungen'!$N$17,"")</f>
        <v/>
      </c>
      <c r="E69" s="204" t="str">
        <f ca="1">IF(ISNUMBER(MATCH(E4,'3. Erfassung Auszahlungen'!$V$17:$CE$17,0)),'3. Erfassung Auszahlungen'!$N$17,"")</f>
        <v/>
      </c>
      <c r="F69" s="204" t="str">
        <f ca="1">IF(ISNUMBER(MATCH(F4,'3. Erfassung Auszahlungen'!$V$17:$CE$17,0)),'3. Erfassung Auszahlungen'!$N$17,"")</f>
        <v/>
      </c>
      <c r="G69" s="204" t="str">
        <f ca="1">IF(ISNUMBER(MATCH(G4,'3. Erfassung Auszahlungen'!$V$17:$CE$17,0)),'3. Erfassung Auszahlungen'!$N$17,"")</f>
        <v/>
      </c>
      <c r="H69" s="204" t="str">
        <f ca="1">IF(ISNUMBER(MATCH(H4,'3. Erfassung Auszahlungen'!$V$17:$CE$17,0)),'3. Erfassung Auszahlungen'!$N$17,"")</f>
        <v/>
      </c>
      <c r="I69" s="204" t="str">
        <f ca="1">IF(ISNUMBER(MATCH(I4,'3. Erfassung Auszahlungen'!$V$17:$CE$17,0)),'3. Erfassung Auszahlungen'!$N$17,"")</f>
        <v/>
      </c>
      <c r="J69" s="204" t="str">
        <f ca="1">IF(ISNUMBER(MATCH(J4,'3. Erfassung Auszahlungen'!$V$17:$CE$17,0)),'3. Erfassung Auszahlungen'!$N$17,"")</f>
        <v/>
      </c>
      <c r="K69" s="204" t="str">
        <f ca="1">IF(ISNUMBER(MATCH(K4,'3. Erfassung Auszahlungen'!$V$17:$CE$17,0)),'3. Erfassung Auszahlungen'!$N$17,"")</f>
        <v/>
      </c>
      <c r="L69" s="204" t="str">
        <f ca="1">IF(ISNUMBER(MATCH(L4,'3. Erfassung Auszahlungen'!$V$17:$CE$17,0)),'3. Erfassung Auszahlungen'!$N$17,"")</f>
        <v/>
      </c>
      <c r="M69" s="204" t="str">
        <f ca="1">IF(ISNUMBER(MATCH(M4,'3. Erfassung Auszahlungen'!$V$17:$CE$17,0)),'3. Erfassung Auszahlungen'!$N$17,"")</f>
        <v/>
      </c>
      <c r="N69" s="135">
        <f t="shared" ca="1" si="8"/>
        <v>0</v>
      </c>
    </row>
    <row r="70" spans="1:14" x14ac:dyDescent="0.25">
      <c r="A70" s="18">
        <f>'3. Erfassung Auszahlungen'!A18</f>
        <v>0</v>
      </c>
      <c r="B70" s="204" t="str">
        <f ca="1">IF(ISNUMBER(MATCH(B4,'3. Erfassung Auszahlungen'!$V$18:$CE$18,0)),'3. Erfassung Auszahlungen'!$N$18,"")</f>
        <v/>
      </c>
      <c r="C70" s="204" t="str">
        <f ca="1">IF(ISNUMBER(MATCH(C4,'3. Erfassung Auszahlungen'!$V$18:$CE$18,0)),'3. Erfassung Auszahlungen'!$N$18,"")</f>
        <v/>
      </c>
      <c r="D70" s="204" t="str">
        <f ca="1">IF(ISNUMBER(MATCH(D4,'3. Erfassung Auszahlungen'!$V$18:$CE$18,0)),'3. Erfassung Auszahlungen'!$N$18,"")</f>
        <v/>
      </c>
      <c r="E70" s="204" t="str">
        <f ca="1">IF(ISNUMBER(MATCH(E4,'3. Erfassung Auszahlungen'!$V$18:$CE$18,0)),'3. Erfassung Auszahlungen'!$N$18,"")</f>
        <v/>
      </c>
      <c r="F70" s="204" t="str">
        <f ca="1">IF(ISNUMBER(MATCH(F4,'3. Erfassung Auszahlungen'!$V$18:$CE$18,0)),'3. Erfassung Auszahlungen'!$N$18,"")</f>
        <v/>
      </c>
      <c r="G70" s="204" t="str">
        <f ca="1">IF(ISNUMBER(MATCH(G4,'3. Erfassung Auszahlungen'!$V$18:$CE$18,0)),'3. Erfassung Auszahlungen'!$N$18,"")</f>
        <v/>
      </c>
      <c r="H70" s="204" t="str">
        <f ca="1">IF(ISNUMBER(MATCH(H4,'3. Erfassung Auszahlungen'!$V$18:$CE$18,0)),'3. Erfassung Auszahlungen'!$N$18,"")</f>
        <v/>
      </c>
      <c r="I70" s="204" t="str">
        <f ca="1">IF(ISNUMBER(MATCH(I4,'3. Erfassung Auszahlungen'!$V$18:$CE$18,0)),'3. Erfassung Auszahlungen'!$N$18,"")</f>
        <v/>
      </c>
      <c r="J70" s="204" t="str">
        <f ca="1">IF(ISNUMBER(MATCH(J4,'3. Erfassung Auszahlungen'!$V$18:$CE$18,0)),'3. Erfassung Auszahlungen'!$N$18,"")</f>
        <v/>
      </c>
      <c r="K70" s="204" t="str">
        <f ca="1">IF(ISNUMBER(MATCH(K4,'3. Erfassung Auszahlungen'!$V$18:$CE$18,0)),'3. Erfassung Auszahlungen'!$N$18,"")</f>
        <v/>
      </c>
      <c r="L70" s="204" t="str">
        <f ca="1">IF(ISNUMBER(MATCH(L4,'3. Erfassung Auszahlungen'!$V$18:$CE$18,0)),'3. Erfassung Auszahlungen'!$N$18,"")</f>
        <v/>
      </c>
      <c r="M70" s="204" t="str">
        <f ca="1">IF(ISNUMBER(MATCH(M4,'3. Erfassung Auszahlungen'!$V$18:$CE$18,0)),'3. Erfassung Auszahlungen'!$N$18,"")</f>
        <v/>
      </c>
      <c r="N70" s="135">
        <f t="shared" ca="1" si="8"/>
        <v>0</v>
      </c>
    </row>
    <row r="71" spans="1:14" x14ac:dyDescent="0.25">
      <c r="A71" s="18">
        <f>'3. Erfassung Auszahlungen'!A19</f>
        <v>0</v>
      </c>
      <c r="B71" s="204" t="str">
        <f ca="1">IF(ISNUMBER(MATCH(B4,'3. Erfassung Auszahlungen'!$V$19:$CE$19,0)),'3. Erfassung Auszahlungen'!$N$19,"")</f>
        <v/>
      </c>
      <c r="C71" s="204" t="str">
        <f ca="1">IF(ISNUMBER(MATCH(C4,'3. Erfassung Auszahlungen'!$V$19:$CE$19,0)),'3. Erfassung Auszahlungen'!$N$19,"")</f>
        <v/>
      </c>
      <c r="D71" s="204" t="str">
        <f ca="1">IF(ISNUMBER(MATCH(D4,'3. Erfassung Auszahlungen'!$V$19:$CE$19,0)),'3. Erfassung Auszahlungen'!$N$19,"")</f>
        <v/>
      </c>
      <c r="E71" s="204" t="str">
        <f ca="1">IF(ISNUMBER(MATCH(E4,'3. Erfassung Auszahlungen'!$V$19:$CE$19,0)),'3. Erfassung Auszahlungen'!$N$19,"")</f>
        <v/>
      </c>
      <c r="F71" s="204" t="str">
        <f ca="1">IF(ISNUMBER(MATCH(F4,'3. Erfassung Auszahlungen'!$V$19:$CE$19,0)),'3. Erfassung Auszahlungen'!$N$19,"")</f>
        <v/>
      </c>
      <c r="G71" s="204" t="str">
        <f ca="1">IF(ISNUMBER(MATCH(G4,'3. Erfassung Auszahlungen'!$V$19:$CE$19,0)),'3. Erfassung Auszahlungen'!$N$19,"")</f>
        <v/>
      </c>
      <c r="H71" s="204" t="str">
        <f ca="1">IF(ISNUMBER(MATCH(H4,'3. Erfassung Auszahlungen'!$V$19:$CE$19,0)),'3. Erfassung Auszahlungen'!$N$19,"")</f>
        <v/>
      </c>
      <c r="I71" s="204" t="str">
        <f ca="1">IF(ISNUMBER(MATCH(I4,'3. Erfassung Auszahlungen'!$V$19:$CE$19,0)),'3. Erfassung Auszahlungen'!$N$19,"")</f>
        <v/>
      </c>
      <c r="J71" s="204" t="str">
        <f ca="1">IF(ISNUMBER(MATCH(J4,'3. Erfassung Auszahlungen'!$V$19:$CE$19,0)),'3. Erfassung Auszahlungen'!$N$19,"")</f>
        <v/>
      </c>
      <c r="K71" s="204" t="str">
        <f ca="1">IF(ISNUMBER(MATCH(K4,'3. Erfassung Auszahlungen'!$V$19:$CE$19,0)),'3. Erfassung Auszahlungen'!$N$19,"")</f>
        <v/>
      </c>
      <c r="L71" s="204" t="str">
        <f ca="1">IF(ISNUMBER(MATCH(L4,'3. Erfassung Auszahlungen'!$V$19:$CE$19,0)),'3. Erfassung Auszahlungen'!$N$19,"")</f>
        <v/>
      </c>
      <c r="M71" s="204" t="str">
        <f ca="1">IF(ISNUMBER(MATCH(M4,'3. Erfassung Auszahlungen'!$V$19:$CE$19,0)),'3. Erfassung Auszahlungen'!$N$19,"")</f>
        <v/>
      </c>
      <c r="N71" s="135">
        <f t="shared" ca="1" si="8"/>
        <v>0</v>
      </c>
    </row>
    <row r="72" spans="1:14" x14ac:dyDescent="0.25">
      <c r="A72" s="18">
        <f>'3. Erfassung Auszahlungen'!A20</f>
        <v>0</v>
      </c>
      <c r="B72" s="204" t="str">
        <f ca="1">IF(ISNUMBER(MATCH(B4,'3. Erfassung Auszahlungen'!$V$20:$CE$20,0)),'3. Erfassung Auszahlungen'!$N$20,"")</f>
        <v/>
      </c>
      <c r="C72" s="204" t="str">
        <f ca="1">IF(ISNUMBER(MATCH(C4,'3. Erfassung Auszahlungen'!$V$20:$CE$20,0)),'3. Erfassung Auszahlungen'!$N$20,"")</f>
        <v/>
      </c>
      <c r="D72" s="204" t="str">
        <f ca="1">IF(ISNUMBER(MATCH(D4,'3. Erfassung Auszahlungen'!$V$20:$CE$20,0)),'3. Erfassung Auszahlungen'!$N$20,"")</f>
        <v/>
      </c>
      <c r="E72" s="204" t="str">
        <f ca="1">IF(ISNUMBER(MATCH(E4,'3. Erfassung Auszahlungen'!$V$20:$CE$20,0)),'3. Erfassung Auszahlungen'!$N$20,"")</f>
        <v/>
      </c>
      <c r="F72" s="204" t="str">
        <f ca="1">IF(ISNUMBER(MATCH(F4,'3. Erfassung Auszahlungen'!$V$20:$CE$20,0)),'3. Erfassung Auszahlungen'!$N$20,"")</f>
        <v/>
      </c>
      <c r="G72" s="204" t="str">
        <f ca="1">IF(ISNUMBER(MATCH(G4,'3. Erfassung Auszahlungen'!$V$20:$CE$20,0)),'3. Erfassung Auszahlungen'!$N$20,"")</f>
        <v/>
      </c>
      <c r="H72" s="204" t="str">
        <f ca="1">IF(ISNUMBER(MATCH(H4,'3. Erfassung Auszahlungen'!$V$20:$CE$20,0)),'3. Erfassung Auszahlungen'!$N$20,"")</f>
        <v/>
      </c>
      <c r="I72" s="204" t="str">
        <f ca="1">IF(ISNUMBER(MATCH(I4,'3. Erfassung Auszahlungen'!$V$20:$CE$20,0)),'3. Erfassung Auszahlungen'!$N$20,"")</f>
        <v/>
      </c>
      <c r="J72" s="204" t="str">
        <f ca="1">IF(ISNUMBER(MATCH(J4,'3. Erfassung Auszahlungen'!$V$20:$CE$20,0)),'3. Erfassung Auszahlungen'!$N$20,"")</f>
        <v/>
      </c>
      <c r="K72" s="204" t="str">
        <f ca="1">IF(ISNUMBER(MATCH(K4,'3. Erfassung Auszahlungen'!$V$20:$CE$20,0)),'3. Erfassung Auszahlungen'!$N$20,"")</f>
        <v/>
      </c>
      <c r="L72" s="204" t="str">
        <f ca="1">IF(ISNUMBER(MATCH(L4,'3. Erfassung Auszahlungen'!$V$20:$CE$20,0)),'3. Erfassung Auszahlungen'!$N$20,"")</f>
        <v/>
      </c>
      <c r="M72" s="204" t="str">
        <f ca="1">IF(ISNUMBER(MATCH(M4,'3. Erfassung Auszahlungen'!$V$20:$CE$20,0)),'3. Erfassung Auszahlungen'!$N$20,"")</f>
        <v/>
      </c>
      <c r="N72" s="135">
        <f t="shared" ca="1" si="8"/>
        <v>0</v>
      </c>
    </row>
    <row r="73" spans="1:14" x14ac:dyDescent="0.25">
      <c r="A73" s="18">
        <f>'3. Erfassung Auszahlungen'!A21</f>
        <v>0</v>
      </c>
      <c r="B73" s="204" t="str">
        <f ca="1">IF(ISNUMBER(MATCH(B4,'3. Erfassung Auszahlungen'!$V$21:$CE$21,0)),'3. Erfassung Auszahlungen'!$N$21,"")</f>
        <v/>
      </c>
      <c r="C73" s="204" t="str">
        <f ca="1">IF(ISNUMBER(MATCH(C4,'3. Erfassung Auszahlungen'!$V$21:$CE$21,0)),'3. Erfassung Auszahlungen'!$N$21,"")</f>
        <v/>
      </c>
      <c r="D73" s="204" t="str">
        <f ca="1">IF(ISNUMBER(MATCH(D4,'3. Erfassung Auszahlungen'!$V$21:$CE$21,0)),'3. Erfassung Auszahlungen'!$N$21,"")</f>
        <v/>
      </c>
      <c r="E73" s="204" t="str">
        <f ca="1">IF(ISNUMBER(MATCH(E4,'3. Erfassung Auszahlungen'!$V$21:$CE$21,0)),'3. Erfassung Auszahlungen'!$N$21,"")</f>
        <v/>
      </c>
      <c r="F73" s="204" t="str">
        <f ca="1">IF(ISNUMBER(MATCH(F4,'3. Erfassung Auszahlungen'!$V$21:$CE$21,0)),'3. Erfassung Auszahlungen'!$N$21,"")</f>
        <v/>
      </c>
      <c r="G73" s="204" t="str">
        <f ca="1">IF(ISNUMBER(MATCH(G4,'3. Erfassung Auszahlungen'!$V$21:$CE$21,0)),'3. Erfassung Auszahlungen'!$N$21,"")</f>
        <v/>
      </c>
      <c r="H73" s="204" t="str">
        <f ca="1">IF(ISNUMBER(MATCH(H4,'3. Erfassung Auszahlungen'!$V$21:$CE$21,0)),'3. Erfassung Auszahlungen'!$N$21,"")</f>
        <v/>
      </c>
      <c r="I73" s="204" t="str">
        <f ca="1">IF(ISNUMBER(MATCH(I4,'3. Erfassung Auszahlungen'!$V$21:$CE$21,0)),'3. Erfassung Auszahlungen'!$N$21,"")</f>
        <v/>
      </c>
      <c r="J73" s="204" t="str">
        <f ca="1">IF(ISNUMBER(MATCH(J4,'3. Erfassung Auszahlungen'!$V$21:$CE$21,0)),'3. Erfassung Auszahlungen'!$N$21,"")</f>
        <v/>
      </c>
      <c r="K73" s="204" t="str">
        <f ca="1">IF(ISNUMBER(MATCH(K4,'3. Erfassung Auszahlungen'!$V$21:$CE$21,0)),'3. Erfassung Auszahlungen'!$N$21,"")</f>
        <v/>
      </c>
      <c r="L73" s="204" t="str">
        <f ca="1">IF(ISNUMBER(MATCH(L4,'3. Erfassung Auszahlungen'!$V$21:$CE$21,0)),'3. Erfassung Auszahlungen'!$N$21,"")</f>
        <v/>
      </c>
      <c r="M73" s="204" t="str">
        <f ca="1">IF(ISNUMBER(MATCH(M4,'3. Erfassung Auszahlungen'!$V$21:$CE$21,0)),'3. Erfassung Auszahlungen'!$N$21,"")</f>
        <v/>
      </c>
      <c r="N73" s="135">
        <f t="shared" ca="1" si="8"/>
        <v>0</v>
      </c>
    </row>
    <row r="74" spans="1:14" x14ac:dyDescent="0.25">
      <c r="A74" s="18">
        <f>'3. Erfassung Auszahlungen'!A22</f>
        <v>0</v>
      </c>
      <c r="B74" s="204" t="str">
        <f ca="1">IF(ISNUMBER(MATCH(B4,'3. Erfassung Auszahlungen'!$V$22:$CE$22,0)),'3. Erfassung Auszahlungen'!$N$22,"")</f>
        <v/>
      </c>
      <c r="C74" s="204" t="str">
        <f ca="1">IF(ISNUMBER(MATCH(C4,'3. Erfassung Auszahlungen'!$V$22:$CE$22,0)),'3. Erfassung Auszahlungen'!$N$22,"")</f>
        <v/>
      </c>
      <c r="D74" s="204" t="str">
        <f ca="1">IF(ISNUMBER(MATCH(D4,'3. Erfassung Auszahlungen'!$V$22:$CE$22,0)),'3. Erfassung Auszahlungen'!$N$22,"")</f>
        <v/>
      </c>
      <c r="E74" s="204" t="str">
        <f ca="1">IF(ISNUMBER(MATCH(E4,'3. Erfassung Auszahlungen'!$V$22:$CE$22,0)),'3. Erfassung Auszahlungen'!$N$22,"")</f>
        <v/>
      </c>
      <c r="F74" s="204" t="str">
        <f ca="1">IF(ISNUMBER(MATCH(F4,'3. Erfassung Auszahlungen'!$V$22:$CE$22,0)),'3. Erfassung Auszahlungen'!$N$22,"")</f>
        <v/>
      </c>
      <c r="G74" s="204" t="str">
        <f ca="1">IF(ISNUMBER(MATCH(G4,'3. Erfassung Auszahlungen'!$V$22:$CE$22,0)),'3. Erfassung Auszahlungen'!$N$22,"")</f>
        <v/>
      </c>
      <c r="H74" s="204" t="str">
        <f ca="1">IF(ISNUMBER(MATCH(H4,'3. Erfassung Auszahlungen'!$V$22:$CE$22,0)),'3. Erfassung Auszahlungen'!$N$22,"")</f>
        <v/>
      </c>
      <c r="I74" s="204" t="str">
        <f ca="1">IF(ISNUMBER(MATCH(I4,'3. Erfassung Auszahlungen'!$V$22:$CE$22,0)),'3. Erfassung Auszahlungen'!$N$22,"")</f>
        <v/>
      </c>
      <c r="J74" s="204" t="str">
        <f ca="1">IF(ISNUMBER(MATCH(J4,'3. Erfassung Auszahlungen'!$V$22:$CE$22,0)),'3. Erfassung Auszahlungen'!$N$22,"")</f>
        <v/>
      </c>
      <c r="K74" s="204" t="str">
        <f ca="1">IF(ISNUMBER(MATCH(K4,'3. Erfassung Auszahlungen'!$V$22:$CE$22,0)),'3. Erfassung Auszahlungen'!$N$22,"")</f>
        <v/>
      </c>
      <c r="L74" s="204" t="str">
        <f ca="1">IF(ISNUMBER(MATCH(L4,'3. Erfassung Auszahlungen'!$V$22:$CE$22,0)),'3. Erfassung Auszahlungen'!$N$22,"")</f>
        <v/>
      </c>
      <c r="M74" s="204" t="str">
        <f ca="1">IF(ISNUMBER(MATCH(M4,'3. Erfassung Auszahlungen'!$V$22:$CE$22,0)),'3. Erfassung Auszahlungen'!$N$22,"")</f>
        <v/>
      </c>
      <c r="N74" s="135">
        <f t="shared" ca="1" si="8"/>
        <v>0</v>
      </c>
    </row>
    <row r="75" spans="1:14" x14ac:dyDescent="0.25">
      <c r="A75" s="18">
        <f>'3. Erfassung Auszahlungen'!A23</f>
        <v>0</v>
      </c>
      <c r="B75" s="204" t="str">
        <f ca="1">IF(ISNUMBER(MATCH(B4,'3. Erfassung Auszahlungen'!$V$23:$CE$23,0)),'3. Erfassung Auszahlungen'!$N$23,"")</f>
        <v/>
      </c>
      <c r="C75" s="204" t="str">
        <f ca="1">IF(ISNUMBER(MATCH(C4,'3. Erfassung Auszahlungen'!$V$23:$CE$23,0)),'3. Erfassung Auszahlungen'!$N$23,"")</f>
        <v/>
      </c>
      <c r="D75" s="204" t="str">
        <f ca="1">IF(ISNUMBER(MATCH(D4,'3. Erfassung Auszahlungen'!$V$23:$CE$23,0)),'3. Erfassung Auszahlungen'!$N$23,"")</f>
        <v/>
      </c>
      <c r="E75" s="204" t="str">
        <f ca="1">IF(ISNUMBER(MATCH(E4,'3. Erfassung Auszahlungen'!$V$23:$CE$23,0)),'3. Erfassung Auszahlungen'!$N$23,"")</f>
        <v/>
      </c>
      <c r="F75" s="204" t="str">
        <f ca="1">IF(ISNUMBER(MATCH(F4,'3. Erfassung Auszahlungen'!$V$23:$CE$23,0)),'3. Erfassung Auszahlungen'!$N$23,"")</f>
        <v/>
      </c>
      <c r="G75" s="204" t="str">
        <f ca="1">IF(ISNUMBER(MATCH(G4,'3. Erfassung Auszahlungen'!$V$23:$CE$23,0)),'3. Erfassung Auszahlungen'!$N$23,"")</f>
        <v/>
      </c>
      <c r="H75" s="204" t="str">
        <f ca="1">IF(ISNUMBER(MATCH(H4,'3. Erfassung Auszahlungen'!$V$23:$CE$23,0)),'3. Erfassung Auszahlungen'!$N$23,"")</f>
        <v/>
      </c>
      <c r="I75" s="204" t="str">
        <f ca="1">IF(ISNUMBER(MATCH(I4,'3. Erfassung Auszahlungen'!$V$23:$CE$23,0)),'3. Erfassung Auszahlungen'!$N$23,"")</f>
        <v/>
      </c>
      <c r="J75" s="204" t="str">
        <f ca="1">IF(ISNUMBER(MATCH(J4,'3. Erfassung Auszahlungen'!$V$23:$CE$23,0)),'3. Erfassung Auszahlungen'!$N$23,"")</f>
        <v/>
      </c>
      <c r="K75" s="204" t="str">
        <f ca="1">IF(ISNUMBER(MATCH(K4,'3. Erfassung Auszahlungen'!$V$23:$CE$23,0)),'3. Erfassung Auszahlungen'!$N$23,"")</f>
        <v/>
      </c>
      <c r="L75" s="204" t="str">
        <f ca="1">IF(ISNUMBER(MATCH(L4,'3. Erfassung Auszahlungen'!$V$23:$CE$23,0)),'3. Erfassung Auszahlungen'!$N$23,"")</f>
        <v/>
      </c>
      <c r="M75" s="204" t="str">
        <f ca="1">IF(ISNUMBER(MATCH(M4,'3. Erfassung Auszahlungen'!$V$23:$CE$23,0)),'3. Erfassung Auszahlungen'!$N$23,"")</f>
        <v/>
      </c>
      <c r="N75" s="135">
        <f t="shared" ca="1" si="8"/>
        <v>0</v>
      </c>
    </row>
    <row r="76" spans="1:14" x14ac:dyDescent="0.25">
      <c r="A76" s="18">
        <f>'3. Erfassung Auszahlungen'!A24</f>
        <v>0</v>
      </c>
      <c r="B76" s="204" t="str">
        <f ca="1">IF(ISNUMBER(MATCH(B4,'3. Erfassung Auszahlungen'!$V$24:$CE$24,0)),'3. Erfassung Auszahlungen'!$N$24,"")</f>
        <v/>
      </c>
      <c r="C76" s="204" t="str">
        <f ca="1">IF(ISNUMBER(MATCH(C4,'3. Erfassung Auszahlungen'!$V$24:$CE$24,0)),'3. Erfassung Auszahlungen'!$N$24,"")</f>
        <v/>
      </c>
      <c r="D76" s="204" t="str">
        <f ca="1">IF(ISNUMBER(MATCH(D4,'3. Erfassung Auszahlungen'!$V$24:$CE$24,0)),'3. Erfassung Auszahlungen'!$N$24,"")</f>
        <v/>
      </c>
      <c r="E76" s="204" t="str">
        <f ca="1">IF(ISNUMBER(MATCH(E4,'3. Erfassung Auszahlungen'!$V$24:$CE$24,0)),'3. Erfassung Auszahlungen'!$N$24,"")</f>
        <v/>
      </c>
      <c r="F76" s="204" t="str">
        <f ca="1">IF(ISNUMBER(MATCH(F4,'3. Erfassung Auszahlungen'!$V$24:$CE$24,0)),'3. Erfassung Auszahlungen'!$N$24,"")</f>
        <v/>
      </c>
      <c r="G76" s="204" t="str">
        <f ca="1">IF(ISNUMBER(MATCH(G4,'3. Erfassung Auszahlungen'!$V$24:$CE$24,0)),'3. Erfassung Auszahlungen'!$N$24,"")</f>
        <v/>
      </c>
      <c r="H76" s="204" t="str">
        <f ca="1">IF(ISNUMBER(MATCH(H4,'3. Erfassung Auszahlungen'!$V$24:$CE$24,0)),'3. Erfassung Auszahlungen'!$N$24,"")</f>
        <v/>
      </c>
      <c r="I76" s="204" t="str">
        <f ca="1">IF(ISNUMBER(MATCH(I4,'3. Erfassung Auszahlungen'!$V$24:$CE$24,0)),'3. Erfassung Auszahlungen'!$N$24,"")</f>
        <v/>
      </c>
      <c r="J76" s="204" t="str">
        <f ca="1">IF(ISNUMBER(MATCH(J4,'3. Erfassung Auszahlungen'!$V$24:$CE$24,0)),'3. Erfassung Auszahlungen'!$N$24,"")</f>
        <v/>
      </c>
      <c r="K76" s="204" t="str">
        <f ca="1">IF(ISNUMBER(MATCH(K4,'3. Erfassung Auszahlungen'!$V$24:$CE$24,0)),'3. Erfassung Auszahlungen'!$N$24,"")</f>
        <v/>
      </c>
      <c r="L76" s="204" t="str">
        <f ca="1">IF(ISNUMBER(MATCH(L4,'3. Erfassung Auszahlungen'!$V$24:$CE$24,0)),'3. Erfassung Auszahlungen'!$N$24,"")</f>
        <v/>
      </c>
      <c r="M76" s="204" t="str">
        <f ca="1">IF(ISNUMBER(MATCH(M4,'3. Erfassung Auszahlungen'!$V$24:$CE$24,0)),'3. Erfassung Auszahlungen'!$N$24,"")</f>
        <v/>
      </c>
      <c r="N76" s="135">
        <f t="shared" ca="1" si="8"/>
        <v>0</v>
      </c>
    </row>
    <row r="77" spans="1:14" x14ac:dyDescent="0.25">
      <c r="A77" s="18">
        <f>'3. Erfassung Auszahlungen'!A25</f>
        <v>0</v>
      </c>
      <c r="B77" s="204" t="str">
        <f ca="1">IF(ISNUMBER(MATCH(B4,'3. Erfassung Auszahlungen'!$V$25:$CE$25,0)),'3. Erfassung Auszahlungen'!$N$25,"")</f>
        <v/>
      </c>
      <c r="C77" s="204" t="str">
        <f ca="1">IF(ISNUMBER(MATCH(C4,'3. Erfassung Auszahlungen'!$V$25:$CE$25,0)),'3. Erfassung Auszahlungen'!$N$25,"")</f>
        <v/>
      </c>
      <c r="D77" s="204" t="str">
        <f ca="1">IF(ISNUMBER(MATCH(D4,'3. Erfassung Auszahlungen'!$V$25:$CE$25,0)),'3. Erfassung Auszahlungen'!$N$25,"")</f>
        <v/>
      </c>
      <c r="E77" s="204" t="str">
        <f ca="1">IF(ISNUMBER(MATCH(E4,'3. Erfassung Auszahlungen'!$V$25:$CE$25,0)),'3. Erfassung Auszahlungen'!$N$25,"")</f>
        <v/>
      </c>
      <c r="F77" s="204" t="str">
        <f ca="1">IF(ISNUMBER(MATCH(F4,'3. Erfassung Auszahlungen'!$V$25:$CE$25,0)),'3. Erfassung Auszahlungen'!$N$25,"")</f>
        <v/>
      </c>
      <c r="G77" s="204" t="str">
        <f ca="1">IF(ISNUMBER(MATCH(G4,'3. Erfassung Auszahlungen'!$V$25:$CE$25,0)),'3. Erfassung Auszahlungen'!$N$25,"")</f>
        <v/>
      </c>
      <c r="H77" s="204" t="str">
        <f ca="1">IF(ISNUMBER(MATCH(H4,'3. Erfassung Auszahlungen'!$V$25:$CE$25,0)),'3. Erfassung Auszahlungen'!$N$25,"")</f>
        <v/>
      </c>
      <c r="I77" s="204" t="str">
        <f ca="1">IF(ISNUMBER(MATCH(I4,'3. Erfassung Auszahlungen'!$V$25:$CE$25,0)),'3. Erfassung Auszahlungen'!$N$25,"")</f>
        <v/>
      </c>
      <c r="J77" s="204" t="str">
        <f ca="1">IF(ISNUMBER(MATCH(J4,'3. Erfassung Auszahlungen'!$V$25:$CE$25,0)),'3. Erfassung Auszahlungen'!$N$25,"")</f>
        <v/>
      </c>
      <c r="K77" s="204" t="str">
        <f ca="1">IF(ISNUMBER(MATCH(K4,'3. Erfassung Auszahlungen'!$V$25:$CE$25,0)),'3. Erfassung Auszahlungen'!$N$25,"")</f>
        <v/>
      </c>
      <c r="L77" s="204" t="str">
        <f ca="1">IF(ISNUMBER(MATCH(L4,'3. Erfassung Auszahlungen'!$V$25:$CE$25,0)),'3. Erfassung Auszahlungen'!$N$25,"")</f>
        <v/>
      </c>
      <c r="M77" s="204" t="str">
        <f ca="1">IF(ISNUMBER(MATCH(M4,'3. Erfassung Auszahlungen'!$V$25:$CE$25,0)),'3. Erfassung Auszahlungen'!$N$25,"")</f>
        <v/>
      </c>
      <c r="N77" s="135">
        <f t="shared" ca="1" si="8"/>
        <v>0</v>
      </c>
    </row>
    <row r="78" spans="1:14" x14ac:dyDescent="0.25">
      <c r="A78" s="18">
        <f>'3. Erfassung Auszahlungen'!A26</f>
        <v>0</v>
      </c>
      <c r="B78" s="204" t="str">
        <f ca="1">IF(ISNUMBER(MATCH(B4,'3. Erfassung Auszahlungen'!$V$26:$CE$26,0)),'3. Erfassung Auszahlungen'!$N$26,"")</f>
        <v/>
      </c>
      <c r="C78" s="204" t="str">
        <f ca="1">IF(ISNUMBER(MATCH(C4,'3. Erfassung Auszahlungen'!$V$26:$CE$26,0)),'3. Erfassung Auszahlungen'!$N$26,"")</f>
        <v/>
      </c>
      <c r="D78" s="204" t="str">
        <f ca="1">IF(ISNUMBER(MATCH(D4,'3. Erfassung Auszahlungen'!$V$26:$CE$26,0)),'3. Erfassung Auszahlungen'!$N$26,"")</f>
        <v/>
      </c>
      <c r="E78" s="204" t="str">
        <f ca="1">IF(ISNUMBER(MATCH(E4,'3. Erfassung Auszahlungen'!$V$26:$CE$26,0)),'3. Erfassung Auszahlungen'!$N$26,"")</f>
        <v/>
      </c>
      <c r="F78" s="204" t="str">
        <f ca="1">IF(ISNUMBER(MATCH(F4,'3. Erfassung Auszahlungen'!$V$26:$CE$26,0)),'3. Erfassung Auszahlungen'!$N$26,"")</f>
        <v/>
      </c>
      <c r="G78" s="204" t="str">
        <f ca="1">IF(ISNUMBER(MATCH(G4,'3. Erfassung Auszahlungen'!$V$26:$CE$26,0)),'3. Erfassung Auszahlungen'!$N$26,"")</f>
        <v/>
      </c>
      <c r="H78" s="204" t="str">
        <f ca="1">IF(ISNUMBER(MATCH(H4,'3. Erfassung Auszahlungen'!$V$26:$CE$26,0)),'3. Erfassung Auszahlungen'!$N$26,"")</f>
        <v/>
      </c>
      <c r="I78" s="204" t="str">
        <f ca="1">IF(ISNUMBER(MATCH(I4,'3. Erfassung Auszahlungen'!$V$26:$CE$26,0)),'3. Erfassung Auszahlungen'!$N$26,"")</f>
        <v/>
      </c>
      <c r="J78" s="204" t="str">
        <f ca="1">IF(ISNUMBER(MATCH(J4,'3. Erfassung Auszahlungen'!$V$26:$CE$26,0)),'3. Erfassung Auszahlungen'!$N$26,"")</f>
        <v/>
      </c>
      <c r="K78" s="204" t="str">
        <f ca="1">IF(ISNUMBER(MATCH(K4,'3. Erfassung Auszahlungen'!$V$26:$CE$26,0)),'3. Erfassung Auszahlungen'!$N$26,"")</f>
        <v/>
      </c>
      <c r="L78" s="204" t="str">
        <f ca="1">IF(ISNUMBER(MATCH(L4,'3. Erfassung Auszahlungen'!$V$26:$CE$26,0)),'3. Erfassung Auszahlungen'!$N$26,"")</f>
        <v/>
      </c>
      <c r="M78" s="204" t="str">
        <f ca="1">IF(ISNUMBER(MATCH(M4,'3. Erfassung Auszahlungen'!$V$26:$CE$26,0)),'3. Erfassung Auszahlungen'!$N$26,"")</f>
        <v/>
      </c>
      <c r="N78" s="135">
        <f t="shared" ca="1" si="8"/>
        <v>0</v>
      </c>
    </row>
    <row r="79" spans="1:14" x14ac:dyDescent="0.25">
      <c r="A79" s="18">
        <f>'3. Erfassung Auszahlungen'!A27</f>
        <v>0</v>
      </c>
      <c r="B79" s="204" t="str">
        <f ca="1">IF(ISNUMBER(MATCH(B4,'3. Erfassung Auszahlungen'!$V$27:$CE$27,0)),'3. Erfassung Auszahlungen'!$N$27,"")</f>
        <v/>
      </c>
      <c r="C79" s="204" t="str">
        <f ca="1">IF(ISNUMBER(MATCH(C4,'3. Erfassung Auszahlungen'!$V$27:$CE$27,0)),'3. Erfassung Auszahlungen'!$N$27,"")</f>
        <v/>
      </c>
      <c r="D79" s="204" t="str">
        <f ca="1">IF(ISNUMBER(MATCH(D4,'3. Erfassung Auszahlungen'!$V$27:$CE$27,0)),'3. Erfassung Auszahlungen'!$N$27,"")</f>
        <v/>
      </c>
      <c r="E79" s="204" t="str">
        <f ca="1">IF(ISNUMBER(MATCH(E4,'3. Erfassung Auszahlungen'!$V$27:$CE$27,0)),'3. Erfassung Auszahlungen'!$N$27,"")</f>
        <v/>
      </c>
      <c r="F79" s="204" t="str">
        <f ca="1">IF(ISNUMBER(MATCH(F4,'3. Erfassung Auszahlungen'!$V$27:$CE$27,0)),'3. Erfassung Auszahlungen'!$N$27,"")</f>
        <v/>
      </c>
      <c r="G79" s="204" t="str">
        <f ca="1">IF(ISNUMBER(MATCH(G4,'3. Erfassung Auszahlungen'!$V$27:$CE$27,0)),'3. Erfassung Auszahlungen'!$N$27,"")</f>
        <v/>
      </c>
      <c r="H79" s="204" t="str">
        <f ca="1">IF(ISNUMBER(MATCH(H4,'3. Erfassung Auszahlungen'!$V$27:$CE$27,0)),'3. Erfassung Auszahlungen'!$N$27,"")</f>
        <v/>
      </c>
      <c r="I79" s="204" t="str">
        <f ca="1">IF(ISNUMBER(MATCH(I4,'3. Erfassung Auszahlungen'!$V$27:$CE$27,0)),'3. Erfassung Auszahlungen'!$N$27,"")</f>
        <v/>
      </c>
      <c r="J79" s="204" t="str">
        <f ca="1">IF(ISNUMBER(MATCH(J4,'3. Erfassung Auszahlungen'!$V$27:$CE$27,0)),'3. Erfassung Auszahlungen'!$N$27,"")</f>
        <v/>
      </c>
      <c r="K79" s="204" t="str">
        <f ca="1">IF(ISNUMBER(MATCH(K4,'3. Erfassung Auszahlungen'!$V$27:$CE$27,0)),'3. Erfassung Auszahlungen'!$N$27,"")</f>
        <v/>
      </c>
      <c r="L79" s="204" t="str">
        <f ca="1">IF(ISNUMBER(MATCH(L4,'3. Erfassung Auszahlungen'!$V$27:$CE$27,0)),'3. Erfassung Auszahlungen'!$N$27,"")</f>
        <v/>
      </c>
      <c r="M79" s="204" t="str">
        <f ca="1">IF(ISNUMBER(MATCH(M4,'3. Erfassung Auszahlungen'!$V$27:$CE$27,0)),'3. Erfassung Auszahlungen'!$N$27,"")</f>
        <v/>
      </c>
      <c r="N79" s="135">
        <f t="shared" ca="1" si="8"/>
        <v>0</v>
      </c>
    </row>
    <row r="80" spans="1:14" x14ac:dyDescent="0.25">
      <c r="A80" s="18">
        <f>'3. Erfassung Auszahlungen'!A28</f>
        <v>0</v>
      </c>
      <c r="B80" s="204" t="str">
        <f ca="1">IF(ISNUMBER(MATCH(B4,'3. Erfassung Auszahlungen'!$V$28:$CE$28,0)),'3. Erfassung Auszahlungen'!$N$28,"")</f>
        <v/>
      </c>
      <c r="C80" s="204" t="str">
        <f ca="1">IF(ISNUMBER(MATCH(C4,'3. Erfassung Auszahlungen'!$V$28:$CE$28,0)),'3. Erfassung Auszahlungen'!$N$28,"")</f>
        <v/>
      </c>
      <c r="D80" s="204" t="str">
        <f ca="1">IF(ISNUMBER(MATCH(D4,'3. Erfassung Auszahlungen'!$V$28:$CE$28,0)),'3. Erfassung Auszahlungen'!$N$28,"")</f>
        <v/>
      </c>
      <c r="E80" s="204" t="str">
        <f ca="1">IF(ISNUMBER(MATCH(E4,'3. Erfassung Auszahlungen'!$V$28:$CE$28,0)),'3. Erfassung Auszahlungen'!$N$28,"")</f>
        <v/>
      </c>
      <c r="F80" s="204" t="str">
        <f ca="1">IF(ISNUMBER(MATCH(F4,'3. Erfassung Auszahlungen'!$V$28:$CE$28,0)),'3. Erfassung Auszahlungen'!$N$28,"")</f>
        <v/>
      </c>
      <c r="G80" s="204" t="str">
        <f ca="1">IF(ISNUMBER(MATCH(G4,'3. Erfassung Auszahlungen'!$V$28:$CE$28,0)),'3. Erfassung Auszahlungen'!$N$28,"")</f>
        <v/>
      </c>
      <c r="H80" s="204" t="str">
        <f ca="1">IF(ISNUMBER(MATCH(H4,'3. Erfassung Auszahlungen'!$V$28:$CE$28,0)),'3. Erfassung Auszahlungen'!$N$28,"")</f>
        <v/>
      </c>
      <c r="I80" s="204" t="str">
        <f ca="1">IF(ISNUMBER(MATCH(I4,'3. Erfassung Auszahlungen'!$V$28:$CE$28,0)),'3. Erfassung Auszahlungen'!$N$28,"")</f>
        <v/>
      </c>
      <c r="J80" s="204" t="str">
        <f ca="1">IF(ISNUMBER(MATCH(J4,'3. Erfassung Auszahlungen'!$V$28:$CE$28,0)),'3. Erfassung Auszahlungen'!$N$28,"")</f>
        <v/>
      </c>
      <c r="K80" s="204" t="str">
        <f ca="1">IF(ISNUMBER(MATCH(K4,'3. Erfassung Auszahlungen'!$V$28:$CE$28,0)),'3. Erfassung Auszahlungen'!$N$28,"")</f>
        <v/>
      </c>
      <c r="L80" s="204" t="str">
        <f ca="1">IF(ISNUMBER(MATCH(L4,'3. Erfassung Auszahlungen'!$V$28:$CE$28,0)),'3. Erfassung Auszahlungen'!$N$28,"")</f>
        <v/>
      </c>
      <c r="M80" s="204" t="str">
        <f ca="1">IF(ISNUMBER(MATCH(M4,'3. Erfassung Auszahlungen'!$V$28:$CE$28,0)),'3. Erfassung Auszahlungen'!$N$28,"")</f>
        <v/>
      </c>
      <c r="N80" s="135">
        <f t="shared" ca="1" si="8"/>
        <v>0</v>
      </c>
    </row>
    <row r="81" spans="1:15" x14ac:dyDescent="0.25">
      <c r="A81" s="18">
        <f>'3. Erfassung Auszahlungen'!A29</f>
        <v>0</v>
      </c>
      <c r="B81" s="204" t="str">
        <f ca="1">IF(ISNUMBER(MATCH(B4,'3. Erfassung Auszahlungen'!$V$29:$CE$29,0)),'3. Erfassung Auszahlungen'!$N$29,"")</f>
        <v/>
      </c>
      <c r="C81" s="204" t="str">
        <f ca="1">IF(ISNUMBER(MATCH(C4,'3. Erfassung Auszahlungen'!$V$29:$CE$29,0)),'3. Erfassung Auszahlungen'!$N$29,"")</f>
        <v/>
      </c>
      <c r="D81" s="204" t="str">
        <f ca="1">IF(ISNUMBER(MATCH(D4,'3. Erfassung Auszahlungen'!$V$29:$CE$29,0)),'3. Erfassung Auszahlungen'!$N$29,"")</f>
        <v/>
      </c>
      <c r="E81" s="204" t="str">
        <f ca="1">IF(ISNUMBER(MATCH(E4,'3. Erfassung Auszahlungen'!$V$29:$CE$29,0)),'3. Erfassung Auszahlungen'!$N$29,"")</f>
        <v/>
      </c>
      <c r="F81" s="204" t="str">
        <f ca="1">IF(ISNUMBER(MATCH(F4,'3. Erfassung Auszahlungen'!$V$29:$CE$29,0)),'3. Erfassung Auszahlungen'!$N$29,"")</f>
        <v/>
      </c>
      <c r="G81" s="204" t="str">
        <f ca="1">IF(ISNUMBER(MATCH(G4,'3. Erfassung Auszahlungen'!$V$29:$CE$29,0)),'3. Erfassung Auszahlungen'!$N$29,"")</f>
        <v/>
      </c>
      <c r="H81" s="204" t="str">
        <f ca="1">IF(ISNUMBER(MATCH(H4,'3. Erfassung Auszahlungen'!$V$29:$CE$29,0)),'3. Erfassung Auszahlungen'!$N$29,"")</f>
        <v/>
      </c>
      <c r="I81" s="204" t="str">
        <f ca="1">IF(ISNUMBER(MATCH(I4,'3. Erfassung Auszahlungen'!$V$29:$CE$29,0)),'3. Erfassung Auszahlungen'!$N$29,"")</f>
        <v/>
      </c>
      <c r="J81" s="204" t="str">
        <f ca="1">IF(ISNUMBER(MATCH(J4,'3. Erfassung Auszahlungen'!$V$29:$CE$29,0)),'3. Erfassung Auszahlungen'!$N$29,"")</f>
        <v/>
      </c>
      <c r="K81" s="204" t="str">
        <f ca="1">IF(ISNUMBER(MATCH(K4,'3. Erfassung Auszahlungen'!$V$29:$CE$29,0)),'3. Erfassung Auszahlungen'!$N$29,"")</f>
        <v/>
      </c>
      <c r="L81" s="204" t="str">
        <f ca="1">IF(ISNUMBER(MATCH(L4,'3. Erfassung Auszahlungen'!$V$29:$CE$29,0)),'3. Erfassung Auszahlungen'!$N$29,"")</f>
        <v/>
      </c>
      <c r="M81" s="204" t="str">
        <f ca="1">IF(ISNUMBER(MATCH(M4,'3. Erfassung Auszahlungen'!$V$29:$CE$29,0)),'3. Erfassung Auszahlungen'!$N$29,"")</f>
        <v/>
      </c>
      <c r="N81" s="135">
        <f t="shared" ca="1" si="8"/>
        <v>0</v>
      </c>
    </row>
    <row r="82" spans="1:15" x14ac:dyDescent="0.25">
      <c r="A82" s="18">
        <f>'3. Erfassung Auszahlungen'!A30</f>
        <v>0</v>
      </c>
      <c r="B82" s="204" t="str">
        <f ca="1">IF(ISNUMBER(MATCH(B4,'3. Erfassung Auszahlungen'!$V$30:$CE$30,0)),'3. Erfassung Auszahlungen'!$N$30,"")</f>
        <v/>
      </c>
      <c r="C82" s="204" t="str">
        <f ca="1">IF(ISNUMBER(MATCH(C4,'3. Erfassung Auszahlungen'!$V$30:$CE$30,0)),'3. Erfassung Auszahlungen'!$N$30,"")</f>
        <v/>
      </c>
      <c r="D82" s="204" t="str">
        <f ca="1">IF(ISNUMBER(MATCH(D4,'3. Erfassung Auszahlungen'!$V$30:$CE$30,0)),'3. Erfassung Auszahlungen'!$N$30,"")</f>
        <v/>
      </c>
      <c r="E82" s="204" t="str">
        <f ca="1">IF(ISNUMBER(MATCH(E4,'3. Erfassung Auszahlungen'!$V$30:$CE$30,0)),'3. Erfassung Auszahlungen'!$N$30,"")</f>
        <v/>
      </c>
      <c r="F82" s="204" t="str">
        <f ca="1">IF(ISNUMBER(MATCH(F4,'3. Erfassung Auszahlungen'!$V$30:$CE$30,0)),'3. Erfassung Auszahlungen'!$N$30,"")</f>
        <v/>
      </c>
      <c r="G82" s="204" t="str">
        <f ca="1">IF(ISNUMBER(MATCH(G4,'3. Erfassung Auszahlungen'!$V$30:$CE$30,0)),'3. Erfassung Auszahlungen'!$N$30,"")</f>
        <v/>
      </c>
      <c r="H82" s="204" t="str">
        <f ca="1">IF(ISNUMBER(MATCH(H4,'3. Erfassung Auszahlungen'!$V$30:$CE$30,0)),'3. Erfassung Auszahlungen'!$N$30,"")</f>
        <v/>
      </c>
      <c r="I82" s="204" t="str">
        <f ca="1">IF(ISNUMBER(MATCH(I4,'3. Erfassung Auszahlungen'!$V$30:$CE$30,0)),'3. Erfassung Auszahlungen'!$N$30,"")</f>
        <v/>
      </c>
      <c r="J82" s="204" t="str">
        <f ca="1">IF(ISNUMBER(MATCH(J4,'3. Erfassung Auszahlungen'!$V$30:$CE$30,0)),'3. Erfassung Auszahlungen'!$N$30,"")</f>
        <v/>
      </c>
      <c r="K82" s="204" t="str">
        <f ca="1">IF(ISNUMBER(MATCH(K4,'3. Erfassung Auszahlungen'!$V$30:$CE$30,0)),'3. Erfassung Auszahlungen'!$N$30,"")</f>
        <v/>
      </c>
      <c r="L82" s="204" t="str">
        <f ca="1">IF(ISNUMBER(MATCH(L4,'3. Erfassung Auszahlungen'!$V$30:$CE$30,0)),'3. Erfassung Auszahlungen'!$N$30,"")</f>
        <v/>
      </c>
      <c r="M82" s="204" t="str">
        <f ca="1">IF(ISNUMBER(MATCH(M4,'3. Erfassung Auszahlungen'!$V$30:$CE$30,0)),'3. Erfassung Auszahlungen'!$N$30,"")</f>
        <v/>
      </c>
      <c r="N82" s="135">
        <f t="shared" ca="1" si="8"/>
        <v>0</v>
      </c>
    </row>
    <row r="83" spans="1:15" x14ac:dyDescent="0.25">
      <c r="A83" s="18">
        <f>'3. Erfassung Auszahlungen'!A31</f>
        <v>0</v>
      </c>
      <c r="B83" s="204" t="str">
        <f ca="1">IF(ISNUMBER(MATCH(B4,'3. Erfassung Auszahlungen'!$V$31:$CE$31,0)),'3. Erfassung Auszahlungen'!$N$31,"")</f>
        <v/>
      </c>
      <c r="C83" s="204" t="str">
        <f ca="1">IF(ISNUMBER(MATCH(C4,'3. Erfassung Auszahlungen'!$V$31:$CE$31,0)),'3. Erfassung Auszahlungen'!$N$31,"")</f>
        <v/>
      </c>
      <c r="D83" s="204" t="str">
        <f ca="1">IF(ISNUMBER(MATCH(D4,'3. Erfassung Auszahlungen'!$V$31:$CE$31,0)),'3. Erfassung Auszahlungen'!$N$31,"")</f>
        <v/>
      </c>
      <c r="E83" s="204" t="str">
        <f ca="1">IF(ISNUMBER(MATCH(E4,'3. Erfassung Auszahlungen'!$V$31:$CE$31,0)),'3. Erfassung Auszahlungen'!$N$31,"")</f>
        <v/>
      </c>
      <c r="F83" s="204" t="str">
        <f ca="1">IF(ISNUMBER(MATCH(F4,'3. Erfassung Auszahlungen'!$V$31:$CE$31,0)),'3. Erfassung Auszahlungen'!$N$31,"")</f>
        <v/>
      </c>
      <c r="G83" s="204" t="str">
        <f ca="1">IF(ISNUMBER(MATCH(G4,'3. Erfassung Auszahlungen'!$V$31:$CE$31,0)),'3. Erfassung Auszahlungen'!$N$31,"")</f>
        <v/>
      </c>
      <c r="H83" s="204" t="str">
        <f ca="1">IF(ISNUMBER(MATCH(H4,'3. Erfassung Auszahlungen'!$V$31:$CE$31,0)),'3. Erfassung Auszahlungen'!$N$31,"")</f>
        <v/>
      </c>
      <c r="I83" s="204" t="str">
        <f ca="1">IF(ISNUMBER(MATCH(I4,'3. Erfassung Auszahlungen'!$V$31:$CE$31,0)),'3. Erfassung Auszahlungen'!$N$31,"")</f>
        <v/>
      </c>
      <c r="J83" s="204" t="str">
        <f ca="1">IF(ISNUMBER(MATCH(J4,'3. Erfassung Auszahlungen'!$V$31:$CE$31,0)),'3. Erfassung Auszahlungen'!$N$31,"")</f>
        <v/>
      </c>
      <c r="K83" s="204" t="str">
        <f ca="1">IF(ISNUMBER(MATCH(K4,'3. Erfassung Auszahlungen'!$V$31:$CE$31,0)),'3. Erfassung Auszahlungen'!$N$31,"")</f>
        <v/>
      </c>
      <c r="L83" s="204" t="str">
        <f ca="1">IF(ISNUMBER(MATCH(L4,'3. Erfassung Auszahlungen'!$V$31:$CE$31,0)),'3. Erfassung Auszahlungen'!$N$31,"")</f>
        <v/>
      </c>
      <c r="M83" s="204" t="str">
        <f ca="1">IF(ISNUMBER(MATCH(M4,'3. Erfassung Auszahlungen'!$V$31:$CE$31,0)),'3. Erfassung Auszahlungen'!$N$31,"")</f>
        <v/>
      </c>
      <c r="N83" s="135">
        <f t="shared" ca="1" si="8"/>
        <v>0</v>
      </c>
    </row>
    <row r="84" spans="1:15" x14ac:dyDescent="0.25">
      <c r="A84" s="18">
        <f>'3. Erfassung Auszahlungen'!A32</f>
        <v>0</v>
      </c>
      <c r="B84" s="204" t="str">
        <f ca="1">IF(ISNUMBER(MATCH(B4,'3. Erfassung Auszahlungen'!$V$32:$CE$32,0)),'3. Erfassung Auszahlungen'!$N$32,"")</f>
        <v/>
      </c>
      <c r="C84" s="204" t="str">
        <f ca="1">IF(ISNUMBER(MATCH(C4,'3. Erfassung Auszahlungen'!$V$32:$CE$32,0)),'3. Erfassung Auszahlungen'!$N$32,"")</f>
        <v/>
      </c>
      <c r="D84" s="204" t="str">
        <f ca="1">IF(ISNUMBER(MATCH(D4,'3. Erfassung Auszahlungen'!$V$32:$CE$32,0)),'3. Erfassung Auszahlungen'!$N$32,"")</f>
        <v/>
      </c>
      <c r="E84" s="204" t="str">
        <f ca="1">IF(ISNUMBER(MATCH(E4,'3. Erfassung Auszahlungen'!$V$32:$CE$32,0)),'3. Erfassung Auszahlungen'!$N$32,"")</f>
        <v/>
      </c>
      <c r="F84" s="204" t="str">
        <f ca="1">IF(ISNUMBER(MATCH(F4,'3. Erfassung Auszahlungen'!$V$32:$CE$32,0)),'3. Erfassung Auszahlungen'!$N$32,"")</f>
        <v/>
      </c>
      <c r="G84" s="204" t="str">
        <f ca="1">IF(ISNUMBER(MATCH(G4,'3. Erfassung Auszahlungen'!$V$32:$CE$32,0)),'3. Erfassung Auszahlungen'!$N$32,"")</f>
        <v/>
      </c>
      <c r="H84" s="204" t="str">
        <f ca="1">IF(ISNUMBER(MATCH(H4,'3. Erfassung Auszahlungen'!$V$32:$CE$32,0)),'3. Erfassung Auszahlungen'!$N$32,"")</f>
        <v/>
      </c>
      <c r="I84" s="204" t="str">
        <f ca="1">IF(ISNUMBER(MATCH(I4,'3. Erfassung Auszahlungen'!$V$32:$CE$32,0)),'3. Erfassung Auszahlungen'!$N$32,"")</f>
        <v/>
      </c>
      <c r="J84" s="204" t="str">
        <f ca="1">IF(ISNUMBER(MATCH(J4,'3. Erfassung Auszahlungen'!$V$32:$CE$32,0)),'3. Erfassung Auszahlungen'!$N$32,"")</f>
        <v/>
      </c>
      <c r="K84" s="204" t="str">
        <f ca="1">IF(ISNUMBER(MATCH(K4,'3. Erfassung Auszahlungen'!$V$32:$CE$32,0)),'3. Erfassung Auszahlungen'!$N$32,"")</f>
        <v/>
      </c>
      <c r="L84" s="204" t="str">
        <f ca="1">IF(ISNUMBER(MATCH(L4,'3. Erfassung Auszahlungen'!$V$32:$CE$32,0)),'3. Erfassung Auszahlungen'!$N$32,"")</f>
        <v/>
      </c>
      <c r="M84" s="204" t="str">
        <f ca="1">IF(ISNUMBER(MATCH(M4,'3. Erfassung Auszahlungen'!$V$32:$CE$32,0)),'3. Erfassung Auszahlungen'!$N$32,"")</f>
        <v/>
      </c>
      <c r="N84" s="135">
        <f t="shared" ca="1" si="8"/>
        <v>0</v>
      </c>
    </row>
    <row r="85" spans="1:15" x14ac:dyDescent="0.25">
      <c r="A85" s="18">
        <f>'3. Erfassung Auszahlungen'!A33</f>
        <v>0</v>
      </c>
      <c r="B85" s="204" t="str">
        <f ca="1">IF(ISNUMBER(MATCH(B4,'3. Erfassung Auszahlungen'!$V$33:$CE$33,0)),'3. Erfassung Auszahlungen'!$N$33,"")</f>
        <v/>
      </c>
      <c r="C85" s="204" t="str">
        <f ca="1">IF(ISNUMBER(MATCH(C4,'3. Erfassung Auszahlungen'!$V$33:$CE$33,0)),'3. Erfassung Auszahlungen'!$N$33,"")</f>
        <v/>
      </c>
      <c r="D85" s="204" t="str">
        <f ca="1">IF(ISNUMBER(MATCH(D4,'3. Erfassung Auszahlungen'!$V$33:$CE$33,0)),'3. Erfassung Auszahlungen'!$N$33,"")</f>
        <v/>
      </c>
      <c r="E85" s="204" t="str">
        <f ca="1">IF(ISNUMBER(MATCH(E4,'3. Erfassung Auszahlungen'!$V$33:$CE$33,0)),'3. Erfassung Auszahlungen'!$N$33,"")</f>
        <v/>
      </c>
      <c r="F85" s="204" t="str">
        <f ca="1">IF(ISNUMBER(MATCH(F4,'3. Erfassung Auszahlungen'!$V$33:$CE$33,0)),'3. Erfassung Auszahlungen'!$N$33,"")</f>
        <v/>
      </c>
      <c r="G85" s="204" t="str">
        <f ca="1">IF(ISNUMBER(MATCH(G4,'3. Erfassung Auszahlungen'!$V$33:$CE$33,0)),'3. Erfassung Auszahlungen'!$N$33,"")</f>
        <v/>
      </c>
      <c r="H85" s="204" t="str">
        <f ca="1">IF(ISNUMBER(MATCH(H4,'3. Erfassung Auszahlungen'!$V$33:$CE$33,0)),'3. Erfassung Auszahlungen'!$N$33,"")</f>
        <v/>
      </c>
      <c r="I85" s="204" t="str">
        <f ca="1">IF(ISNUMBER(MATCH(I4,'3. Erfassung Auszahlungen'!$V$33:$CE$33,0)),'3. Erfassung Auszahlungen'!$N$33,"")</f>
        <v/>
      </c>
      <c r="J85" s="204" t="str">
        <f ca="1">IF(ISNUMBER(MATCH(J4,'3. Erfassung Auszahlungen'!$V$33:$CE$33,0)),'3. Erfassung Auszahlungen'!$N$33,"")</f>
        <v/>
      </c>
      <c r="K85" s="204" t="str">
        <f ca="1">IF(ISNUMBER(MATCH(K4,'3. Erfassung Auszahlungen'!$V$33:$CE$33,0)),'3. Erfassung Auszahlungen'!$N$33,"")</f>
        <v/>
      </c>
      <c r="L85" s="204" t="str">
        <f ca="1">IF(ISNUMBER(MATCH(L4,'3. Erfassung Auszahlungen'!$V$33:$CE$33,0)),'3. Erfassung Auszahlungen'!$N$33,"")</f>
        <v/>
      </c>
      <c r="M85" s="204" t="str">
        <f ca="1">IF(ISNUMBER(MATCH(M4,'3. Erfassung Auszahlungen'!$V$33:$CE$33,0)),'3. Erfassung Auszahlungen'!$N$33,"")</f>
        <v/>
      </c>
      <c r="N85" s="135">
        <f t="shared" ca="1" si="8"/>
        <v>0</v>
      </c>
    </row>
    <row r="86" spans="1:15" x14ac:dyDescent="0.25">
      <c r="A86" s="18">
        <f>'3. Erfassung Auszahlungen'!A34</f>
        <v>0</v>
      </c>
      <c r="B86" s="204" t="str">
        <f ca="1">IF(ISNUMBER(MATCH(B4,'3. Erfassung Auszahlungen'!$V$34:$CE$34,0)),'3. Erfassung Auszahlungen'!$N$34,"")</f>
        <v/>
      </c>
      <c r="C86" s="204" t="str">
        <f ca="1">IF(ISNUMBER(MATCH(C4,'3. Erfassung Auszahlungen'!$V$34:$CE$34,0)),'3. Erfassung Auszahlungen'!$N$34,"")</f>
        <v/>
      </c>
      <c r="D86" s="204" t="str">
        <f ca="1">IF(ISNUMBER(MATCH(D4,'3. Erfassung Auszahlungen'!$V$34:$CE$34,0)),'3. Erfassung Auszahlungen'!$N$34,"")</f>
        <v/>
      </c>
      <c r="E86" s="204" t="str">
        <f ca="1">IF(ISNUMBER(MATCH(E4,'3. Erfassung Auszahlungen'!$V$34:$CE$34,0)),'3. Erfassung Auszahlungen'!$N$34,"")</f>
        <v/>
      </c>
      <c r="F86" s="204" t="str">
        <f ca="1">IF(ISNUMBER(MATCH(F4,'3. Erfassung Auszahlungen'!$V$34:$CE$34,0)),'3. Erfassung Auszahlungen'!$N$34,"")</f>
        <v/>
      </c>
      <c r="G86" s="204" t="str">
        <f ca="1">IF(ISNUMBER(MATCH(G4,'3. Erfassung Auszahlungen'!$V$34:$CE$34,0)),'3. Erfassung Auszahlungen'!$N$34,"")</f>
        <v/>
      </c>
      <c r="H86" s="204" t="str">
        <f ca="1">IF(ISNUMBER(MATCH(H4,'3. Erfassung Auszahlungen'!$V$34:$CE$34,0)),'3. Erfassung Auszahlungen'!$N$34,"")</f>
        <v/>
      </c>
      <c r="I86" s="204" t="str">
        <f ca="1">IF(ISNUMBER(MATCH(I4,'3. Erfassung Auszahlungen'!$V$34:$CE$34,0)),'3. Erfassung Auszahlungen'!$N$34,"")</f>
        <v/>
      </c>
      <c r="J86" s="204" t="str">
        <f ca="1">IF(ISNUMBER(MATCH(J4,'3. Erfassung Auszahlungen'!$V$34:$CE$34,0)),'3. Erfassung Auszahlungen'!$N$34,"")</f>
        <v/>
      </c>
      <c r="K86" s="204" t="str">
        <f ca="1">IF(ISNUMBER(MATCH(K4,'3. Erfassung Auszahlungen'!$V$34:$CE$34,0)),'3. Erfassung Auszahlungen'!$N$34,"")</f>
        <v/>
      </c>
      <c r="L86" s="204" t="str">
        <f ca="1">IF(ISNUMBER(MATCH(L4,'3. Erfassung Auszahlungen'!$V$34:$CE$34,0)),'3. Erfassung Auszahlungen'!$N$34,"")</f>
        <v/>
      </c>
      <c r="M86" s="204" t="str">
        <f ca="1">IF(ISNUMBER(MATCH(M4,'3. Erfassung Auszahlungen'!$V$34:$CE$34,0)),'3. Erfassung Auszahlungen'!$N$34,"")</f>
        <v/>
      </c>
      <c r="N86" s="135">
        <f t="shared" ca="1" si="8"/>
        <v>0</v>
      </c>
    </row>
    <row r="87" spans="1:15" x14ac:dyDescent="0.25">
      <c r="A87" s="18">
        <f>'3. Erfassung Auszahlungen'!A35</f>
        <v>0</v>
      </c>
      <c r="B87" s="204" t="str">
        <f ca="1">IF(ISNUMBER(MATCH(B4,'3. Erfassung Auszahlungen'!$V$35:$CE$35,0)),'3. Erfassung Auszahlungen'!$N$35,"")</f>
        <v/>
      </c>
      <c r="C87" s="204" t="str">
        <f ca="1">IF(ISNUMBER(MATCH(C4,'3. Erfassung Auszahlungen'!$V$35:$CE$35,0)),'3. Erfassung Auszahlungen'!$N$35,"")</f>
        <v/>
      </c>
      <c r="D87" s="204" t="str">
        <f ca="1">IF(ISNUMBER(MATCH(D4,'3. Erfassung Auszahlungen'!$V$35:$CE$35,0)),'3. Erfassung Auszahlungen'!$N$35,"")</f>
        <v/>
      </c>
      <c r="E87" s="204" t="str">
        <f ca="1">IF(ISNUMBER(MATCH(E4,'3. Erfassung Auszahlungen'!$V$35:$CE$35,0)),'3. Erfassung Auszahlungen'!$N$35,"")</f>
        <v/>
      </c>
      <c r="F87" s="204" t="str">
        <f ca="1">IF(ISNUMBER(MATCH(F4,'3. Erfassung Auszahlungen'!$V$35:$CE$35,0)),'3. Erfassung Auszahlungen'!$N$35,"")</f>
        <v/>
      </c>
      <c r="G87" s="204" t="str">
        <f ca="1">IF(ISNUMBER(MATCH(G4,'3. Erfassung Auszahlungen'!$V$35:$CE$35,0)),'3. Erfassung Auszahlungen'!$N$35,"")</f>
        <v/>
      </c>
      <c r="H87" s="204" t="str">
        <f ca="1">IF(ISNUMBER(MATCH(H4,'3. Erfassung Auszahlungen'!$V$35:$CE$35,0)),'3. Erfassung Auszahlungen'!$N$35,"")</f>
        <v/>
      </c>
      <c r="I87" s="204" t="str">
        <f ca="1">IF(ISNUMBER(MATCH(I4,'3. Erfassung Auszahlungen'!$V$35:$CE$35,0)),'3. Erfassung Auszahlungen'!$N$35,"")</f>
        <v/>
      </c>
      <c r="J87" s="204" t="str">
        <f ca="1">IF(ISNUMBER(MATCH(J4,'3. Erfassung Auszahlungen'!$V$35:$CE$35,0)),'3. Erfassung Auszahlungen'!$N$35,"")</f>
        <v/>
      </c>
      <c r="K87" s="204" t="str">
        <f ca="1">IF(ISNUMBER(MATCH(K4,'3. Erfassung Auszahlungen'!$V$35:$CE$35,0)),'3. Erfassung Auszahlungen'!$N$35,"")</f>
        <v/>
      </c>
      <c r="L87" s="204" t="str">
        <f ca="1">IF(ISNUMBER(MATCH(L4,'3. Erfassung Auszahlungen'!$V$35:$CE$35,0)),'3. Erfassung Auszahlungen'!$N$35,"")</f>
        <v/>
      </c>
      <c r="M87" s="204" t="str">
        <f ca="1">IF(ISNUMBER(MATCH(M4,'3. Erfassung Auszahlungen'!$V$35:$CE$35,0)),'3. Erfassung Auszahlungen'!$N$35,"")</f>
        <v/>
      </c>
      <c r="N87" s="135">
        <f t="shared" ca="1" si="8"/>
        <v>0</v>
      </c>
    </row>
    <row r="88" spans="1:15" x14ac:dyDescent="0.25">
      <c r="A88" s="18">
        <f>'3. Erfassung Auszahlungen'!A36</f>
        <v>0</v>
      </c>
      <c r="B88" s="204" t="str">
        <f ca="1">IF(ISNUMBER(MATCH(B4,'3. Erfassung Auszahlungen'!$V$36:$CE$36,0)),'3. Erfassung Auszahlungen'!$N$36,"")</f>
        <v/>
      </c>
      <c r="C88" s="204" t="str">
        <f ca="1">IF(ISNUMBER(MATCH(C4,'3. Erfassung Auszahlungen'!$V$36:$CE$36,0)),'3. Erfassung Auszahlungen'!$N$36,"")</f>
        <v/>
      </c>
      <c r="D88" s="204" t="str">
        <f ca="1">IF(ISNUMBER(MATCH(D4,'3. Erfassung Auszahlungen'!$V$36:$CE$36,0)),'3. Erfassung Auszahlungen'!$N$36,"")</f>
        <v/>
      </c>
      <c r="E88" s="204" t="str">
        <f ca="1">IF(ISNUMBER(MATCH(E4,'3. Erfassung Auszahlungen'!$V$36:$CE$36,0)),'3. Erfassung Auszahlungen'!$N$36,"")</f>
        <v/>
      </c>
      <c r="F88" s="204" t="str">
        <f ca="1">IF(ISNUMBER(MATCH(F4,'3. Erfassung Auszahlungen'!$V$36:$CE$36,0)),'3. Erfassung Auszahlungen'!$N$36,"")</f>
        <v/>
      </c>
      <c r="G88" s="204" t="str">
        <f ca="1">IF(ISNUMBER(MATCH(G4,'3. Erfassung Auszahlungen'!$V$36:$CE$36,0)),'3. Erfassung Auszahlungen'!$N$36,"")</f>
        <v/>
      </c>
      <c r="H88" s="204" t="str">
        <f ca="1">IF(ISNUMBER(MATCH(H4,'3. Erfassung Auszahlungen'!$V$36:$CE$36,0)),'3. Erfassung Auszahlungen'!$N$36,"")</f>
        <v/>
      </c>
      <c r="I88" s="204" t="str">
        <f ca="1">IF(ISNUMBER(MATCH(I4,'3. Erfassung Auszahlungen'!$V$36:$CE$36,0)),'3. Erfassung Auszahlungen'!$N$36,"")</f>
        <v/>
      </c>
      <c r="J88" s="204" t="str">
        <f ca="1">IF(ISNUMBER(MATCH(J4,'3. Erfassung Auszahlungen'!$V$36:$CE$36,0)),'3. Erfassung Auszahlungen'!$N$36,"")</f>
        <v/>
      </c>
      <c r="K88" s="204" t="str">
        <f ca="1">IF(ISNUMBER(MATCH(K4,'3. Erfassung Auszahlungen'!$V$36:$CE$36,0)),'3. Erfassung Auszahlungen'!$N$36,"")</f>
        <v/>
      </c>
      <c r="L88" s="204" t="str">
        <f ca="1">IF(ISNUMBER(MATCH(L4,'3. Erfassung Auszahlungen'!$V$36:$CE$36,0)),'3. Erfassung Auszahlungen'!$N$36,"")</f>
        <v/>
      </c>
      <c r="M88" s="204" t="str">
        <f ca="1">IF(ISNUMBER(MATCH(M4,'3. Erfassung Auszahlungen'!$V$36:$CE$36,0)),'3. Erfassung Auszahlungen'!$N$36,"")</f>
        <v/>
      </c>
      <c r="N88" s="135">
        <f t="shared" ca="1" si="8"/>
        <v>0</v>
      </c>
    </row>
    <row r="89" spans="1:15" x14ac:dyDescent="0.25">
      <c r="A89" s="18">
        <f>'3. Erfassung Auszahlungen'!A37</f>
        <v>0</v>
      </c>
      <c r="B89" s="204" t="str">
        <f ca="1">IF(ISNUMBER(MATCH(B4,'3. Erfassung Auszahlungen'!$V$37:$CE$37,0)),'3. Erfassung Auszahlungen'!$N$37,"")</f>
        <v/>
      </c>
      <c r="C89" s="204" t="str">
        <f ca="1">IF(ISNUMBER(MATCH(C4,'3. Erfassung Auszahlungen'!$V$37:$CE$37,0)),'3. Erfassung Auszahlungen'!$N$37,"")</f>
        <v/>
      </c>
      <c r="D89" s="204" t="str">
        <f ca="1">IF(ISNUMBER(MATCH(D4,'3. Erfassung Auszahlungen'!$V$37:$CE$37,0)),'3. Erfassung Auszahlungen'!$N$37,"")</f>
        <v/>
      </c>
      <c r="E89" s="204" t="str">
        <f ca="1">IF(ISNUMBER(MATCH(E4,'3. Erfassung Auszahlungen'!$V$37:$CE$37,0)),'3. Erfassung Auszahlungen'!$N$37,"")</f>
        <v/>
      </c>
      <c r="F89" s="204" t="str">
        <f ca="1">IF(ISNUMBER(MATCH(F4,'3. Erfassung Auszahlungen'!$V$37:$CE$37,0)),'3. Erfassung Auszahlungen'!$N$37,"")</f>
        <v/>
      </c>
      <c r="G89" s="204" t="str">
        <f ca="1">IF(ISNUMBER(MATCH(G4,'3. Erfassung Auszahlungen'!$V$37:$CE$37,0)),'3. Erfassung Auszahlungen'!$N$37,"")</f>
        <v/>
      </c>
      <c r="H89" s="204" t="str">
        <f ca="1">IF(ISNUMBER(MATCH(H4,'3. Erfassung Auszahlungen'!$V$37:$CE$37,0)),'3. Erfassung Auszahlungen'!$N$37,"")</f>
        <v/>
      </c>
      <c r="I89" s="204" t="str">
        <f ca="1">IF(ISNUMBER(MATCH(I4,'3. Erfassung Auszahlungen'!$V$37:$CE$37,0)),'3. Erfassung Auszahlungen'!$N$37,"")</f>
        <v/>
      </c>
      <c r="J89" s="204" t="str">
        <f ca="1">IF(ISNUMBER(MATCH(J4,'3. Erfassung Auszahlungen'!$V$37:$CE$37,0)),'3. Erfassung Auszahlungen'!$N$37,"")</f>
        <v/>
      </c>
      <c r="K89" s="204" t="str">
        <f ca="1">IF(ISNUMBER(MATCH(K4,'3. Erfassung Auszahlungen'!$V$37:$CE$37,0)),'3. Erfassung Auszahlungen'!$N$37,"")</f>
        <v/>
      </c>
      <c r="L89" s="204" t="str">
        <f ca="1">IF(ISNUMBER(MATCH(L4,'3. Erfassung Auszahlungen'!$V$37:$CE$37,0)),'3. Erfassung Auszahlungen'!$N$37,"")</f>
        <v/>
      </c>
      <c r="M89" s="204" t="str">
        <f ca="1">IF(ISNUMBER(MATCH(M4,'3. Erfassung Auszahlungen'!$V$37:$CE$37,0)),'3. Erfassung Auszahlungen'!$N$37,"")</f>
        <v/>
      </c>
      <c r="N89" s="135">
        <f t="shared" ca="1" si="8"/>
        <v>0</v>
      </c>
    </row>
    <row r="90" spans="1:15" x14ac:dyDescent="0.25">
      <c r="A90" s="18">
        <f>'3. Erfassung Auszahlungen'!A38</f>
        <v>0</v>
      </c>
      <c r="B90" s="204" t="str">
        <f ca="1">IF(ISNUMBER(MATCH(B4,'3. Erfassung Auszahlungen'!$V$38:$CE$38,0)),'3. Erfassung Auszahlungen'!$N$38,"")</f>
        <v/>
      </c>
      <c r="C90" s="204" t="str">
        <f ca="1">IF(ISNUMBER(MATCH(C4,'3. Erfassung Auszahlungen'!$V$38:$CE$38,0)),'3. Erfassung Auszahlungen'!$N$38,"")</f>
        <v/>
      </c>
      <c r="D90" s="204" t="str">
        <f ca="1">IF(ISNUMBER(MATCH(D4,'3. Erfassung Auszahlungen'!$V$38:$CE$38,0)),'3. Erfassung Auszahlungen'!$N$38,"")</f>
        <v/>
      </c>
      <c r="E90" s="204" t="str">
        <f ca="1">IF(ISNUMBER(MATCH(E4,'3. Erfassung Auszahlungen'!$V$38:$CE$38,0)),'3. Erfassung Auszahlungen'!$N$38,"")</f>
        <v/>
      </c>
      <c r="F90" s="204" t="str">
        <f ca="1">IF(ISNUMBER(MATCH(F4,'3. Erfassung Auszahlungen'!$V$38:$CE$38,0)),'3. Erfassung Auszahlungen'!$N$38,"")</f>
        <v/>
      </c>
      <c r="G90" s="204" t="str">
        <f ca="1">IF(ISNUMBER(MATCH(G4,'3. Erfassung Auszahlungen'!$V$38:$CE$38,0)),'3. Erfassung Auszahlungen'!$N$38,"")</f>
        <v/>
      </c>
      <c r="H90" s="204" t="str">
        <f ca="1">IF(ISNUMBER(MATCH(H4,'3. Erfassung Auszahlungen'!$V$38:$CE$38,0)),'3. Erfassung Auszahlungen'!$N$38,"")</f>
        <v/>
      </c>
      <c r="I90" s="204" t="str">
        <f ca="1">IF(ISNUMBER(MATCH(I4,'3. Erfassung Auszahlungen'!$V$38:$CE$38,0)),'3. Erfassung Auszahlungen'!$N$38,"")</f>
        <v/>
      </c>
      <c r="J90" s="204" t="str">
        <f ca="1">IF(ISNUMBER(MATCH(J4,'3. Erfassung Auszahlungen'!$V$38:$CE$38,0)),'3. Erfassung Auszahlungen'!$N$38,"")</f>
        <v/>
      </c>
      <c r="K90" s="204" t="str">
        <f ca="1">IF(ISNUMBER(MATCH(K4,'3. Erfassung Auszahlungen'!$V$38:$CE$38,0)),'3. Erfassung Auszahlungen'!$N$38,"")</f>
        <v/>
      </c>
      <c r="L90" s="204" t="str">
        <f ca="1">IF(ISNUMBER(MATCH(L4,'3. Erfassung Auszahlungen'!$V$38:$CE$38,0)),'3. Erfassung Auszahlungen'!$N$38,"")</f>
        <v/>
      </c>
      <c r="M90" s="204" t="str">
        <f ca="1">IF(ISNUMBER(MATCH(M4,'3. Erfassung Auszahlungen'!$V$38:$CE$38,0)),'3. Erfassung Auszahlungen'!$N$38,"")</f>
        <v/>
      </c>
      <c r="N90" s="135">
        <f t="shared" ca="1" si="8"/>
        <v>0</v>
      </c>
    </row>
    <row r="91" spans="1:15" x14ac:dyDescent="0.25">
      <c r="A91" s="18">
        <f>'3. Erfassung Auszahlungen'!A39</f>
        <v>0</v>
      </c>
      <c r="B91" s="204" t="str">
        <f ca="1">IF(ISNUMBER(MATCH(B4,'3. Erfassung Auszahlungen'!$V$39:$CE$39,0)),'3. Erfassung Auszahlungen'!$N$39,"")</f>
        <v/>
      </c>
      <c r="C91" s="204" t="str">
        <f ca="1">IF(ISNUMBER(MATCH(C4,'3. Erfassung Auszahlungen'!$V$39:$CE$39,0)),'3. Erfassung Auszahlungen'!$N$39,"")</f>
        <v/>
      </c>
      <c r="D91" s="204" t="str">
        <f ca="1">IF(ISNUMBER(MATCH(D4,'3. Erfassung Auszahlungen'!$V$39:$CE$39,0)),'3. Erfassung Auszahlungen'!$N$39,"")</f>
        <v/>
      </c>
      <c r="E91" s="204" t="str">
        <f ca="1">IF(ISNUMBER(MATCH(E4,'3. Erfassung Auszahlungen'!$V$39:$CE$39,0)),'3. Erfassung Auszahlungen'!$N$39,"")</f>
        <v/>
      </c>
      <c r="F91" s="204" t="str">
        <f ca="1">IF(ISNUMBER(MATCH(F4,'3. Erfassung Auszahlungen'!$V$39:$CE$39,0)),'3. Erfassung Auszahlungen'!$N$39,"")</f>
        <v/>
      </c>
      <c r="G91" s="204" t="str">
        <f ca="1">IF(ISNUMBER(MATCH(G4,'3. Erfassung Auszahlungen'!$V$39:$CE$39,0)),'3. Erfassung Auszahlungen'!$N$39,"")</f>
        <v/>
      </c>
      <c r="H91" s="204" t="str">
        <f ca="1">IF(ISNUMBER(MATCH(H4,'3. Erfassung Auszahlungen'!$V$39:$CE$39,0)),'3. Erfassung Auszahlungen'!$N$39,"")</f>
        <v/>
      </c>
      <c r="I91" s="204" t="str">
        <f ca="1">IF(ISNUMBER(MATCH(I4,'3. Erfassung Auszahlungen'!$V$39:$CE$39,0)),'3. Erfassung Auszahlungen'!$N$39,"")</f>
        <v/>
      </c>
      <c r="J91" s="204" t="str">
        <f ca="1">IF(ISNUMBER(MATCH(J4,'3. Erfassung Auszahlungen'!$V$39:$CE$39,0)),'3. Erfassung Auszahlungen'!$N$39,"")</f>
        <v/>
      </c>
      <c r="K91" s="204" t="str">
        <f ca="1">IF(ISNUMBER(MATCH(K4,'3. Erfassung Auszahlungen'!$V$39:$CE$39,0)),'3. Erfassung Auszahlungen'!$N$39,"")</f>
        <v/>
      </c>
      <c r="L91" s="204" t="str">
        <f ca="1">IF(ISNUMBER(MATCH(L4,'3. Erfassung Auszahlungen'!$V$39:$CE$39,0)),'3. Erfassung Auszahlungen'!$N$39,"")</f>
        <v/>
      </c>
      <c r="M91" s="204" t="str">
        <f ca="1">IF(ISNUMBER(MATCH(M4,'3. Erfassung Auszahlungen'!$V$39:$CE$39,0)),'3. Erfassung Auszahlungen'!$N$39,"")</f>
        <v/>
      </c>
      <c r="N91" s="135">
        <f t="shared" ca="1" si="8"/>
        <v>0</v>
      </c>
    </row>
    <row r="92" spans="1:15" x14ac:dyDescent="0.25">
      <c r="A92" s="18">
        <f>'3. Erfassung Auszahlungen'!A40</f>
        <v>0</v>
      </c>
      <c r="B92" s="204" t="str">
        <f ca="1">IF(ISNUMBER(MATCH(B4,'3. Erfassung Auszahlungen'!$V$40:$CE$40,0)),'3. Erfassung Auszahlungen'!$N$40,"")</f>
        <v/>
      </c>
      <c r="C92" s="204" t="str">
        <f ca="1">IF(ISNUMBER(MATCH(C4,'3. Erfassung Auszahlungen'!$V$40:$CE$40,0)),'3. Erfassung Auszahlungen'!$N$40,"")</f>
        <v/>
      </c>
      <c r="D92" s="204" t="str">
        <f ca="1">IF(ISNUMBER(MATCH(D4,'3. Erfassung Auszahlungen'!$V$40:$CE$40,0)),'3. Erfassung Auszahlungen'!$N$40,"")</f>
        <v/>
      </c>
      <c r="E92" s="204" t="str">
        <f ca="1">IF(ISNUMBER(MATCH(E4,'3. Erfassung Auszahlungen'!$V$40:$CE$40,0)),'3. Erfassung Auszahlungen'!$N$40,"")</f>
        <v/>
      </c>
      <c r="F92" s="204" t="str">
        <f ca="1">IF(ISNUMBER(MATCH(F4,'3. Erfassung Auszahlungen'!$V$40:$CE$40,0)),'3. Erfassung Auszahlungen'!$N$40,"")</f>
        <v/>
      </c>
      <c r="G92" s="204" t="str">
        <f ca="1">IF(ISNUMBER(MATCH(G4,'3. Erfassung Auszahlungen'!$V$40:$CE$40,0)),'3. Erfassung Auszahlungen'!$N$40,"")</f>
        <v/>
      </c>
      <c r="H92" s="204" t="str">
        <f ca="1">IF(ISNUMBER(MATCH(H4,'3. Erfassung Auszahlungen'!$V$40:$CE$40,0)),'3. Erfassung Auszahlungen'!$N$40,"")</f>
        <v/>
      </c>
      <c r="I92" s="204" t="str">
        <f ca="1">IF(ISNUMBER(MATCH(I4,'3. Erfassung Auszahlungen'!$V$40:$CE$40,0)),'3. Erfassung Auszahlungen'!$N$40,"")</f>
        <v/>
      </c>
      <c r="J92" s="204" t="str">
        <f ca="1">IF(ISNUMBER(MATCH(J4,'3. Erfassung Auszahlungen'!$V$40:$CE$40,0)),'3. Erfassung Auszahlungen'!$N$40,"")</f>
        <v/>
      </c>
      <c r="K92" s="204" t="str">
        <f ca="1">IF(ISNUMBER(MATCH(K4,'3. Erfassung Auszahlungen'!$V$40:$CE$40,0)),'3. Erfassung Auszahlungen'!$N$40,"")</f>
        <v/>
      </c>
      <c r="L92" s="204" t="str">
        <f ca="1">IF(ISNUMBER(MATCH(L4,'3. Erfassung Auszahlungen'!$V$40:$CE$40,0)),'3. Erfassung Auszahlungen'!$N$40,"")</f>
        <v/>
      </c>
      <c r="M92" s="204" t="str">
        <f ca="1">IF(ISNUMBER(MATCH(M4,'3. Erfassung Auszahlungen'!$V$40:$CE$40,0)),'3. Erfassung Auszahlungen'!$N$40,"")</f>
        <v/>
      </c>
      <c r="N92" s="135">
        <f t="shared" ca="1" si="8"/>
        <v>0</v>
      </c>
    </row>
    <row r="93" spans="1:15" x14ac:dyDescent="0.25">
      <c r="A93" s="18">
        <f>'3. Erfassung Auszahlungen'!A41</f>
        <v>0</v>
      </c>
      <c r="B93" s="204" t="str">
        <f ca="1">IF(ISNUMBER(MATCH(B4,'3. Erfassung Auszahlungen'!$V$41:$CE$41,0)),'3. Erfassung Auszahlungen'!$N$41,"")</f>
        <v/>
      </c>
      <c r="C93" s="204" t="str">
        <f ca="1">IF(ISNUMBER(MATCH(C4,'3. Erfassung Auszahlungen'!$V$41:$CE$41,0)),'3. Erfassung Auszahlungen'!$N$41,"")</f>
        <v/>
      </c>
      <c r="D93" s="204" t="str">
        <f ca="1">IF(ISNUMBER(MATCH(D4,'3. Erfassung Auszahlungen'!$V$41:$CE$41,0)),'3. Erfassung Auszahlungen'!$N$41,"")</f>
        <v/>
      </c>
      <c r="E93" s="204" t="str">
        <f ca="1">IF(ISNUMBER(MATCH(E4,'3. Erfassung Auszahlungen'!$V$41:$CE$41,0)),'3. Erfassung Auszahlungen'!$N$41,"")</f>
        <v/>
      </c>
      <c r="F93" s="204" t="str">
        <f ca="1">IF(ISNUMBER(MATCH(F4,'3. Erfassung Auszahlungen'!$V$41:$CE$41,0)),'3. Erfassung Auszahlungen'!$N$41,"")</f>
        <v/>
      </c>
      <c r="G93" s="204" t="str">
        <f ca="1">IF(ISNUMBER(MATCH(G4,'3. Erfassung Auszahlungen'!$V$41:$CE$41,0)),'3. Erfassung Auszahlungen'!$N$41,"")</f>
        <v/>
      </c>
      <c r="H93" s="204" t="str">
        <f ca="1">IF(ISNUMBER(MATCH(H4,'3. Erfassung Auszahlungen'!$V$41:$CE$41,0)),'3. Erfassung Auszahlungen'!$N$41,"")</f>
        <v/>
      </c>
      <c r="I93" s="204" t="str">
        <f ca="1">IF(ISNUMBER(MATCH(I4,'3. Erfassung Auszahlungen'!$V$41:$CE$41,0)),'3. Erfassung Auszahlungen'!$N$41,"")</f>
        <v/>
      </c>
      <c r="J93" s="204" t="str">
        <f ca="1">IF(ISNUMBER(MATCH(J4,'3. Erfassung Auszahlungen'!$V$41:$CE$41,0)),'3. Erfassung Auszahlungen'!$N$41,"")</f>
        <v/>
      </c>
      <c r="K93" s="204" t="str">
        <f ca="1">IF(ISNUMBER(MATCH(K4,'3. Erfassung Auszahlungen'!$V$41:$CE$41,0)),'3. Erfassung Auszahlungen'!$N$41,"")</f>
        <v/>
      </c>
      <c r="L93" s="204" t="str">
        <f ca="1">IF(ISNUMBER(MATCH(L4,'3. Erfassung Auszahlungen'!$V$41:$CE$41,0)),'3. Erfassung Auszahlungen'!$N$41,"")</f>
        <v/>
      </c>
      <c r="M93" s="204" t="str">
        <f ca="1">IF(ISNUMBER(MATCH(M4,'3. Erfassung Auszahlungen'!$V$41:$CE$41,0)),'3. Erfassung Auszahlungen'!$N$41,"")</f>
        <v/>
      </c>
      <c r="N93" s="135">
        <f t="shared" ca="1" si="8"/>
        <v>0</v>
      </c>
    </row>
    <row r="94" spans="1:15" s="9" customFormat="1" ht="18.75" x14ac:dyDescent="0.3">
      <c r="A94" s="11" t="s">
        <v>161</v>
      </c>
      <c r="B94" s="15">
        <f ca="1">SUM(B54:B93)</f>
        <v>1125.17</v>
      </c>
      <c r="C94" s="15">
        <f t="shared" ref="C94:M94" ca="1" si="9">SUM(C54:C93)</f>
        <v>1125.17</v>
      </c>
      <c r="D94" s="15">
        <f t="shared" ca="1" si="9"/>
        <v>1125.17</v>
      </c>
      <c r="E94" s="15">
        <f t="shared" ca="1" si="9"/>
        <v>1125.17</v>
      </c>
      <c r="F94" s="15">
        <f t="shared" ca="1" si="9"/>
        <v>1125.17</v>
      </c>
      <c r="G94" s="15">
        <f t="shared" ca="1" si="9"/>
        <v>1125.17</v>
      </c>
      <c r="H94" s="15">
        <f t="shared" ca="1" si="9"/>
        <v>1125.17</v>
      </c>
      <c r="I94" s="15">
        <f t="shared" ca="1" si="9"/>
        <v>1125.17</v>
      </c>
      <c r="J94" s="15">
        <f t="shared" ca="1" si="9"/>
        <v>1125.17</v>
      </c>
      <c r="K94" s="15">
        <f t="shared" ca="1" si="9"/>
        <v>1125.17</v>
      </c>
      <c r="L94" s="15">
        <f t="shared" ca="1" si="9"/>
        <v>1125.17</v>
      </c>
      <c r="M94" s="15">
        <f t="shared" ca="1" si="9"/>
        <v>1125.17</v>
      </c>
      <c r="N94" s="135">
        <f ca="1">SUM(N54:N93)</f>
        <v>13502.039999999999</v>
      </c>
      <c r="O94" s="13"/>
    </row>
    <row r="95" spans="1:15" s="9" customFormat="1" ht="18.75" x14ac:dyDescent="0.3">
      <c r="A95" s="107" t="s">
        <v>160</v>
      </c>
      <c r="B95" s="251">
        <f ca="1">B53</f>
        <v>46388</v>
      </c>
      <c r="C95" s="251">
        <f t="shared" ref="C95:M95" ca="1" si="10">C53</f>
        <v>46419</v>
      </c>
      <c r="D95" s="251">
        <f t="shared" ca="1" si="10"/>
        <v>46447</v>
      </c>
      <c r="E95" s="251">
        <f t="shared" ca="1" si="10"/>
        <v>46478</v>
      </c>
      <c r="F95" s="251">
        <f t="shared" ca="1" si="10"/>
        <v>46508</v>
      </c>
      <c r="G95" s="251">
        <f t="shared" ca="1" si="10"/>
        <v>46539</v>
      </c>
      <c r="H95" s="251">
        <f t="shared" ca="1" si="10"/>
        <v>46569</v>
      </c>
      <c r="I95" s="251">
        <f t="shared" ca="1" si="10"/>
        <v>46600</v>
      </c>
      <c r="J95" s="251">
        <f t="shared" ca="1" si="10"/>
        <v>46631</v>
      </c>
      <c r="K95" s="251">
        <f t="shared" ca="1" si="10"/>
        <v>46661</v>
      </c>
      <c r="L95" s="251">
        <f t="shared" ca="1" si="10"/>
        <v>46692</v>
      </c>
      <c r="M95" s="251">
        <f t="shared" ca="1" si="10"/>
        <v>46722</v>
      </c>
      <c r="N95" s="438" t="s">
        <v>12</v>
      </c>
    </row>
    <row r="96" spans="1:15" x14ac:dyDescent="0.25">
      <c r="A96" s="18" t="str">
        <f>'3. Erfassung Auszahlungen'!A45</f>
        <v>Neue Waschmaschiene</v>
      </c>
      <c r="B96" s="204" t="str">
        <f ca="1">IF(ISNUMBER(MATCH(B4,'3. Erfassung Auszahlungen'!$V$45:$CE$45,0)),'3. Erfassung Auszahlungen'!$N$45,"")</f>
        <v/>
      </c>
      <c r="C96" s="204" t="str">
        <f ca="1">IF(ISNUMBER(MATCH(C4,'3. Erfassung Auszahlungen'!$V$45:$CE$45,0)),'3. Erfassung Auszahlungen'!$N$45,"")</f>
        <v/>
      </c>
      <c r="D96" s="204">
        <f ca="1">IF(ISNUMBER(MATCH(D4,'3. Erfassung Auszahlungen'!$V$45:$CE$45,0)),'3. Erfassung Auszahlungen'!$N$45,"")</f>
        <v>800</v>
      </c>
      <c r="E96" s="204" t="str">
        <f ca="1">IF(ISNUMBER(MATCH(E4,'3. Erfassung Auszahlungen'!$V$45:$CE$45,0)),'3. Erfassung Auszahlungen'!$N$45,"")</f>
        <v/>
      </c>
      <c r="F96" s="204" t="str">
        <f ca="1">IF(ISNUMBER(MATCH(F4,'3. Erfassung Auszahlungen'!$V$45:$CE$45,0)),'3. Erfassung Auszahlungen'!$N$45,"")</f>
        <v/>
      </c>
      <c r="G96" s="204" t="str">
        <f ca="1">IF(ISNUMBER(MATCH(G4,'3. Erfassung Auszahlungen'!$V$45:$CE$45,0)),'3. Erfassung Auszahlungen'!$N$45,"")</f>
        <v/>
      </c>
      <c r="H96" s="204" t="str">
        <f ca="1">IF(ISNUMBER(MATCH(H4,'3. Erfassung Auszahlungen'!$V$45:$CE$45,0)),'3. Erfassung Auszahlungen'!$N$45,"")</f>
        <v/>
      </c>
      <c r="I96" s="204" t="str">
        <f ca="1">IF(ISNUMBER(MATCH(I4,'3. Erfassung Auszahlungen'!$V$45:$CE$45,0)),'3. Erfassung Auszahlungen'!$N$45,"")</f>
        <v/>
      </c>
      <c r="J96" s="204" t="str">
        <f ca="1">IF(ISNUMBER(MATCH(J4,'3. Erfassung Auszahlungen'!$V$45:$CE$45,0)),'3. Erfassung Auszahlungen'!$N$45,"")</f>
        <v/>
      </c>
      <c r="K96" s="204" t="str">
        <f ca="1">IF(ISNUMBER(MATCH(K4,'3. Erfassung Auszahlungen'!$V$45:$CE$45,0)),'3. Erfassung Auszahlungen'!$N$45,"")</f>
        <v/>
      </c>
      <c r="L96" s="204" t="str">
        <f ca="1">IF(ISNUMBER(MATCH(L4,'3. Erfassung Auszahlungen'!$V$45:$CE$45,0)),'3. Erfassung Auszahlungen'!$N$45,"")</f>
        <v/>
      </c>
      <c r="M96" s="204" t="str">
        <f ca="1">IF(ISNUMBER(MATCH(M4,'3. Erfassung Auszahlungen'!$V$45:$CE$45,0)),'3. Erfassung Auszahlungen'!$N$45,"")</f>
        <v/>
      </c>
      <c r="N96" s="135">
        <f ca="1">SUM(B96:M96)</f>
        <v>800</v>
      </c>
    </row>
    <row r="97" spans="1:14" x14ac:dyDescent="0.25">
      <c r="A97" s="18" t="str">
        <f>'3. Erfassung Auszahlungen'!A46</f>
        <v>Dach neu eindecken Haus Am Suerwinkel</v>
      </c>
      <c r="B97" s="204" t="str">
        <f ca="1">IF(ISNUMBER(MATCH(B4,'3. Erfassung Auszahlungen'!$V$46:$CE$46,0)),'3. Erfassung Auszahlungen'!$N$46,"")</f>
        <v/>
      </c>
      <c r="C97" s="204" t="str">
        <f ca="1">IF(ISNUMBER(MATCH(C4,'3. Erfassung Auszahlungen'!$V$46:$CE$46,0)),'3. Erfassung Auszahlungen'!$N$46,"")</f>
        <v/>
      </c>
      <c r="D97" s="204" t="str">
        <f ca="1">IF(ISNUMBER(MATCH(D4,'3. Erfassung Auszahlungen'!$V$46:$CE$46,0)),'3. Erfassung Auszahlungen'!$N$46,"")</f>
        <v/>
      </c>
      <c r="E97" s="204" t="str">
        <f ca="1">IF(ISNUMBER(MATCH(E4,'3. Erfassung Auszahlungen'!$V$46:$CE$46,0)),'3. Erfassung Auszahlungen'!$N$46,"")</f>
        <v/>
      </c>
      <c r="F97" s="204" t="str">
        <f ca="1">IF(ISNUMBER(MATCH(F4,'3. Erfassung Auszahlungen'!$V$46:$CE$46,0)),'3. Erfassung Auszahlungen'!$N$46,"")</f>
        <v/>
      </c>
      <c r="G97" s="204" t="str">
        <f ca="1">IF(ISNUMBER(MATCH(G4,'3. Erfassung Auszahlungen'!$V$46:$CE$46,0)),'3. Erfassung Auszahlungen'!$N$46,"")</f>
        <v/>
      </c>
      <c r="H97" s="204" t="str">
        <f ca="1">IF(ISNUMBER(MATCH(H4,'3. Erfassung Auszahlungen'!$V$46:$CE$46,0)),'3. Erfassung Auszahlungen'!$N$46,"")</f>
        <v/>
      </c>
      <c r="I97" s="204" t="str">
        <f ca="1">IF(ISNUMBER(MATCH(I4,'3. Erfassung Auszahlungen'!$V$46:$CE$46,0)),'3. Erfassung Auszahlungen'!$N$46,"")</f>
        <v/>
      </c>
      <c r="J97" s="204" t="str">
        <f ca="1">IF(ISNUMBER(MATCH(J4,'3. Erfassung Auszahlungen'!$V$46:$CE$46,0)),'3. Erfassung Auszahlungen'!$N$46,"")</f>
        <v/>
      </c>
      <c r="K97" s="204" t="str">
        <f ca="1">IF(ISNUMBER(MATCH(K4,'3. Erfassung Auszahlungen'!$V$46:$CE$46,0)),'3. Erfassung Auszahlungen'!$N$46,"")</f>
        <v/>
      </c>
      <c r="L97" s="204" t="str">
        <f ca="1">IF(ISNUMBER(MATCH(L4,'3. Erfassung Auszahlungen'!$V$46:$CE$46,0)),'3. Erfassung Auszahlungen'!$N$46,"")</f>
        <v/>
      </c>
      <c r="M97" s="204" t="str">
        <f ca="1">IF(ISNUMBER(MATCH(M4,'3. Erfassung Auszahlungen'!$V$46:$CE$46,0)),'3. Erfassung Auszahlungen'!$N$46,"")</f>
        <v/>
      </c>
      <c r="N97" s="135">
        <f t="shared" ref="N97:N136" ca="1" si="11">SUM(B97:M97)</f>
        <v>0</v>
      </c>
    </row>
    <row r="98" spans="1:14" x14ac:dyDescent="0.25">
      <c r="A98" s="18">
        <f>'3. Erfassung Auszahlungen'!A47</f>
        <v>0</v>
      </c>
      <c r="B98" s="204" t="str">
        <f ca="1">IF(ISNUMBER(MATCH(B4,'3. Erfassung Auszahlungen'!$V$47:$CE$47,0)),'3. Erfassung Auszahlungen'!$N$47,"")</f>
        <v/>
      </c>
      <c r="C98" s="204" t="str">
        <f ca="1">IF(ISNUMBER(MATCH(C4,'3. Erfassung Auszahlungen'!$V$47:$CE$47,0)),'3. Erfassung Auszahlungen'!$N$47,"")</f>
        <v/>
      </c>
      <c r="D98" s="204" t="str">
        <f ca="1">IF(ISNUMBER(MATCH(D4,'3. Erfassung Auszahlungen'!$V$47:$CE$47,0)),'3. Erfassung Auszahlungen'!$N$47,"")</f>
        <v/>
      </c>
      <c r="E98" s="204" t="str">
        <f ca="1">IF(ISNUMBER(MATCH(E4,'3. Erfassung Auszahlungen'!$V$47:$CE$47,0)),'3. Erfassung Auszahlungen'!$N$47,"")</f>
        <v/>
      </c>
      <c r="F98" s="204" t="str">
        <f ca="1">IF(ISNUMBER(MATCH(F4,'3. Erfassung Auszahlungen'!$V$47:$CE$47,0)),'3. Erfassung Auszahlungen'!$N$47,"")</f>
        <v/>
      </c>
      <c r="G98" s="204" t="str">
        <f ca="1">IF(ISNUMBER(MATCH(G4,'3. Erfassung Auszahlungen'!$V$47:$CE$47,0)),'3. Erfassung Auszahlungen'!$N$47,"")</f>
        <v/>
      </c>
      <c r="H98" s="204" t="str">
        <f ca="1">IF(ISNUMBER(MATCH(H4,'3. Erfassung Auszahlungen'!$V$47:$CE$47,0)),'3. Erfassung Auszahlungen'!$N$47,"")</f>
        <v/>
      </c>
      <c r="I98" s="204" t="str">
        <f ca="1">IF(ISNUMBER(MATCH(I4,'3. Erfassung Auszahlungen'!$V$47:$CE$47,0)),'3. Erfassung Auszahlungen'!$N$47,"")</f>
        <v/>
      </c>
      <c r="J98" s="204" t="str">
        <f ca="1">IF(ISNUMBER(MATCH(J4,'3. Erfassung Auszahlungen'!$V$47:$CE$47,0)),'3. Erfassung Auszahlungen'!$N$47,"")</f>
        <v/>
      </c>
      <c r="K98" s="204" t="str">
        <f ca="1">IF(ISNUMBER(MATCH(K4,'3. Erfassung Auszahlungen'!$V$47:$CE$47,0)),'3. Erfassung Auszahlungen'!$N$47,"")</f>
        <v/>
      </c>
      <c r="L98" s="204" t="str">
        <f ca="1">IF(ISNUMBER(MATCH(L4,'3. Erfassung Auszahlungen'!$V$47:$CE$47,0)),'3. Erfassung Auszahlungen'!$N$47,"")</f>
        <v/>
      </c>
      <c r="M98" s="204" t="str">
        <f ca="1">IF(ISNUMBER(MATCH(M4,'3. Erfassung Auszahlungen'!$V$47:$CE$47,0)),'3. Erfassung Auszahlungen'!$N$47,"")</f>
        <v/>
      </c>
      <c r="N98" s="135">
        <f t="shared" ca="1" si="11"/>
        <v>0</v>
      </c>
    </row>
    <row r="99" spans="1:14" x14ac:dyDescent="0.25">
      <c r="A99" s="18">
        <f>'3. Erfassung Auszahlungen'!A48</f>
        <v>0</v>
      </c>
      <c r="B99" s="204" t="str">
        <f ca="1">IF(ISNUMBER(MATCH(B4,'3. Erfassung Auszahlungen'!$V$48:$CE$48,0)),'3. Erfassung Auszahlungen'!$N$48,"")</f>
        <v/>
      </c>
      <c r="C99" s="204" t="str">
        <f ca="1">IF(ISNUMBER(MATCH(C4,'3. Erfassung Auszahlungen'!$V$48:$CE$48,0)),'3. Erfassung Auszahlungen'!$N$48,"")</f>
        <v/>
      </c>
      <c r="D99" s="204" t="str">
        <f ca="1">IF(ISNUMBER(MATCH(D4,'3. Erfassung Auszahlungen'!$V$48:$CE$48,0)),'3. Erfassung Auszahlungen'!$N$48,"")</f>
        <v/>
      </c>
      <c r="E99" s="204" t="str">
        <f ca="1">IF(ISNUMBER(MATCH(E4,'3. Erfassung Auszahlungen'!$V$48:$CE$48,0)),'3. Erfassung Auszahlungen'!$N$48,"")</f>
        <v/>
      </c>
      <c r="F99" s="204" t="str">
        <f ca="1">IF(ISNUMBER(MATCH(F4,'3. Erfassung Auszahlungen'!$V$48:$CE$48,0)),'3. Erfassung Auszahlungen'!$N$48,"")</f>
        <v/>
      </c>
      <c r="G99" s="204" t="str">
        <f ca="1">IF(ISNUMBER(MATCH(G4,'3. Erfassung Auszahlungen'!$V$48:$CE$48,0)),'3. Erfassung Auszahlungen'!$N$48,"")</f>
        <v/>
      </c>
      <c r="H99" s="204" t="str">
        <f ca="1">IF(ISNUMBER(MATCH(H4,'3. Erfassung Auszahlungen'!$V$48:$CE$48,0)),'3. Erfassung Auszahlungen'!$N$48,"")</f>
        <v/>
      </c>
      <c r="I99" s="204" t="str">
        <f ca="1">IF(ISNUMBER(MATCH(I4,'3. Erfassung Auszahlungen'!$V$48:$CE$48,0)),'3. Erfassung Auszahlungen'!$N$48,"")</f>
        <v/>
      </c>
      <c r="J99" s="204" t="str">
        <f ca="1">IF(ISNUMBER(MATCH(J4,'3. Erfassung Auszahlungen'!$V$48:$CE$48,0)),'3. Erfassung Auszahlungen'!$N$48,"")</f>
        <v/>
      </c>
      <c r="K99" s="204" t="str">
        <f ca="1">IF(ISNUMBER(MATCH(K4,'3. Erfassung Auszahlungen'!$V$48:$CE$48,0)),'3. Erfassung Auszahlungen'!$N$48,"")</f>
        <v/>
      </c>
      <c r="L99" s="204" t="str">
        <f ca="1">IF(ISNUMBER(MATCH(L4,'3. Erfassung Auszahlungen'!$V$48:$CE$48,0)),'3. Erfassung Auszahlungen'!$N$48,"")</f>
        <v/>
      </c>
      <c r="M99" s="204" t="str">
        <f ca="1">IF(ISNUMBER(MATCH(M4,'3. Erfassung Auszahlungen'!$V$48:$CE$48,0)),'3. Erfassung Auszahlungen'!$N$48,"")</f>
        <v/>
      </c>
      <c r="N99" s="135">
        <f t="shared" ca="1" si="11"/>
        <v>0</v>
      </c>
    </row>
    <row r="100" spans="1:14" x14ac:dyDescent="0.25">
      <c r="A100" s="18">
        <f>'3. Erfassung Auszahlungen'!A49</f>
        <v>0</v>
      </c>
      <c r="B100" s="204" t="str">
        <f ca="1">IF(ISNUMBER(MATCH(B4,'3. Erfassung Auszahlungen'!$V$49:$CE$49,0)),'3. Erfassung Auszahlungen'!$N$49,"")</f>
        <v/>
      </c>
      <c r="C100" s="204" t="str">
        <f ca="1">IF(ISNUMBER(MATCH(C4,'3. Erfassung Auszahlungen'!$V$49:$CE$49,0)),'3. Erfassung Auszahlungen'!$N$49,"")</f>
        <v/>
      </c>
      <c r="D100" s="204" t="str">
        <f ca="1">IF(ISNUMBER(MATCH(D4,'3. Erfassung Auszahlungen'!$V$49:$CE$49,0)),'3. Erfassung Auszahlungen'!$N$49,"")</f>
        <v/>
      </c>
      <c r="E100" s="204" t="str">
        <f ca="1">IF(ISNUMBER(MATCH(E4,'3. Erfassung Auszahlungen'!$V$49:$CE$49,0)),'3. Erfassung Auszahlungen'!$N$49,"")</f>
        <v/>
      </c>
      <c r="F100" s="204" t="str">
        <f ca="1">IF(ISNUMBER(MATCH(F4,'3. Erfassung Auszahlungen'!$V$49:$CE$49,0)),'3. Erfassung Auszahlungen'!$N$49,"")</f>
        <v/>
      </c>
      <c r="G100" s="204" t="str">
        <f ca="1">IF(ISNUMBER(MATCH(G4,'3. Erfassung Auszahlungen'!$V$49:$CE$49,0)),'3. Erfassung Auszahlungen'!$N$49,"")</f>
        <v/>
      </c>
      <c r="H100" s="204" t="str">
        <f ca="1">IF(ISNUMBER(MATCH(H4,'3. Erfassung Auszahlungen'!$V$49:$CE$49,0)),'3. Erfassung Auszahlungen'!$N$49,"")</f>
        <v/>
      </c>
      <c r="I100" s="204" t="str">
        <f ca="1">IF(ISNUMBER(MATCH(I4,'3. Erfassung Auszahlungen'!$V$49:$CE$49,0)),'3. Erfassung Auszahlungen'!$N$49,"")</f>
        <v/>
      </c>
      <c r="J100" s="204" t="str">
        <f ca="1">IF(ISNUMBER(MATCH(J4,'3. Erfassung Auszahlungen'!$V$49:$CE$49,0)),'3. Erfassung Auszahlungen'!$N$49,"")</f>
        <v/>
      </c>
      <c r="K100" s="204" t="str">
        <f ca="1">IF(ISNUMBER(MATCH(K4,'3. Erfassung Auszahlungen'!$V$49:$CE$49,0)),'3. Erfassung Auszahlungen'!$N$49,"")</f>
        <v/>
      </c>
      <c r="L100" s="204" t="str">
        <f ca="1">IF(ISNUMBER(MATCH(L4,'3. Erfassung Auszahlungen'!$V$49:$CE$49,0)),'3. Erfassung Auszahlungen'!$N$49,"")</f>
        <v/>
      </c>
      <c r="M100" s="204" t="str">
        <f ca="1">IF(ISNUMBER(MATCH(M4,'3. Erfassung Auszahlungen'!$V$49:$CE$49,0)),'3. Erfassung Auszahlungen'!$N$49,"")</f>
        <v/>
      </c>
      <c r="N100" s="135">
        <f t="shared" ca="1" si="11"/>
        <v>0</v>
      </c>
    </row>
    <row r="101" spans="1:14" x14ac:dyDescent="0.25">
      <c r="A101" s="18">
        <f>'3. Erfassung Auszahlungen'!A50</f>
        <v>0</v>
      </c>
      <c r="B101" s="204" t="str">
        <f ca="1">IF(ISNUMBER(MATCH(B4,'3. Erfassung Auszahlungen'!$V$50:$CE$50,0)),'3. Erfassung Auszahlungen'!$N$50,"")</f>
        <v/>
      </c>
      <c r="C101" s="204" t="str">
        <f ca="1">IF(ISNUMBER(MATCH(C4,'3. Erfassung Auszahlungen'!$V$50:$CE$50,0)),'3. Erfassung Auszahlungen'!$N$50,"")</f>
        <v/>
      </c>
      <c r="D101" s="204" t="str">
        <f ca="1">IF(ISNUMBER(MATCH(D4,'3. Erfassung Auszahlungen'!$V$50:$CE$50,0)),'3. Erfassung Auszahlungen'!$N$50,"")</f>
        <v/>
      </c>
      <c r="E101" s="204" t="str">
        <f ca="1">IF(ISNUMBER(MATCH(E4,'3. Erfassung Auszahlungen'!$V$50:$CE$50,0)),'3. Erfassung Auszahlungen'!$N$50,"")</f>
        <v/>
      </c>
      <c r="F101" s="204" t="str">
        <f ca="1">IF(ISNUMBER(MATCH(F4,'3. Erfassung Auszahlungen'!$V$50:$CE$50,0)),'3. Erfassung Auszahlungen'!$N$50,"")</f>
        <v/>
      </c>
      <c r="G101" s="204" t="str">
        <f ca="1">IF(ISNUMBER(MATCH(G4,'3. Erfassung Auszahlungen'!$V$50:$CE$50,0)),'3. Erfassung Auszahlungen'!$N$50,"")</f>
        <v/>
      </c>
      <c r="H101" s="204" t="str">
        <f ca="1">IF(ISNUMBER(MATCH(H4,'3. Erfassung Auszahlungen'!$V$50:$CE$50,0)),'3. Erfassung Auszahlungen'!$N$50,"")</f>
        <v/>
      </c>
      <c r="I101" s="204" t="str">
        <f ca="1">IF(ISNUMBER(MATCH(I4,'3. Erfassung Auszahlungen'!$V$50:$CE$50,0)),'3. Erfassung Auszahlungen'!$N$50,"")</f>
        <v/>
      </c>
      <c r="J101" s="204" t="str">
        <f ca="1">IF(ISNUMBER(MATCH(J4,'3. Erfassung Auszahlungen'!$V$50:$CE$50,0)),'3. Erfassung Auszahlungen'!$N$50,"")</f>
        <v/>
      </c>
      <c r="K101" s="204" t="str">
        <f ca="1">IF(ISNUMBER(MATCH(K4,'3. Erfassung Auszahlungen'!$V$50:$CE$50,0)),'3. Erfassung Auszahlungen'!$N$50,"")</f>
        <v/>
      </c>
      <c r="L101" s="204" t="str">
        <f ca="1">IF(ISNUMBER(MATCH(L4,'3. Erfassung Auszahlungen'!$V$50:$CE$50,0)),'3. Erfassung Auszahlungen'!$N$50,"")</f>
        <v/>
      </c>
      <c r="M101" s="204" t="str">
        <f ca="1">IF(ISNUMBER(MATCH(M4,'3. Erfassung Auszahlungen'!$V$50:$CE$50,0)),'3. Erfassung Auszahlungen'!$N$50,"")</f>
        <v/>
      </c>
      <c r="N101" s="135">
        <f t="shared" ca="1" si="11"/>
        <v>0</v>
      </c>
    </row>
    <row r="102" spans="1:14" x14ac:dyDescent="0.25">
      <c r="A102" s="18">
        <f>'3. Erfassung Auszahlungen'!A51</f>
        <v>0</v>
      </c>
      <c r="B102" s="204" t="str">
        <f ca="1">IF(ISNUMBER(MATCH(B4,'3. Erfassung Auszahlungen'!$V$51:$CE$51,0)),'3. Erfassung Auszahlungen'!$N$51,"")</f>
        <v/>
      </c>
      <c r="C102" s="204" t="str">
        <f ca="1">IF(ISNUMBER(MATCH(C4,'3. Erfassung Auszahlungen'!$V$51:$CE$51,0)),'3. Erfassung Auszahlungen'!$N$51,"")</f>
        <v/>
      </c>
      <c r="D102" s="204" t="str">
        <f ca="1">IF(ISNUMBER(MATCH(D4,'3. Erfassung Auszahlungen'!$V$51:$CE$51,0)),'3. Erfassung Auszahlungen'!$N$51,"")</f>
        <v/>
      </c>
      <c r="E102" s="204" t="str">
        <f ca="1">IF(ISNUMBER(MATCH(E4,'3. Erfassung Auszahlungen'!$V$51:$CE$51,0)),'3. Erfassung Auszahlungen'!$N$51,"")</f>
        <v/>
      </c>
      <c r="F102" s="204" t="str">
        <f ca="1">IF(ISNUMBER(MATCH(F4,'3. Erfassung Auszahlungen'!$V$51:$CE$51,0)),'3. Erfassung Auszahlungen'!$N$51,"")</f>
        <v/>
      </c>
      <c r="G102" s="204" t="str">
        <f ca="1">IF(ISNUMBER(MATCH(G4,'3. Erfassung Auszahlungen'!$V$51:$CE$51,0)),'3. Erfassung Auszahlungen'!$N$51,"")</f>
        <v/>
      </c>
      <c r="H102" s="204" t="str">
        <f ca="1">IF(ISNUMBER(MATCH(H4,'3. Erfassung Auszahlungen'!$V$51:$CE$51,0)),'3. Erfassung Auszahlungen'!$N$51,"")</f>
        <v/>
      </c>
      <c r="I102" s="204" t="str">
        <f ca="1">IF(ISNUMBER(MATCH(I4,'3. Erfassung Auszahlungen'!$V$51:$CE$51,0)),'3. Erfassung Auszahlungen'!$N$51,"")</f>
        <v/>
      </c>
      <c r="J102" s="204" t="str">
        <f ca="1">IF(ISNUMBER(MATCH(J4,'3. Erfassung Auszahlungen'!$V$51:$CE$51,0)),'3. Erfassung Auszahlungen'!$N$51,"")</f>
        <v/>
      </c>
      <c r="K102" s="204" t="str">
        <f ca="1">IF(ISNUMBER(MATCH(K4,'3. Erfassung Auszahlungen'!$V$51:$CE$51,0)),'3. Erfassung Auszahlungen'!$N$51,"")</f>
        <v/>
      </c>
      <c r="L102" s="204" t="str">
        <f ca="1">IF(ISNUMBER(MATCH(L4,'3. Erfassung Auszahlungen'!$V$51:$CE$51,0)),'3. Erfassung Auszahlungen'!$N$51,"")</f>
        <v/>
      </c>
      <c r="M102" s="204" t="str">
        <f ca="1">IF(ISNUMBER(MATCH(M4,'3. Erfassung Auszahlungen'!$V$51:$CE$51,0)),'3. Erfassung Auszahlungen'!$N$51,"")</f>
        <v/>
      </c>
      <c r="N102" s="135">
        <f t="shared" ca="1" si="11"/>
        <v>0</v>
      </c>
    </row>
    <row r="103" spans="1:14" x14ac:dyDescent="0.25">
      <c r="A103" s="18">
        <f>'3. Erfassung Auszahlungen'!A52</f>
        <v>0</v>
      </c>
      <c r="B103" s="204" t="str">
        <f ca="1">IF(ISNUMBER(MATCH(B4,'3. Erfassung Auszahlungen'!$V$52:$CE$52,0)),'3. Erfassung Auszahlungen'!$N$52,"")</f>
        <v/>
      </c>
      <c r="C103" s="204" t="str">
        <f ca="1">IF(ISNUMBER(MATCH(C4,'3. Erfassung Auszahlungen'!$V$52:$CE$52,0)),'3. Erfassung Auszahlungen'!$N$52,"")</f>
        <v/>
      </c>
      <c r="D103" s="204" t="str">
        <f ca="1">IF(ISNUMBER(MATCH(D4,'3. Erfassung Auszahlungen'!$V$52:$CE$52,0)),'3. Erfassung Auszahlungen'!$N$52,"")</f>
        <v/>
      </c>
      <c r="E103" s="204" t="str">
        <f ca="1">IF(ISNUMBER(MATCH(E4,'3. Erfassung Auszahlungen'!$V$52:$CE$52,0)),'3. Erfassung Auszahlungen'!$N$52,"")</f>
        <v/>
      </c>
      <c r="F103" s="204" t="str">
        <f ca="1">IF(ISNUMBER(MATCH(F4,'3. Erfassung Auszahlungen'!$V$52:$CE$52,0)),'3. Erfassung Auszahlungen'!$N$52,"")</f>
        <v/>
      </c>
      <c r="G103" s="204" t="str">
        <f ca="1">IF(ISNUMBER(MATCH(G4,'3. Erfassung Auszahlungen'!$V$52:$CE$52,0)),'3. Erfassung Auszahlungen'!$N$52,"")</f>
        <v/>
      </c>
      <c r="H103" s="204" t="str">
        <f ca="1">IF(ISNUMBER(MATCH(H4,'3. Erfassung Auszahlungen'!$V$52:$CE$52,0)),'3. Erfassung Auszahlungen'!$N$52,"")</f>
        <v/>
      </c>
      <c r="I103" s="204" t="str">
        <f ca="1">IF(ISNUMBER(MATCH(I4,'3. Erfassung Auszahlungen'!$V$52:$CE$52,0)),'3. Erfassung Auszahlungen'!$N$52,"")</f>
        <v/>
      </c>
      <c r="J103" s="204" t="str">
        <f ca="1">IF(ISNUMBER(MATCH(J4,'3. Erfassung Auszahlungen'!$V$52:$CE$52,0)),'3. Erfassung Auszahlungen'!$N$52,"")</f>
        <v/>
      </c>
      <c r="K103" s="204" t="str">
        <f ca="1">IF(ISNUMBER(MATCH(K4,'3. Erfassung Auszahlungen'!$V$52:$CE$52,0)),'3. Erfassung Auszahlungen'!$N$52,"")</f>
        <v/>
      </c>
      <c r="L103" s="204" t="str">
        <f ca="1">IF(ISNUMBER(MATCH(L4,'3. Erfassung Auszahlungen'!$V$52:$CE$52,0)),'3. Erfassung Auszahlungen'!$N$52,"")</f>
        <v/>
      </c>
      <c r="M103" s="204" t="str">
        <f ca="1">IF(ISNUMBER(MATCH(M4,'3. Erfassung Auszahlungen'!$V$52:$CE$52,0)),'3. Erfassung Auszahlungen'!$N$52,"")</f>
        <v/>
      </c>
      <c r="N103" s="135">
        <f t="shared" ca="1" si="11"/>
        <v>0</v>
      </c>
    </row>
    <row r="104" spans="1:14" x14ac:dyDescent="0.25">
      <c r="A104" s="18">
        <f>'3. Erfassung Auszahlungen'!A53</f>
        <v>0</v>
      </c>
      <c r="B104" s="204" t="str">
        <f ca="1">IF(ISNUMBER(MATCH(B4,'3. Erfassung Auszahlungen'!$V$53:$CE$53,0)),'3. Erfassung Auszahlungen'!$N$53,"")</f>
        <v/>
      </c>
      <c r="C104" s="204" t="str">
        <f ca="1">IF(ISNUMBER(MATCH(C4,'3. Erfassung Auszahlungen'!$V$53:$CE$53,0)),'3. Erfassung Auszahlungen'!$N$53,"")</f>
        <v/>
      </c>
      <c r="D104" s="204" t="str">
        <f ca="1">IF(ISNUMBER(MATCH(D4,'3. Erfassung Auszahlungen'!$V$53:$CE$53,0)),'3. Erfassung Auszahlungen'!$N$53,"")</f>
        <v/>
      </c>
      <c r="E104" s="204" t="str">
        <f ca="1">IF(ISNUMBER(MATCH(E4,'3. Erfassung Auszahlungen'!$V$53:$CE$53,0)),'3. Erfassung Auszahlungen'!$N$53,"")</f>
        <v/>
      </c>
      <c r="F104" s="204" t="str">
        <f ca="1">IF(ISNUMBER(MATCH(F4,'3. Erfassung Auszahlungen'!$V$53:$CE$53,0)),'3. Erfassung Auszahlungen'!$N$53,"")</f>
        <v/>
      </c>
      <c r="G104" s="204" t="str">
        <f ca="1">IF(ISNUMBER(MATCH(G4,'3. Erfassung Auszahlungen'!$V$53:$CE$53,0)),'3. Erfassung Auszahlungen'!$N$53,"")</f>
        <v/>
      </c>
      <c r="H104" s="204" t="str">
        <f ca="1">IF(ISNUMBER(MATCH(H4,'3. Erfassung Auszahlungen'!$V$53:$CE$53,0)),'3. Erfassung Auszahlungen'!$N$53,"")</f>
        <v/>
      </c>
      <c r="I104" s="204" t="str">
        <f ca="1">IF(ISNUMBER(MATCH(I4,'3. Erfassung Auszahlungen'!$V$53:$CE$53,0)),'3. Erfassung Auszahlungen'!$N$53,"")</f>
        <v/>
      </c>
      <c r="J104" s="204" t="str">
        <f ca="1">IF(ISNUMBER(MATCH(J4,'3. Erfassung Auszahlungen'!$V$53:$CE$53,0)),'3. Erfassung Auszahlungen'!$N$53,"")</f>
        <v/>
      </c>
      <c r="K104" s="204" t="str">
        <f ca="1">IF(ISNUMBER(MATCH(K4,'3. Erfassung Auszahlungen'!$V$53:$CE$53,0)),'3. Erfassung Auszahlungen'!$N$53,"")</f>
        <v/>
      </c>
      <c r="L104" s="204" t="str">
        <f ca="1">IF(ISNUMBER(MATCH(L4,'3. Erfassung Auszahlungen'!$V$53:$CE$53,0)),'3. Erfassung Auszahlungen'!$N$53,"")</f>
        <v/>
      </c>
      <c r="M104" s="204" t="str">
        <f ca="1">IF(ISNUMBER(MATCH(M4,'3. Erfassung Auszahlungen'!$V$53:$CE$53,0)),'3. Erfassung Auszahlungen'!$N$53,"")</f>
        <v/>
      </c>
      <c r="N104" s="135">
        <f t="shared" ca="1" si="11"/>
        <v>0</v>
      </c>
    </row>
    <row r="105" spans="1:14" x14ac:dyDescent="0.25">
      <c r="A105" s="18">
        <f>'3. Erfassung Auszahlungen'!A54</f>
        <v>0</v>
      </c>
      <c r="B105" s="204" t="str">
        <f ca="1">IF(ISNUMBER(MATCH(B4,'3. Erfassung Auszahlungen'!$V$54:$CE$54,0)),'3. Erfassung Auszahlungen'!$N$54,"")</f>
        <v/>
      </c>
      <c r="C105" s="204" t="str">
        <f ca="1">IF(ISNUMBER(MATCH(C4,'3. Erfassung Auszahlungen'!$V$54:$CE$54,0)),'3. Erfassung Auszahlungen'!$N$54,"")</f>
        <v/>
      </c>
      <c r="D105" s="204" t="str">
        <f ca="1">IF(ISNUMBER(MATCH(D4,'3. Erfassung Auszahlungen'!$V$54:$CE$54,0)),'3. Erfassung Auszahlungen'!$N$54,"")</f>
        <v/>
      </c>
      <c r="E105" s="204" t="str">
        <f ca="1">IF(ISNUMBER(MATCH(E4,'3. Erfassung Auszahlungen'!$V$54:$CE$54,0)),'3. Erfassung Auszahlungen'!$N$54,"")</f>
        <v/>
      </c>
      <c r="F105" s="204" t="str">
        <f ca="1">IF(ISNUMBER(MATCH(F4,'3. Erfassung Auszahlungen'!$V$54:$CE$54,0)),'3. Erfassung Auszahlungen'!$N$54,"")</f>
        <v/>
      </c>
      <c r="G105" s="204" t="str">
        <f ca="1">IF(ISNUMBER(MATCH(G4,'3. Erfassung Auszahlungen'!$V$54:$CE$54,0)),'3. Erfassung Auszahlungen'!$N$54,"")</f>
        <v/>
      </c>
      <c r="H105" s="204" t="str">
        <f ca="1">IF(ISNUMBER(MATCH(H4,'3. Erfassung Auszahlungen'!$V$54:$CE$54,0)),'3. Erfassung Auszahlungen'!$N$54,"")</f>
        <v/>
      </c>
      <c r="I105" s="204" t="str">
        <f ca="1">IF(ISNUMBER(MATCH(I4,'3. Erfassung Auszahlungen'!$V$54:$CE$54,0)),'3. Erfassung Auszahlungen'!$N$54,"")</f>
        <v/>
      </c>
      <c r="J105" s="204" t="str">
        <f ca="1">IF(ISNUMBER(MATCH(J4,'3. Erfassung Auszahlungen'!$V$54:$CE$54,0)),'3. Erfassung Auszahlungen'!$N$54,"")</f>
        <v/>
      </c>
      <c r="K105" s="204" t="str">
        <f ca="1">IF(ISNUMBER(MATCH(K4,'3. Erfassung Auszahlungen'!$V$54:$CE$54,0)),'3. Erfassung Auszahlungen'!$N$54,"")</f>
        <v/>
      </c>
      <c r="L105" s="204" t="str">
        <f ca="1">IF(ISNUMBER(MATCH(L4,'3. Erfassung Auszahlungen'!$V$54:$CE$54,0)),'3. Erfassung Auszahlungen'!$N$54,"")</f>
        <v/>
      </c>
      <c r="M105" s="204" t="str">
        <f ca="1">IF(ISNUMBER(MATCH(M4,'3. Erfassung Auszahlungen'!$V$54:$CE$54,0)),'3. Erfassung Auszahlungen'!$N$54,"")</f>
        <v/>
      </c>
      <c r="N105" s="135">
        <f t="shared" ca="1" si="11"/>
        <v>0</v>
      </c>
    </row>
    <row r="106" spans="1:14" x14ac:dyDescent="0.25">
      <c r="A106" s="18">
        <f>'3. Erfassung Auszahlungen'!A55</f>
        <v>0</v>
      </c>
      <c r="B106" s="204" t="str">
        <f ca="1">IF(ISNUMBER(MATCH(B4,'3. Erfassung Auszahlungen'!$V$55:$CE$55,0)),'3. Erfassung Auszahlungen'!$N$55,"")</f>
        <v/>
      </c>
      <c r="C106" s="204" t="str">
        <f ca="1">IF(ISNUMBER(MATCH(C4,'3. Erfassung Auszahlungen'!$V$55:$CE$55,0)),'3. Erfassung Auszahlungen'!$N$55,"")</f>
        <v/>
      </c>
      <c r="D106" s="204" t="str">
        <f ca="1">IF(ISNUMBER(MATCH(D4,'3. Erfassung Auszahlungen'!$V$55:$CE$55,0)),'3. Erfassung Auszahlungen'!$N$55,"")</f>
        <v/>
      </c>
      <c r="E106" s="204" t="str">
        <f ca="1">IF(ISNUMBER(MATCH(E4,'3. Erfassung Auszahlungen'!$V$55:$CE$55,0)),'3. Erfassung Auszahlungen'!$N$55,"")</f>
        <v/>
      </c>
      <c r="F106" s="204" t="str">
        <f ca="1">IF(ISNUMBER(MATCH(F4,'3. Erfassung Auszahlungen'!$V$55:$CE$55,0)),'3. Erfassung Auszahlungen'!$N$55,"")</f>
        <v/>
      </c>
      <c r="G106" s="204" t="str">
        <f ca="1">IF(ISNUMBER(MATCH(G4,'3. Erfassung Auszahlungen'!$V$55:$CE$55,0)),'3. Erfassung Auszahlungen'!$N$55,"")</f>
        <v/>
      </c>
      <c r="H106" s="204" t="str">
        <f ca="1">IF(ISNUMBER(MATCH(H4,'3. Erfassung Auszahlungen'!$V$55:$CE$55,0)),'3. Erfassung Auszahlungen'!$N$55,"")</f>
        <v/>
      </c>
      <c r="I106" s="204" t="str">
        <f ca="1">IF(ISNUMBER(MATCH(I4,'3. Erfassung Auszahlungen'!$V$55:$CE$55,0)),'3. Erfassung Auszahlungen'!$N$55,"")</f>
        <v/>
      </c>
      <c r="J106" s="204" t="str">
        <f ca="1">IF(ISNUMBER(MATCH(J4,'3. Erfassung Auszahlungen'!$V$55:$CE$55,0)),'3. Erfassung Auszahlungen'!$N$55,"")</f>
        <v/>
      </c>
      <c r="K106" s="204" t="str">
        <f ca="1">IF(ISNUMBER(MATCH(K4,'3. Erfassung Auszahlungen'!$V$55:$CE$55,0)),'3. Erfassung Auszahlungen'!$N$55,"")</f>
        <v/>
      </c>
      <c r="L106" s="204" t="str">
        <f ca="1">IF(ISNUMBER(MATCH(L4,'3. Erfassung Auszahlungen'!$V$55:$CE$55,0)),'3. Erfassung Auszahlungen'!$N$55,"")</f>
        <v/>
      </c>
      <c r="M106" s="204" t="str">
        <f ca="1">IF(ISNUMBER(MATCH(M4,'3. Erfassung Auszahlungen'!$V$55:$CE$55,0)),'3. Erfassung Auszahlungen'!$N$55,"")</f>
        <v/>
      </c>
      <c r="N106" s="135">
        <f t="shared" ca="1" si="11"/>
        <v>0</v>
      </c>
    </row>
    <row r="107" spans="1:14" x14ac:dyDescent="0.25">
      <c r="A107" s="18">
        <f>'3. Erfassung Auszahlungen'!A56</f>
        <v>0</v>
      </c>
      <c r="B107" s="204" t="str">
        <f ca="1">IF(ISNUMBER(MATCH(B4,'3. Erfassung Auszahlungen'!$V$56:$CE$56,0)),'3. Erfassung Auszahlungen'!$N$56,"")</f>
        <v/>
      </c>
      <c r="C107" s="204" t="str">
        <f ca="1">IF(ISNUMBER(MATCH(C4,'3. Erfassung Auszahlungen'!$V$56:$CE$56,0)),'3. Erfassung Auszahlungen'!$N$56,"")</f>
        <v/>
      </c>
      <c r="D107" s="204" t="str">
        <f ca="1">IF(ISNUMBER(MATCH(D4,'3. Erfassung Auszahlungen'!$V$56:$CE$56,0)),'3. Erfassung Auszahlungen'!$N$56,"")</f>
        <v/>
      </c>
      <c r="E107" s="204" t="str">
        <f ca="1">IF(ISNUMBER(MATCH(E4,'3. Erfassung Auszahlungen'!$V$56:$CE$56,0)),'3. Erfassung Auszahlungen'!$N$56,"")</f>
        <v/>
      </c>
      <c r="F107" s="204" t="str">
        <f ca="1">IF(ISNUMBER(MATCH(F4,'3. Erfassung Auszahlungen'!$V$56:$CE$56,0)),'3. Erfassung Auszahlungen'!$N$56,"")</f>
        <v/>
      </c>
      <c r="G107" s="204" t="str">
        <f ca="1">IF(ISNUMBER(MATCH(G4,'3. Erfassung Auszahlungen'!$V$56:$CE$56,0)),'3. Erfassung Auszahlungen'!$N$56,"")</f>
        <v/>
      </c>
      <c r="H107" s="204" t="str">
        <f ca="1">IF(ISNUMBER(MATCH(H4,'3. Erfassung Auszahlungen'!$V$56:$CE$56,0)),'3. Erfassung Auszahlungen'!$N$56,"")</f>
        <v/>
      </c>
      <c r="I107" s="204" t="str">
        <f ca="1">IF(ISNUMBER(MATCH(I4,'3. Erfassung Auszahlungen'!$V$56:$CE$56,0)),'3. Erfassung Auszahlungen'!$N$56,"")</f>
        <v/>
      </c>
      <c r="J107" s="204" t="str">
        <f ca="1">IF(ISNUMBER(MATCH(J4,'3. Erfassung Auszahlungen'!$V$56:$CE$56,0)),'3. Erfassung Auszahlungen'!$N$56,"")</f>
        <v/>
      </c>
      <c r="K107" s="204" t="str">
        <f ca="1">IF(ISNUMBER(MATCH(K4,'3. Erfassung Auszahlungen'!$V$56:$CE$56,0)),'3. Erfassung Auszahlungen'!$N$56,"")</f>
        <v/>
      </c>
      <c r="L107" s="204" t="str">
        <f ca="1">IF(ISNUMBER(MATCH(L4,'3. Erfassung Auszahlungen'!$V$56:$CE$56,0)),'3. Erfassung Auszahlungen'!$N$56,"")</f>
        <v/>
      </c>
      <c r="M107" s="204" t="str">
        <f ca="1">IF(ISNUMBER(MATCH(M4,'3. Erfassung Auszahlungen'!$V$56:$CE$56,0)),'3. Erfassung Auszahlungen'!$N$56,"")</f>
        <v/>
      </c>
      <c r="N107" s="135">
        <f t="shared" ca="1" si="11"/>
        <v>0</v>
      </c>
    </row>
    <row r="108" spans="1:14" x14ac:dyDescent="0.25">
      <c r="A108" s="18">
        <f>'3. Erfassung Auszahlungen'!A57</f>
        <v>0</v>
      </c>
      <c r="B108" s="204" t="str">
        <f ca="1">IF(ISNUMBER(MATCH(B4,'3. Erfassung Auszahlungen'!$V$57:$CE$57,0)),'3. Erfassung Auszahlungen'!$N$57,"")</f>
        <v/>
      </c>
      <c r="C108" s="204" t="str">
        <f ca="1">IF(ISNUMBER(MATCH(C4,'3. Erfassung Auszahlungen'!$V$57:$CE$57,0)),'3. Erfassung Auszahlungen'!$N$57,"")</f>
        <v/>
      </c>
      <c r="D108" s="204" t="str">
        <f ca="1">IF(ISNUMBER(MATCH(D4,'3. Erfassung Auszahlungen'!$V$57:$CE$57,0)),'3. Erfassung Auszahlungen'!$N$57,"")</f>
        <v/>
      </c>
      <c r="E108" s="204" t="str">
        <f ca="1">IF(ISNUMBER(MATCH(E4,'3. Erfassung Auszahlungen'!$V$57:$CE$57,0)),'3. Erfassung Auszahlungen'!$N$57,"")</f>
        <v/>
      </c>
      <c r="F108" s="204" t="str">
        <f ca="1">IF(ISNUMBER(MATCH(F4,'3. Erfassung Auszahlungen'!$V$57:$CE$57,0)),'3. Erfassung Auszahlungen'!$N$57,"")</f>
        <v/>
      </c>
      <c r="G108" s="204" t="str">
        <f ca="1">IF(ISNUMBER(MATCH(G4,'3. Erfassung Auszahlungen'!$V$57:$CE$57,0)),'3. Erfassung Auszahlungen'!$N$57,"")</f>
        <v/>
      </c>
      <c r="H108" s="204" t="str">
        <f ca="1">IF(ISNUMBER(MATCH(H4,'3. Erfassung Auszahlungen'!$V$57:$CE$57,0)),'3. Erfassung Auszahlungen'!$N$57,"")</f>
        <v/>
      </c>
      <c r="I108" s="204" t="str">
        <f ca="1">IF(ISNUMBER(MATCH(I4,'3. Erfassung Auszahlungen'!$V$57:$CE$57,0)),'3. Erfassung Auszahlungen'!$N$57,"")</f>
        <v/>
      </c>
      <c r="J108" s="204" t="str">
        <f ca="1">IF(ISNUMBER(MATCH(J4,'3. Erfassung Auszahlungen'!$V$57:$CE$57,0)),'3. Erfassung Auszahlungen'!$N$57,"")</f>
        <v/>
      </c>
      <c r="K108" s="204" t="str">
        <f ca="1">IF(ISNUMBER(MATCH(K4,'3. Erfassung Auszahlungen'!$V$57:$CE$57,0)),'3. Erfassung Auszahlungen'!$N$57,"")</f>
        <v/>
      </c>
      <c r="L108" s="204" t="str">
        <f ca="1">IF(ISNUMBER(MATCH(L4,'3. Erfassung Auszahlungen'!$V$57:$CE$57,0)),'3. Erfassung Auszahlungen'!$N$57,"")</f>
        <v/>
      </c>
      <c r="M108" s="204" t="str">
        <f ca="1">IF(ISNUMBER(MATCH(M4,'3. Erfassung Auszahlungen'!$V$57:$CE$57,0)),'3. Erfassung Auszahlungen'!$N$57,"")</f>
        <v/>
      </c>
      <c r="N108" s="135">
        <f t="shared" ca="1" si="11"/>
        <v>0</v>
      </c>
    </row>
    <row r="109" spans="1:14" x14ac:dyDescent="0.25">
      <c r="A109" s="18">
        <f>'3. Erfassung Auszahlungen'!A58</f>
        <v>0</v>
      </c>
      <c r="B109" s="204" t="str">
        <f ca="1">IF(ISNUMBER(MATCH(B4,'3. Erfassung Auszahlungen'!$V$58:$CE$58,0)),'3. Erfassung Auszahlungen'!$N$58,"")</f>
        <v/>
      </c>
      <c r="C109" s="204" t="str">
        <f ca="1">IF(ISNUMBER(MATCH(C4,'3. Erfassung Auszahlungen'!$V$58:$CE$58,0)),'3. Erfassung Auszahlungen'!$N$58,"")</f>
        <v/>
      </c>
      <c r="D109" s="204" t="str">
        <f ca="1">IF(ISNUMBER(MATCH(D4,'3. Erfassung Auszahlungen'!$V$58:$CE$58,0)),'3. Erfassung Auszahlungen'!$N$58,"")</f>
        <v/>
      </c>
      <c r="E109" s="204" t="str">
        <f ca="1">IF(ISNUMBER(MATCH(E4,'3. Erfassung Auszahlungen'!$V$58:$CE$58,0)),'3. Erfassung Auszahlungen'!$N$58,"")</f>
        <v/>
      </c>
      <c r="F109" s="204" t="str">
        <f ca="1">IF(ISNUMBER(MATCH(F4,'3. Erfassung Auszahlungen'!$V$58:$CE$58,0)),'3. Erfassung Auszahlungen'!$N$58,"")</f>
        <v/>
      </c>
      <c r="G109" s="204" t="str">
        <f ca="1">IF(ISNUMBER(MATCH(G4,'3. Erfassung Auszahlungen'!$V$58:$CE$58,0)),'3. Erfassung Auszahlungen'!$N$58,"")</f>
        <v/>
      </c>
      <c r="H109" s="204" t="str">
        <f ca="1">IF(ISNUMBER(MATCH(H4,'3. Erfassung Auszahlungen'!$V$58:$CE$58,0)),'3. Erfassung Auszahlungen'!$N$58,"")</f>
        <v/>
      </c>
      <c r="I109" s="204" t="str">
        <f ca="1">IF(ISNUMBER(MATCH(I4,'3. Erfassung Auszahlungen'!$V$58:$CE$58,0)),'3. Erfassung Auszahlungen'!$N$58,"")</f>
        <v/>
      </c>
      <c r="J109" s="204" t="str">
        <f ca="1">IF(ISNUMBER(MATCH(J4,'3. Erfassung Auszahlungen'!$V$58:$CE$58,0)),'3. Erfassung Auszahlungen'!$N$58,"")</f>
        <v/>
      </c>
      <c r="K109" s="204" t="str">
        <f ca="1">IF(ISNUMBER(MATCH(K4,'3. Erfassung Auszahlungen'!$V$58:$CE$58,0)),'3. Erfassung Auszahlungen'!$N$58,"")</f>
        <v/>
      </c>
      <c r="L109" s="204" t="str">
        <f ca="1">IF(ISNUMBER(MATCH(L4,'3. Erfassung Auszahlungen'!$V$58:$CE$58,0)),'3. Erfassung Auszahlungen'!$N$58,"")</f>
        <v/>
      </c>
      <c r="M109" s="204" t="str">
        <f ca="1">IF(ISNUMBER(MATCH(M4,'3. Erfassung Auszahlungen'!$V$58:$CE$58,0)),'3. Erfassung Auszahlungen'!$N$58,"")</f>
        <v/>
      </c>
      <c r="N109" s="135">
        <f t="shared" ca="1" si="11"/>
        <v>0</v>
      </c>
    </row>
    <row r="110" spans="1:14" x14ac:dyDescent="0.25">
      <c r="A110" s="18">
        <f>'3. Erfassung Auszahlungen'!A59</f>
        <v>0</v>
      </c>
      <c r="B110" s="204" t="str">
        <f ca="1">IF(ISNUMBER(MATCH(B4,'3. Erfassung Auszahlungen'!$V$59:$CE$59,0)),'3. Erfassung Auszahlungen'!$N$59,"")</f>
        <v/>
      </c>
      <c r="C110" s="204" t="str">
        <f ca="1">IF(ISNUMBER(MATCH(C4,'3. Erfassung Auszahlungen'!$V$59:$CE$59,0)),'3. Erfassung Auszahlungen'!$N$59,"")</f>
        <v/>
      </c>
      <c r="D110" s="204" t="str">
        <f ca="1">IF(ISNUMBER(MATCH(D4,'3. Erfassung Auszahlungen'!$V$59:$CE$59,0)),'3. Erfassung Auszahlungen'!$N$59,"")</f>
        <v/>
      </c>
      <c r="E110" s="204" t="str">
        <f ca="1">IF(ISNUMBER(MATCH(E4,'3. Erfassung Auszahlungen'!$V$59:$CE$59,0)),'3. Erfassung Auszahlungen'!$N$59,"")</f>
        <v/>
      </c>
      <c r="F110" s="204" t="str">
        <f ca="1">IF(ISNUMBER(MATCH(F4,'3. Erfassung Auszahlungen'!$V$59:$CE$59,0)),'3. Erfassung Auszahlungen'!$N$59,"")</f>
        <v/>
      </c>
      <c r="G110" s="204" t="str">
        <f ca="1">IF(ISNUMBER(MATCH(G4,'3. Erfassung Auszahlungen'!$V$59:$CE$59,0)),'3. Erfassung Auszahlungen'!$N$59,"")</f>
        <v/>
      </c>
      <c r="H110" s="204" t="str">
        <f ca="1">IF(ISNUMBER(MATCH(H4,'3. Erfassung Auszahlungen'!$V$59:$CE$59,0)),'3. Erfassung Auszahlungen'!$N$59,"")</f>
        <v/>
      </c>
      <c r="I110" s="204" t="str">
        <f ca="1">IF(ISNUMBER(MATCH(I4,'3. Erfassung Auszahlungen'!$V$59:$CE$59,0)),'3. Erfassung Auszahlungen'!$N$59,"")</f>
        <v/>
      </c>
      <c r="J110" s="204" t="str">
        <f ca="1">IF(ISNUMBER(MATCH(J4,'3. Erfassung Auszahlungen'!$V$59:$CE$59,0)),'3. Erfassung Auszahlungen'!$N$59,"")</f>
        <v/>
      </c>
      <c r="K110" s="204" t="str">
        <f ca="1">IF(ISNUMBER(MATCH(K4,'3. Erfassung Auszahlungen'!$V$59:$CE$59,0)),'3. Erfassung Auszahlungen'!$N$59,"")</f>
        <v/>
      </c>
      <c r="L110" s="204" t="str">
        <f ca="1">IF(ISNUMBER(MATCH(L4,'3. Erfassung Auszahlungen'!$V$59:$CE$59,0)),'3. Erfassung Auszahlungen'!$N$59,"")</f>
        <v/>
      </c>
      <c r="M110" s="204" t="str">
        <f ca="1">IF(ISNUMBER(MATCH(M4,'3. Erfassung Auszahlungen'!$V$59:$CE$59,0)),'3. Erfassung Auszahlungen'!$N$59,"")</f>
        <v/>
      </c>
      <c r="N110" s="135">
        <f t="shared" ca="1" si="11"/>
        <v>0</v>
      </c>
    </row>
    <row r="111" spans="1:14" x14ac:dyDescent="0.25">
      <c r="A111" s="18">
        <f>'3. Erfassung Auszahlungen'!A60</f>
        <v>0</v>
      </c>
      <c r="B111" s="204" t="str">
        <f ca="1">IF(ISNUMBER(MATCH(B4,'3. Erfassung Auszahlungen'!$V$60:$CE$60,0)),'3. Erfassung Auszahlungen'!$N$60,"")</f>
        <v/>
      </c>
      <c r="C111" s="204" t="str">
        <f ca="1">IF(ISNUMBER(MATCH(C4,'3. Erfassung Auszahlungen'!$V$60:$CE$60,0)),'3. Erfassung Auszahlungen'!$N$60,"")</f>
        <v/>
      </c>
      <c r="D111" s="204" t="str">
        <f ca="1">IF(ISNUMBER(MATCH(D4,'3. Erfassung Auszahlungen'!$V$60:$CE$60,0)),'3. Erfassung Auszahlungen'!$N$60,"")</f>
        <v/>
      </c>
      <c r="E111" s="204" t="str">
        <f ca="1">IF(ISNUMBER(MATCH(E4,'3. Erfassung Auszahlungen'!$V$60:$CE$60,0)),'3. Erfassung Auszahlungen'!$N$60,"")</f>
        <v/>
      </c>
      <c r="F111" s="204" t="str">
        <f ca="1">IF(ISNUMBER(MATCH(F4,'3. Erfassung Auszahlungen'!$V$60:$CE$60,0)),'3. Erfassung Auszahlungen'!$N$60,"")</f>
        <v/>
      </c>
      <c r="G111" s="204" t="str">
        <f ca="1">IF(ISNUMBER(MATCH(G4,'3. Erfassung Auszahlungen'!$V$60:$CE$60,0)),'3. Erfassung Auszahlungen'!$N$60,"")</f>
        <v/>
      </c>
      <c r="H111" s="204" t="str">
        <f ca="1">IF(ISNUMBER(MATCH(H4,'3. Erfassung Auszahlungen'!$V$60:$CE$60,0)),'3. Erfassung Auszahlungen'!$N$60,"")</f>
        <v/>
      </c>
      <c r="I111" s="204" t="str">
        <f ca="1">IF(ISNUMBER(MATCH(I4,'3. Erfassung Auszahlungen'!$V$60:$CE$60,0)),'3. Erfassung Auszahlungen'!$N$60,"")</f>
        <v/>
      </c>
      <c r="J111" s="204" t="str">
        <f ca="1">IF(ISNUMBER(MATCH(J4,'3. Erfassung Auszahlungen'!$V$60:$CE$60,0)),'3. Erfassung Auszahlungen'!$N$60,"")</f>
        <v/>
      </c>
      <c r="K111" s="204" t="str">
        <f ca="1">IF(ISNUMBER(MATCH(K4,'3. Erfassung Auszahlungen'!$V$60:$CE$60,0)),'3. Erfassung Auszahlungen'!$N$60,"")</f>
        <v/>
      </c>
      <c r="L111" s="204" t="str">
        <f ca="1">IF(ISNUMBER(MATCH(L4,'3. Erfassung Auszahlungen'!$V$60:$CE$60,0)),'3. Erfassung Auszahlungen'!$N$60,"")</f>
        <v/>
      </c>
      <c r="M111" s="204" t="str">
        <f ca="1">IF(ISNUMBER(MATCH(M4,'3. Erfassung Auszahlungen'!$V$60:$CE$60,0)),'3. Erfassung Auszahlungen'!$N$60,"")</f>
        <v/>
      </c>
      <c r="N111" s="135">
        <f t="shared" ca="1" si="11"/>
        <v>0</v>
      </c>
    </row>
    <row r="112" spans="1:14" x14ac:dyDescent="0.25">
      <c r="A112" s="18">
        <f>'3. Erfassung Auszahlungen'!A61</f>
        <v>0</v>
      </c>
      <c r="B112" s="204" t="str">
        <f ca="1">IF(ISNUMBER(MATCH(B4,'3. Erfassung Auszahlungen'!$V$61:$CE$61,0)),'3. Erfassung Auszahlungen'!$N$61,"")</f>
        <v/>
      </c>
      <c r="C112" s="204" t="str">
        <f ca="1">IF(ISNUMBER(MATCH(C4,'3. Erfassung Auszahlungen'!$V$61:$CE$61,0)),'3. Erfassung Auszahlungen'!$N$61,"")</f>
        <v/>
      </c>
      <c r="D112" s="204" t="str">
        <f ca="1">IF(ISNUMBER(MATCH(D4,'3. Erfassung Auszahlungen'!$V$61:$CE$61,0)),'3. Erfassung Auszahlungen'!$N$61,"")</f>
        <v/>
      </c>
      <c r="E112" s="204" t="str">
        <f ca="1">IF(ISNUMBER(MATCH(E4,'3. Erfassung Auszahlungen'!$V$61:$CE$61,0)),'3. Erfassung Auszahlungen'!$N$61,"")</f>
        <v/>
      </c>
      <c r="F112" s="204" t="str">
        <f ca="1">IF(ISNUMBER(MATCH(F4,'3. Erfassung Auszahlungen'!$V$61:$CE$61,0)),'3. Erfassung Auszahlungen'!$N$61,"")</f>
        <v/>
      </c>
      <c r="G112" s="204" t="str">
        <f ca="1">IF(ISNUMBER(MATCH(G4,'3. Erfassung Auszahlungen'!$V$61:$CE$61,0)),'3. Erfassung Auszahlungen'!$N$61,"")</f>
        <v/>
      </c>
      <c r="H112" s="204" t="str">
        <f ca="1">IF(ISNUMBER(MATCH(H4,'3. Erfassung Auszahlungen'!$V$61:$CE$61,0)),'3. Erfassung Auszahlungen'!$N$61,"")</f>
        <v/>
      </c>
      <c r="I112" s="204" t="str">
        <f ca="1">IF(ISNUMBER(MATCH(I4,'3. Erfassung Auszahlungen'!$V$61:$CE$61,0)),'3. Erfassung Auszahlungen'!$N$61,"")</f>
        <v/>
      </c>
      <c r="J112" s="204" t="str">
        <f ca="1">IF(ISNUMBER(MATCH(J4,'3. Erfassung Auszahlungen'!$V$61:$CE$61,0)),'3. Erfassung Auszahlungen'!$N$61,"")</f>
        <v/>
      </c>
      <c r="K112" s="204" t="str">
        <f ca="1">IF(ISNUMBER(MATCH(K4,'3. Erfassung Auszahlungen'!$V$61:$CE$61,0)),'3. Erfassung Auszahlungen'!$N$61,"")</f>
        <v/>
      </c>
      <c r="L112" s="204" t="str">
        <f ca="1">IF(ISNUMBER(MATCH(L4,'3. Erfassung Auszahlungen'!$V$61:$CE$61,0)),'3. Erfassung Auszahlungen'!$N$61,"")</f>
        <v/>
      </c>
      <c r="M112" s="204" t="str">
        <f ca="1">IF(ISNUMBER(MATCH(M4,'3. Erfassung Auszahlungen'!$V$61:$CE$61,0)),'3. Erfassung Auszahlungen'!$N$61,"")</f>
        <v/>
      </c>
      <c r="N112" s="135">
        <f t="shared" ca="1" si="11"/>
        <v>0</v>
      </c>
    </row>
    <row r="113" spans="1:14" x14ac:dyDescent="0.25">
      <c r="A113" s="18">
        <f>'3. Erfassung Auszahlungen'!A62</f>
        <v>0</v>
      </c>
      <c r="B113" s="204" t="str">
        <f ca="1">IF(ISNUMBER(MATCH(B4,'3. Erfassung Auszahlungen'!$V$62:$CE$62,0)),'3. Erfassung Auszahlungen'!$N$62,"")</f>
        <v/>
      </c>
      <c r="C113" s="204" t="str">
        <f ca="1">IF(ISNUMBER(MATCH(C4,'3. Erfassung Auszahlungen'!$V$62:$CE$62,0)),'3. Erfassung Auszahlungen'!$N$62,"")</f>
        <v/>
      </c>
      <c r="D113" s="204" t="str">
        <f ca="1">IF(ISNUMBER(MATCH(D4,'3. Erfassung Auszahlungen'!$V$62:$CE$62,0)),'3. Erfassung Auszahlungen'!$N$62,"")</f>
        <v/>
      </c>
      <c r="E113" s="204" t="str">
        <f ca="1">IF(ISNUMBER(MATCH(E4,'3. Erfassung Auszahlungen'!$V$62:$CE$62,0)),'3. Erfassung Auszahlungen'!$N$62,"")</f>
        <v/>
      </c>
      <c r="F113" s="204" t="str">
        <f ca="1">IF(ISNUMBER(MATCH(F4,'3. Erfassung Auszahlungen'!$V$62:$CE$62,0)),'3. Erfassung Auszahlungen'!$N$62,"")</f>
        <v/>
      </c>
      <c r="G113" s="204" t="str">
        <f ca="1">IF(ISNUMBER(MATCH(G4,'3. Erfassung Auszahlungen'!$V$62:$CE$62,0)),'3. Erfassung Auszahlungen'!$N$62,"")</f>
        <v/>
      </c>
      <c r="H113" s="204" t="str">
        <f ca="1">IF(ISNUMBER(MATCH(H4,'3. Erfassung Auszahlungen'!$V$62:$CE$62,0)),'3. Erfassung Auszahlungen'!$N$62,"")</f>
        <v/>
      </c>
      <c r="I113" s="204" t="str">
        <f ca="1">IF(ISNUMBER(MATCH(I4,'3. Erfassung Auszahlungen'!$V$62:$CE$62,0)),'3. Erfassung Auszahlungen'!$N$62,"")</f>
        <v/>
      </c>
      <c r="J113" s="204" t="str">
        <f ca="1">IF(ISNUMBER(MATCH(J4,'3. Erfassung Auszahlungen'!$V$62:$CE$62,0)),'3. Erfassung Auszahlungen'!$N$62,"")</f>
        <v/>
      </c>
      <c r="K113" s="204" t="str">
        <f ca="1">IF(ISNUMBER(MATCH(K4,'3. Erfassung Auszahlungen'!$V$62:$CE$62,0)),'3. Erfassung Auszahlungen'!$N$62,"")</f>
        <v/>
      </c>
      <c r="L113" s="204" t="str">
        <f ca="1">IF(ISNUMBER(MATCH(L4,'3. Erfassung Auszahlungen'!$V$62:$CE$62,0)),'3. Erfassung Auszahlungen'!$N$62,"")</f>
        <v/>
      </c>
      <c r="M113" s="204" t="str">
        <f ca="1">IF(ISNUMBER(MATCH(M4,'3. Erfassung Auszahlungen'!$V$62:$CE$62,0)),'3. Erfassung Auszahlungen'!$N$62,"")</f>
        <v/>
      </c>
      <c r="N113" s="135">
        <f t="shared" ca="1" si="11"/>
        <v>0</v>
      </c>
    </row>
    <row r="114" spans="1:14" x14ac:dyDescent="0.25">
      <c r="A114" s="18">
        <f>'3. Erfassung Auszahlungen'!A63</f>
        <v>0</v>
      </c>
      <c r="B114" s="204" t="str">
        <f ca="1">IF(ISNUMBER(MATCH(B4,'3. Erfassung Auszahlungen'!$V$63:$CE$63,0)),'3. Erfassung Auszahlungen'!$N$63,"")</f>
        <v/>
      </c>
      <c r="C114" s="204" t="str">
        <f ca="1">IF(ISNUMBER(MATCH(C4,'3. Erfassung Auszahlungen'!$V$63:$CE$63,0)),'3. Erfassung Auszahlungen'!$N$63,"")</f>
        <v/>
      </c>
      <c r="D114" s="204" t="str">
        <f ca="1">IF(ISNUMBER(MATCH(D4,'3. Erfassung Auszahlungen'!$V$63:$CE$63,0)),'3. Erfassung Auszahlungen'!$N$63,"")</f>
        <v/>
      </c>
      <c r="E114" s="204" t="str">
        <f ca="1">IF(ISNUMBER(MATCH(E4,'3. Erfassung Auszahlungen'!$V$63:$CE$63,0)),'3. Erfassung Auszahlungen'!$N$63,"")</f>
        <v/>
      </c>
      <c r="F114" s="204" t="str">
        <f ca="1">IF(ISNUMBER(MATCH(F4,'3. Erfassung Auszahlungen'!$V$63:$CE$63,0)),'3. Erfassung Auszahlungen'!$N$63,"")</f>
        <v/>
      </c>
      <c r="G114" s="204" t="str">
        <f ca="1">IF(ISNUMBER(MATCH(G4,'3. Erfassung Auszahlungen'!$V$63:$CE$63,0)),'3. Erfassung Auszahlungen'!$N$63,"")</f>
        <v/>
      </c>
      <c r="H114" s="204" t="str">
        <f ca="1">IF(ISNUMBER(MATCH(H4,'3. Erfassung Auszahlungen'!$V$63:$CE$63,0)),'3. Erfassung Auszahlungen'!$N$63,"")</f>
        <v/>
      </c>
      <c r="I114" s="204" t="str">
        <f ca="1">IF(ISNUMBER(MATCH(I4,'3. Erfassung Auszahlungen'!$V$63:$CE$63,0)),'3. Erfassung Auszahlungen'!$N$63,"")</f>
        <v/>
      </c>
      <c r="J114" s="204" t="str">
        <f ca="1">IF(ISNUMBER(MATCH(J4,'3. Erfassung Auszahlungen'!$V$63:$CE$63,0)),'3. Erfassung Auszahlungen'!$N$63,"")</f>
        <v/>
      </c>
      <c r="K114" s="204" t="str">
        <f ca="1">IF(ISNUMBER(MATCH(K4,'3. Erfassung Auszahlungen'!$V$63:$CE$63,0)),'3. Erfassung Auszahlungen'!$N$63,"")</f>
        <v/>
      </c>
      <c r="L114" s="204" t="str">
        <f ca="1">IF(ISNUMBER(MATCH(L4,'3. Erfassung Auszahlungen'!$V$63:$CE$63,0)),'3. Erfassung Auszahlungen'!$N$63,"")</f>
        <v/>
      </c>
      <c r="M114" s="204" t="str">
        <f ca="1">IF(ISNUMBER(MATCH(M4,'3. Erfassung Auszahlungen'!$V$63:$CE$63,0)),'3. Erfassung Auszahlungen'!$N$63,"")</f>
        <v/>
      </c>
      <c r="N114" s="135">
        <f t="shared" ca="1" si="11"/>
        <v>0</v>
      </c>
    </row>
    <row r="115" spans="1:14" x14ac:dyDescent="0.25">
      <c r="A115" s="18">
        <f>'3. Erfassung Auszahlungen'!A64</f>
        <v>0</v>
      </c>
      <c r="B115" s="204" t="str">
        <f ca="1">IF(ISNUMBER(MATCH(B4,'3. Erfassung Auszahlungen'!$V$64:$CE$64,0)),'3. Erfassung Auszahlungen'!$N$64,"")</f>
        <v/>
      </c>
      <c r="C115" s="204" t="str">
        <f ca="1">IF(ISNUMBER(MATCH(C4,'3. Erfassung Auszahlungen'!$V$64:$CE$64,0)),'3. Erfassung Auszahlungen'!$N$64,"")</f>
        <v/>
      </c>
      <c r="D115" s="204" t="str">
        <f ca="1">IF(ISNUMBER(MATCH(D4,'3. Erfassung Auszahlungen'!$V$64:$CE$64,0)),'3. Erfassung Auszahlungen'!$N$64,"")</f>
        <v/>
      </c>
      <c r="E115" s="204" t="str">
        <f ca="1">IF(ISNUMBER(MATCH(E4,'3. Erfassung Auszahlungen'!$V$64:$CE$64,0)),'3. Erfassung Auszahlungen'!$N$64,"")</f>
        <v/>
      </c>
      <c r="F115" s="204" t="str">
        <f ca="1">IF(ISNUMBER(MATCH(F4,'3. Erfassung Auszahlungen'!$V$64:$CE$64,0)),'3. Erfassung Auszahlungen'!$N$64,"")</f>
        <v/>
      </c>
      <c r="G115" s="204" t="str">
        <f ca="1">IF(ISNUMBER(MATCH(G4,'3. Erfassung Auszahlungen'!$V$64:$CE$64,0)),'3. Erfassung Auszahlungen'!$N$64,"")</f>
        <v/>
      </c>
      <c r="H115" s="204" t="str">
        <f ca="1">IF(ISNUMBER(MATCH(H4,'3. Erfassung Auszahlungen'!$V$64:$CE$64,0)),'3. Erfassung Auszahlungen'!$N$64,"")</f>
        <v/>
      </c>
      <c r="I115" s="204" t="str">
        <f ca="1">IF(ISNUMBER(MATCH(I4,'3. Erfassung Auszahlungen'!$V$64:$CE$64,0)),'3. Erfassung Auszahlungen'!$N$64,"")</f>
        <v/>
      </c>
      <c r="J115" s="204" t="str">
        <f ca="1">IF(ISNUMBER(MATCH(J4,'3. Erfassung Auszahlungen'!$V$64:$CE$64,0)),'3. Erfassung Auszahlungen'!$N$64,"")</f>
        <v/>
      </c>
      <c r="K115" s="204" t="str">
        <f ca="1">IF(ISNUMBER(MATCH(K4,'3. Erfassung Auszahlungen'!$V$64:$CE$64,0)),'3. Erfassung Auszahlungen'!$N$64,"")</f>
        <v/>
      </c>
      <c r="L115" s="204" t="str">
        <f ca="1">IF(ISNUMBER(MATCH(L4,'3. Erfassung Auszahlungen'!$V$64:$CE$64,0)),'3. Erfassung Auszahlungen'!$N$64,"")</f>
        <v/>
      </c>
      <c r="M115" s="204" t="str">
        <f ca="1">IF(ISNUMBER(MATCH(M4,'3. Erfassung Auszahlungen'!$V$64:$CE$64,0)),'3. Erfassung Auszahlungen'!$N$64,"")</f>
        <v/>
      </c>
      <c r="N115" s="135">
        <f t="shared" ca="1" si="11"/>
        <v>0</v>
      </c>
    </row>
    <row r="116" spans="1:14" x14ac:dyDescent="0.25">
      <c r="A116" s="18">
        <f>'3. Erfassung Auszahlungen'!A65</f>
        <v>0</v>
      </c>
      <c r="B116" s="204" t="str">
        <f ca="1">IF(ISNUMBER(MATCH(B4,'3. Erfassung Auszahlungen'!$V$65:$CE$65,0)),'3. Erfassung Auszahlungen'!$N$65,"")</f>
        <v/>
      </c>
      <c r="C116" s="204" t="str">
        <f ca="1">IF(ISNUMBER(MATCH(C4,'3. Erfassung Auszahlungen'!$V$65:$CE$65,0)),'3. Erfassung Auszahlungen'!$N$65,"")</f>
        <v/>
      </c>
      <c r="D116" s="204" t="str">
        <f ca="1">IF(ISNUMBER(MATCH(D4,'3. Erfassung Auszahlungen'!$V$65:$CE$65,0)),'3. Erfassung Auszahlungen'!$N$65,"")</f>
        <v/>
      </c>
      <c r="E116" s="204" t="str">
        <f ca="1">IF(ISNUMBER(MATCH(E4,'3. Erfassung Auszahlungen'!$V$65:$CE$65,0)),'3. Erfassung Auszahlungen'!$N$65,"")</f>
        <v/>
      </c>
      <c r="F116" s="204" t="str">
        <f ca="1">IF(ISNUMBER(MATCH(F4,'3. Erfassung Auszahlungen'!$V$65:$CE$65,0)),'3. Erfassung Auszahlungen'!$N$65,"")</f>
        <v/>
      </c>
      <c r="G116" s="204" t="str">
        <f ca="1">IF(ISNUMBER(MATCH(G4,'3. Erfassung Auszahlungen'!$V$65:$CE$65,0)),'3. Erfassung Auszahlungen'!$N$65,"")</f>
        <v/>
      </c>
      <c r="H116" s="204" t="str">
        <f ca="1">IF(ISNUMBER(MATCH(H4,'3. Erfassung Auszahlungen'!$V$65:$CE$65,0)),'3. Erfassung Auszahlungen'!$N$65,"")</f>
        <v/>
      </c>
      <c r="I116" s="204" t="str">
        <f ca="1">IF(ISNUMBER(MATCH(I4,'3. Erfassung Auszahlungen'!$V$65:$CE$65,0)),'3. Erfassung Auszahlungen'!$N$65,"")</f>
        <v/>
      </c>
      <c r="J116" s="204" t="str">
        <f ca="1">IF(ISNUMBER(MATCH(J4,'3. Erfassung Auszahlungen'!$V$65:$CE$65,0)),'3. Erfassung Auszahlungen'!$N$65,"")</f>
        <v/>
      </c>
      <c r="K116" s="204" t="str">
        <f ca="1">IF(ISNUMBER(MATCH(K4,'3. Erfassung Auszahlungen'!$V$65:$CE$65,0)),'3. Erfassung Auszahlungen'!$N$65,"")</f>
        <v/>
      </c>
      <c r="L116" s="204" t="str">
        <f ca="1">IF(ISNUMBER(MATCH(L4,'3. Erfassung Auszahlungen'!$V$65:$CE$65,0)),'3. Erfassung Auszahlungen'!$N$65,"")</f>
        <v/>
      </c>
      <c r="M116" s="204" t="str">
        <f ca="1">IF(ISNUMBER(MATCH(M4,'3. Erfassung Auszahlungen'!$V$65:$CE$65,0)),'3. Erfassung Auszahlungen'!$N$65,"")</f>
        <v/>
      </c>
      <c r="N116" s="135">
        <f t="shared" ca="1" si="11"/>
        <v>0</v>
      </c>
    </row>
    <row r="117" spans="1:14" x14ac:dyDescent="0.25">
      <c r="A117" s="18">
        <f>'3. Erfassung Auszahlungen'!A66</f>
        <v>0</v>
      </c>
      <c r="B117" s="204" t="str">
        <f ca="1">IF(ISNUMBER(MATCH(B4,'3. Erfassung Auszahlungen'!$V$66:$CE$66,0)),'3. Erfassung Auszahlungen'!$N$66,"")</f>
        <v/>
      </c>
      <c r="C117" s="204" t="str">
        <f ca="1">IF(ISNUMBER(MATCH(C4,'3. Erfassung Auszahlungen'!$V$66:$CE$66,0)),'3. Erfassung Auszahlungen'!$N$66,"")</f>
        <v/>
      </c>
      <c r="D117" s="204" t="str">
        <f ca="1">IF(ISNUMBER(MATCH(D4,'3. Erfassung Auszahlungen'!$V$66:$CE$66,0)),'3. Erfassung Auszahlungen'!$N$66,"")</f>
        <v/>
      </c>
      <c r="E117" s="204" t="str">
        <f ca="1">IF(ISNUMBER(MATCH(E4,'3. Erfassung Auszahlungen'!$V$66:$CE$66,0)),'3. Erfassung Auszahlungen'!$N$66,"")</f>
        <v/>
      </c>
      <c r="F117" s="204" t="str">
        <f ca="1">IF(ISNUMBER(MATCH(F4,'3. Erfassung Auszahlungen'!$V$66:$CE$66,0)),'3. Erfassung Auszahlungen'!$N$66,"")</f>
        <v/>
      </c>
      <c r="G117" s="204" t="str">
        <f ca="1">IF(ISNUMBER(MATCH(G4,'3. Erfassung Auszahlungen'!$V$66:$CE$66,0)),'3. Erfassung Auszahlungen'!$N$66,"")</f>
        <v/>
      </c>
      <c r="H117" s="204" t="str">
        <f ca="1">IF(ISNUMBER(MATCH(H4,'3. Erfassung Auszahlungen'!$V$66:$CE$66,0)),'3. Erfassung Auszahlungen'!$N$66,"")</f>
        <v/>
      </c>
      <c r="I117" s="204" t="str">
        <f ca="1">IF(ISNUMBER(MATCH(I4,'3. Erfassung Auszahlungen'!$V$66:$CE$66,0)),'3. Erfassung Auszahlungen'!$N$66,"")</f>
        <v/>
      </c>
      <c r="J117" s="204" t="str">
        <f ca="1">IF(ISNUMBER(MATCH(J4,'3. Erfassung Auszahlungen'!$V$66:$CE$66,0)),'3. Erfassung Auszahlungen'!$N$66,"")</f>
        <v/>
      </c>
      <c r="K117" s="204" t="str">
        <f ca="1">IF(ISNUMBER(MATCH(K4,'3. Erfassung Auszahlungen'!$V$66:$CE$66,0)),'3. Erfassung Auszahlungen'!$N$66,"")</f>
        <v/>
      </c>
      <c r="L117" s="204" t="str">
        <f ca="1">IF(ISNUMBER(MATCH(L4,'3. Erfassung Auszahlungen'!$V$66:$CE$66,0)),'3. Erfassung Auszahlungen'!$N$66,"")</f>
        <v/>
      </c>
      <c r="M117" s="204" t="str">
        <f ca="1">IF(ISNUMBER(MATCH(M4,'3. Erfassung Auszahlungen'!$V$66:$CE$66,0)),'3. Erfassung Auszahlungen'!$N$66,"")</f>
        <v/>
      </c>
      <c r="N117" s="135">
        <f t="shared" ca="1" si="11"/>
        <v>0</v>
      </c>
    </row>
    <row r="118" spans="1:14" x14ac:dyDescent="0.25">
      <c r="A118" s="18">
        <f>'3. Erfassung Auszahlungen'!A67</f>
        <v>0</v>
      </c>
      <c r="B118" s="204" t="str">
        <f ca="1">IF(ISNUMBER(MATCH(B4,'3. Erfassung Auszahlungen'!$V$67:$CE$67,0)),'3. Erfassung Auszahlungen'!$N$67,"")</f>
        <v/>
      </c>
      <c r="C118" s="204" t="str">
        <f ca="1">IF(ISNUMBER(MATCH(C4,'3. Erfassung Auszahlungen'!$V$67:$CE$67,0)),'3. Erfassung Auszahlungen'!$N$67,"")</f>
        <v/>
      </c>
      <c r="D118" s="204" t="str">
        <f ca="1">IF(ISNUMBER(MATCH(D4,'3. Erfassung Auszahlungen'!$V$67:$CE$67,0)),'3. Erfassung Auszahlungen'!$N$67,"")</f>
        <v/>
      </c>
      <c r="E118" s="204" t="str">
        <f ca="1">IF(ISNUMBER(MATCH(E4,'3. Erfassung Auszahlungen'!$V$67:$CE$67,0)),'3. Erfassung Auszahlungen'!$N$67,"")</f>
        <v/>
      </c>
      <c r="F118" s="204" t="str">
        <f ca="1">IF(ISNUMBER(MATCH(F4,'3. Erfassung Auszahlungen'!$V$67:$CE$67,0)),'3. Erfassung Auszahlungen'!$N$67,"")</f>
        <v/>
      </c>
      <c r="G118" s="204" t="str">
        <f ca="1">IF(ISNUMBER(MATCH(G4,'3. Erfassung Auszahlungen'!$V$67:$CE$67,0)),'3. Erfassung Auszahlungen'!$N$67,"")</f>
        <v/>
      </c>
      <c r="H118" s="204" t="str">
        <f ca="1">IF(ISNUMBER(MATCH(H4,'3. Erfassung Auszahlungen'!$V$67:$CE$67,0)),'3. Erfassung Auszahlungen'!$N$67,"")</f>
        <v/>
      </c>
      <c r="I118" s="204" t="str">
        <f ca="1">IF(ISNUMBER(MATCH(I4,'3. Erfassung Auszahlungen'!$V$67:$CE$67,0)),'3. Erfassung Auszahlungen'!$N$67,"")</f>
        <v/>
      </c>
      <c r="J118" s="204" t="str">
        <f ca="1">IF(ISNUMBER(MATCH(J4,'3. Erfassung Auszahlungen'!$V$67:$CE$67,0)),'3. Erfassung Auszahlungen'!$N$67,"")</f>
        <v/>
      </c>
      <c r="K118" s="204" t="str">
        <f ca="1">IF(ISNUMBER(MATCH(K4,'3. Erfassung Auszahlungen'!$V$67:$CE$67,0)),'3. Erfassung Auszahlungen'!$N$67,"")</f>
        <v/>
      </c>
      <c r="L118" s="204" t="str">
        <f ca="1">IF(ISNUMBER(MATCH(L4,'3. Erfassung Auszahlungen'!$V$67:$CE$67,0)),'3. Erfassung Auszahlungen'!$N$67,"")</f>
        <v/>
      </c>
      <c r="M118" s="204" t="str">
        <f ca="1">IF(ISNUMBER(MATCH(M4,'3. Erfassung Auszahlungen'!$V$67:$CE$67,0)),'3. Erfassung Auszahlungen'!$N$67,"")</f>
        <v/>
      </c>
      <c r="N118" s="135">
        <f t="shared" ca="1" si="11"/>
        <v>0</v>
      </c>
    </row>
    <row r="119" spans="1:14" x14ac:dyDescent="0.25">
      <c r="A119" s="18">
        <f>'3. Erfassung Auszahlungen'!A68</f>
        <v>0</v>
      </c>
      <c r="B119" s="204" t="str">
        <f ca="1">IF(ISNUMBER(MATCH(B4,'3. Erfassung Auszahlungen'!$V$68:$CE$68,0)),'3. Erfassung Auszahlungen'!$N$68,"")</f>
        <v/>
      </c>
      <c r="C119" s="204" t="str">
        <f ca="1">IF(ISNUMBER(MATCH(C4,'3. Erfassung Auszahlungen'!$V$68:$CE$68,0)),'3. Erfassung Auszahlungen'!$N$68,"")</f>
        <v/>
      </c>
      <c r="D119" s="204" t="str">
        <f ca="1">IF(ISNUMBER(MATCH(D4,'3. Erfassung Auszahlungen'!$V$68:$CE$68,0)),'3. Erfassung Auszahlungen'!$N$68,"")</f>
        <v/>
      </c>
      <c r="E119" s="204" t="str">
        <f ca="1">IF(ISNUMBER(MATCH(E4,'3. Erfassung Auszahlungen'!$V$68:$CE$68,0)),'3. Erfassung Auszahlungen'!$N$68,"")</f>
        <v/>
      </c>
      <c r="F119" s="204" t="str">
        <f ca="1">IF(ISNUMBER(MATCH(F4,'3. Erfassung Auszahlungen'!$V$68:$CE$68,0)),'3. Erfassung Auszahlungen'!$N$68,"")</f>
        <v/>
      </c>
      <c r="G119" s="204" t="str">
        <f ca="1">IF(ISNUMBER(MATCH(G4,'3. Erfassung Auszahlungen'!$V$68:$CE$68,0)),'3. Erfassung Auszahlungen'!$N$68,"")</f>
        <v/>
      </c>
      <c r="H119" s="204" t="str">
        <f ca="1">IF(ISNUMBER(MATCH(H4,'3. Erfassung Auszahlungen'!$V$68:$CE$68,0)),'3. Erfassung Auszahlungen'!$N$68,"")</f>
        <v/>
      </c>
      <c r="I119" s="204" t="str">
        <f ca="1">IF(ISNUMBER(MATCH(I4,'3. Erfassung Auszahlungen'!$V$68:$CE$68,0)),'3. Erfassung Auszahlungen'!$N$68,"")</f>
        <v/>
      </c>
      <c r="J119" s="204" t="str">
        <f ca="1">IF(ISNUMBER(MATCH(J4,'3. Erfassung Auszahlungen'!$V$68:$CE$68,0)),'3. Erfassung Auszahlungen'!$N$68,"")</f>
        <v/>
      </c>
      <c r="K119" s="204" t="str">
        <f ca="1">IF(ISNUMBER(MATCH(K4,'3. Erfassung Auszahlungen'!$V$68:$CE$68,0)),'3. Erfassung Auszahlungen'!$N$68,"")</f>
        <v/>
      </c>
      <c r="L119" s="204" t="str">
        <f ca="1">IF(ISNUMBER(MATCH(L4,'3. Erfassung Auszahlungen'!$V$68:$CE$68,0)),'3. Erfassung Auszahlungen'!$N$68,"")</f>
        <v/>
      </c>
      <c r="M119" s="204" t="str">
        <f ca="1">IF(ISNUMBER(MATCH(M4,'3. Erfassung Auszahlungen'!$V$68:$CE$68,0)),'3. Erfassung Auszahlungen'!$N$68,"")</f>
        <v/>
      </c>
      <c r="N119" s="135">
        <f t="shared" ca="1" si="11"/>
        <v>0</v>
      </c>
    </row>
    <row r="120" spans="1:14" x14ac:dyDescent="0.25">
      <c r="A120" s="18">
        <f>'3. Erfassung Auszahlungen'!A69</f>
        <v>0</v>
      </c>
      <c r="B120" s="204" t="str">
        <f ca="1">IF(ISNUMBER(MATCH(B4,'3. Erfassung Auszahlungen'!$V$69:$CE$69,0)),'3. Erfassung Auszahlungen'!$N$69,"")</f>
        <v/>
      </c>
      <c r="C120" s="204" t="str">
        <f ca="1">IF(ISNUMBER(MATCH(C4,'3. Erfassung Auszahlungen'!$V$69:$CE$69,0)),'3. Erfassung Auszahlungen'!$N$69,"")</f>
        <v/>
      </c>
      <c r="D120" s="204" t="str">
        <f ca="1">IF(ISNUMBER(MATCH(D4,'3. Erfassung Auszahlungen'!$V$69:$CE$69,0)),'3. Erfassung Auszahlungen'!$N$69,"")</f>
        <v/>
      </c>
      <c r="E120" s="204" t="str">
        <f ca="1">IF(ISNUMBER(MATCH(E4,'3. Erfassung Auszahlungen'!$V$69:$CE$69,0)),'3. Erfassung Auszahlungen'!$N$69,"")</f>
        <v/>
      </c>
      <c r="F120" s="204" t="str">
        <f ca="1">IF(ISNUMBER(MATCH(F4,'3. Erfassung Auszahlungen'!$V$69:$CE$69,0)),'3. Erfassung Auszahlungen'!$N$69,"")</f>
        <v/>
      </c>
      <c r="G120" s="204" t="str">
        <f ca="1">IF(ISNUMBER(MATCH(G4,'3. Erfassung Auszahlungen'!$V$69:$CE$69,0)),'3. Erfassung Auszahlungen'!$N$69,"")</f>
        <v/>
      </c>
      <c r="H120" s="204" t="str">
        <f ca="1">IF(ISNUMBER(MATCH(H4,'3. Erfassung Auszahlungen'!$V$69:$CE$69,0)),'3. Erfassung Auszahlungen'!$N$69,"")</f>
        <v/>
      </c>
      <c r="I120" s="204" t="str">
        <f ca="1">IF(ISNUMBER(MATCH(I4,'3. Erfassung Auszahlungen'!$V$69:$CE$69,0)),'3. Erfassung Auszahlungen'!$N$69,"")</f>
        <v/>
      </c>
      <c r="J120" s="204" t="str">
        <f ca="1">IF(ISNUMBER(MATCH(J4,'3. Erfassung Auszahlungen'!$V$69:$CE$69,0)),'3. Erfassung Auszahlungen'!$N$69,"")</f>
        <v/>
      </c>
      <c r="K120" s="204" t="str">
        <f ca="1">IF(ISNUMBER(MATCH(K4,'3. Erfassung Auszahlungen'!$V$69:$CE$69,0)),'3. Erfassung Auszahlungen'!$N$69,"")</f>
        <v/>
      </c>
      <c r="L120" s="204" t="str">
        <f ca="1">IF(ISNUMBER(MATCH(L4,'3. Erfassung Auszahlungen'!$V$69:$CE$69,0)),'3. Erfassung Auszahlungen'!$N$69,"")</f>
        <v/>
      </c>
      <c r="M120" s="204" t="str">
        <f ca="1">IF(ISNUMBER(MATCH(M4,'3. Erfassung Auszahlungen'!$V$69:$CE$69,0)),'3. Erfassung Auszahlungen'!$N$69,"")</f>
        <v/>
      </c>
      <c r="N120" s="135">
        <f t="shared" ca="1" si="11"/>
        <v>0</v>
      </c>
    </row>
    <row r="121" spans="1:14" x14ac:dyDescent="0.25">
      <c r="A121" s="18">
        <f>'3. Erfassung Auszahlungen'!A70</f>
        <v>0</v>
      </c>
      <c r="B121" s="204" t="str">
        <f ca="1">IF(ISNUMBER(MATCH(B4,'3. Erfassung Auszahlungen'!$V$70:$CE$70,0)),'3. Erfassung Auszahlungen'!$N$70,"")</f>
        <v/>
      </c>
      <c r="C121" s="204" t="str">
        <f ca="1">IF(ISNUMBER(MATCH(C4,'3. Erfassung Auszahlungen'!$V$70:$CE$70,0)),'3. Erfassung Auszahlungen'!$N$70,"")</f>
        <v/>
      </c>
      <c r="D121" s="204" t="str">
        <f ca="1">IF(ISNUMBER(MATCH(D4,'3. Erfassung Auszahlungen'!$V$70:$CE$70,0)),'3. Erfassung Auszahlungen'!$N$70,"")</f>
        <v/>
      </c>
      <c r="E121" s="204" t="str">
        <f ca="1">IF(ISNUMBER(MATCH(E4,'3. Erfassung Auszahlungen'!$V$70:$CE$70,0)),'3. Erfassung Auszahlungen'!$N$70,"")</f>
        <v/>
      </c>
      <c r="F121" s="204" t="str">
        <f ca="1">IF(ISNUMBER(MATCH(F4,'3. Erfassung Auszahlungen'!$V$70:$CE$70,0)),'3. Erfassung Auszahlungen'!$N$70,"")</f>
        <v/>
      </c>
      <c r="G121" s="204" t="str">
        <f ca="1">IF(ISNUMBER(MATCH(G4,'3. Erfassung Auszahlungen'!$V$70:$CE$70,0)),'3. Erfassung Auszahlungen'!$N$70,"")</f>
        <v/>
      </c>
      <c r="H121" s="204" t="str">
        <f ca="1">IF(ISNUMBER(MATCH(H4,'3. Erfassung Auszahlungen'!$V$70:$CE$70,0)),'3. Erfassung Auszahlungen'!$N$70,"")</f>
        <v/>
      </c>
      <c r="I121" s="204" t="str">
        <f ca="1">IF(ISNUMBER(MATCH(I4,'3. Erfassung Auszahlungen'!$V$70:$CE$70,0)),'3. Erfassung Auszahlungen'!$N$70,"")</f>
        <v/>
      </c>
      <c r="J121" s="204" t="str">
        <f ca="1">IF(ISNUMBER(MATCH(J4,'3. Erfassung Auszahlungen'!$V$70:$CE$70,0)),'3. Erfassung Auszahlungen'!$N$70,"")</f>
        <v/>
      </c>
      <c r="K121" s="204" t="str">
        <f ca="1">IF(ISNUMBER(MATCH(K4,'3. Erfassung Auszahlungen'!$V$70:$CE$70,0)),'3. Erfassung Auszahlungen'!$N$70,"")</f>
        <v/>
      </c>
      <c r="L121" s="204" t="str">
        <f ca="1">IF(ISNUMBER(MATCH(L4,'3. Erfassung Auszahlungen'!$V$70:$CE$70,0)),'3. Erfassung Auszahlungen'!$N$70,"")</f>
        <v/>
      </c>
      <c r="M121" s="204" t="str">
        <f ca="1">IF(ISNUMBER(MATCH(M4,'3. Erfassung Auszahlungen'!$V$70:$CE$70,0)),'3. Erfassung Auszahlungen'!$N$70,"")</f>
        <v/>
      </c>
      <c r="N121" s="135">
        <f t="shared" ca="1" si="11"/>
        <v>0</v>
      </c>
    </row>
    <row r="122" spans="1:14" x14ac:dyDescent="0.25">
      <c r="A122" s="18">
        <f>'3. Erfassung Auszahlungen'!A71</f>
        <v>0</v>
      </c>
      <c r="B122" s="204" t="str">
        <f ca="1">IF(ISNUMBER(MATCH(B4,'3. Erfassung Auszahlungen'!$V$71:$CE$71,0)),'3. Erfassung Auszahlungen'!$N$71,"")</f>
        <v/>
      </c>
      <c r="C122" s="204" t="str">
        <f ca="1">IF(ISNUMBER(MATCH(C4,'3. Erfassung Auszahlungen'!$V$71:$CE$71,0)),'3. Erfassung Auszahlungen'!$N$71,"")</f>
        <v/>
      </c>
      <c r="D122" s="204" t="str">
        <f ca="1">IF(ISNUMBER(MATCH(D4,'3. Erfassung Auszahlungen'!$V$71:$CE$71,0)),'3. Erfassung Auszahlungen'!$N$71,"")</f>
        <v/>
      </c>
      <c r="E122" s="204" t="str">
        <f ca="1">IF(ISNUMBER(MATCH(E4,'3. Erfassung Auszahlungen'!$V$71:$CE$71,0)),'3. Erfassung Auszahlungen'!$N$71,"")</f>
        <v/>
      </c>
      <c r="F122" s="204" t="str">
        <f ca="1">IF(ISNUMBER(MATCH(F4,'3. Erfassung Auszahlungen'!$V$71:$CE$71,0)),'3. Erfassung Auszahlungen'!$N$71,"")</f>
        <v/>
      </c>
      <c r="G122" s="204" t="str">
        <f ca="1">IF(ISNUMBER(MATCH(G4,'3. Erfassung Auszahlungen'!$V$71:$CE$71,0)),'3. Erfassung Auszahlungen'!$N$71,"")</f>
        <v/>
      </c>
      <c r="H122" s="204" t="str">
        <f ca="1">IF(ISNUMBER(MATCH(H4,'3. Erfassung Auszahlungen'!$V$71:$CE$71,0)),'3. Erfassung Auszahlungen'!$N$71,"")</f>
        <v/>
      </c>
      <c r="I122" s="204" t="str">
        <f ca="1">IF(ISNUMBER(MATCH(I4,'3. Erfassung Auszahlungen'!$V$71:$CE$71,0)),'3. Erfassung Auszahlungen'!$N$71,"")</f>
        <v/>
      </c>
      <c r="J122" s="204" t="str">
        <f ca="1">IF(ISNUMBER(MATCH(J4,'3. Erfassung Auszahlungen'!$V$71:$CE$71,0)),'3. Erfassung Auszahlungen'!$N$71,"")</f>
        <v/>
      </c>
      <c r="K122" s="204" t="str">
        <f ca="1">IF(ISNUMBER(MATCH(K4,'3. Erfassung Auszahlungen'!$V$71:$CE$71,0)),'3. Erfassung Auszahlungen'!$N$71,"")</f>
        <v/>
      </c>
      <c r="L122" s="204" t="str">
        <f ca="1">IF(ISNUMBER(MATCH(L4,'3. Erfassung Auszahlungen'!$V$71:$CE$71,0)),'3. Erfassung Auszahlungen'!$N$71,"")</f>
        <v/>
      </c>
      <c r="M122" s="204" t="str">
        <f ca="1">IF(ISNUMBER(MATCH(M4,'3. Erfassung Auszahlungen'!$V$71:$CE$71,0)),'3. Erfassung Auszahlungen'!$N$71,"")</f>
        <v/>
      </c>
      <c r="N122" s="135">
        <f t="shared" ca="1" si="11"/>
        <v>0</v>
      </c>
    </row>
    <row r="123" spans="1:14" x14ac:dyDescent="0.25">
      <c r="A123" s="18">
        <f>'3. Erfassung Auszahlungen'!A72</f>
        <v>0</v>
      </c>
      <c r="B123" s="204" t="str">
        <f ca="1">IF(ISNUMBER(MATCH(B4,'3. Erfassung Auszahlungen'!$V$72:$CE$72,0)),'3. Erfassung Auszahlungen'!$N$72,"")</f>
        <v/>
      </c>
      <c r="C123" s="204" t="str">
        <f ca="1">IF(ISNUMBER(MATCH(C4,'3. Erfassung Auszahlungen'!$V$72:$CE$72,0)),'3. Erfassung Auszahlungen'!$N$72,"")</f>
        <v/>
      </c>
      <c r="D123" s="204" t="str">
        <f ca="1">IF(ISNUMBER(MATCH(D4,'3. Erfassung Auszahlungen'!$V$72:$CE$72,0)),'3. Erfassung Auszahlungen'!$N$72,"")</f>
        <v/>
      </c>
      <c r="E123" s="204" t="str">
        <f ca="1">IF(ISNUMBER(MATCH(E4,'3. Erfassung Auszahlungen'!$V$72:$CE$72,0)),'3. Erfassung Auszahlungen'!$N$72,"")</f>
        <v/>
      </c>
      <c r="F123" s="204" t="str">
        <f ca="1">IF(ISNUMBER(MATCH(F4,'3. Erfassung Auszahlungen'!$V$72:$CE$72,0)),'3. Erfassung Auszahlungen'!$N$72,"")</f>
        <v/>
      </c>
      <c r="G123" s="204" t="str">
        <f ca="1">IF(ISNUMBER(MATCH(G4,'3. Erfassung Auszahlungen'!$V$72:$CE$72,0)),'3. Erfassung Auszahlungen'!$N$72,"")</f>
        <v/>
      </c>
      <c r="H123" s="204" t="str">
        <f ca="1">IF(ISNUMBER(MATCH(H4,'3. Erfassung Auszahlungen'!$V$72:$CE$72,0)),'3. Erfassung Auszahlungen'!$N$72,"")</f>
        <v/>
      </c>
      <c r="I123" s="204" t="str">
        <f ca="1">IF(ISNUMBER(MATCH(I4,'3. Erfassung Auszahlungen'!$V$72:$CE$72,0)),'3. Erfassung Auszahlungen'!$N$72,"")</f>
        <v/>
      </c>
      <c r="J123" s="204" t="str">
        <f ca="1">IF(ISNUMBER(MATCH(J4,'3. Erfassung Auszahlungen'!$V$72:$CE$72,0)),'3. Erfassung Auszahlungen'!$N$72,"")</f>
        <v/>
      </c>
      <c r="K123" s="204" t="str">
        <f ca="1">IF(ISNUMBER(MATCH(K4,'3. Erfassung Auszahlungen'!$V$72:$CE$72,0)),'3. Erfassung Auszahlungen'!$N$72,"")</f>
        <v/>
      </c>
      <c r="L123" s="204" t="str">
        <f ca="1">IF(ISNUMBER(MATCH(L4,'3. Erfassung Auszahlungen'!$V$72:$CE$72,0)),'3. Erfassung Auszahlungen'!$N$72,"")</f>
        <v/>
      </c>
      <c r="M123" s="204" t="str">
        <f ca="1">IF(ISNUMBER(MATCH(M4,'3. Erfassung Auszahlungen'!$V$72:$CE$72,0)),'3. Erfassung Auszahlungen'!$N$72,"")</f>
        <v/>
      </c>
      <c r="N123" s="135">
        <f t="shared" ca="1" si="11"/>
        <v>0</v>
      </c>
    </row>
    <row r="124" spans="1:14" x14ac:dyDescent="0.25">
      <c r="A124" s="18">
        <f>'3. Erfassung Auszahlungen'!A73</f>
        <v>0</v>
      </c>
      <c r="B124" s="204" t="str">
        <f ca="1">IF(ISNUMBER(MATCH(B4,'3. Erfassung Auszahlungen'!$V$73:$CE$73,0)),'3. Erfassung Auszahlungen'!$N$73,"")</f>
        <v/>
      </c>
      <c r="C124" s="204" t="str">
        <f ca="1">IF(ISNUMBER(MATCH(C4,'3. Erfassung Auszahlungen'!$V$73:$CE$73,0)),'3. Erfassung Auszahlungen'!$N$73,"")</f>
        <v/>
      </c>
      <c r="D124" s="204" t="str">
        <f ca="1">IF(ISNUMBER(MATCH(D4,'3. Erfassung Auszahlungen'!$V$73:$CE$73,0)),'3. Erfassung Auszahlungen'!$N$73,"")</f>
        <v/>
      </c>
      <c r="E124" s="204" t="str">
        <f ca="1">IF(ISNUMBER(MATCH(E4,'3. Erfassung Auszahlungen'!$V$73:$CE$73,0)),'3. Erfassung Auszahlungen'!$N$73,"")</f>
        <v/>
      </c>
      <c r="F124" s="204" t="str">
        <f ca="1">IF(ISNUMBER(MATCH(F4,'3. Erfassung Auszahlungen'!$V$73:$CE$73,0)),'3. Erfassung Auszahlungen'!$N$73,"")</f>
        <v/>
      </c>
      <c r="G124" s="204" t="str">
        <f ca="1">IF(ISNUMBER(MATCH(G4,'3. Erfassung Auszahlungen'!$V$73:$CE$73,0)),'3. Erfassung Auszahlungen'!$N$73,"")</f>
        <v/>
      </c>
      <c r="H124" s="204" t="str">
        <f ca="1">IF(ISNUMBER(MATCH(H4,'3. Erfassung Auszahlungen'!$V$73:$CE$73,0)),'3. Erfassung Auszahlungen'!$N$73,"")</f>
        <v/>
      </c>
      <c r="I124" s="204" t="str">
        <f ca="1">IF(ISNUMBER(MATCH(I4,'3. Erfassung Auszahlungen'!$V$73:$CE$73,0)),'3. Erfassung Auszahlungen'!$N$73,"")</f>
        <v/>
      </c>
      <c r="J124" s="204" t="str">
        <f ca="1">IF(ISNUMBER(MATCH(J4,'3. Erfassung Auszahlungen'!$V$73:$CE$73,0)),'3. Erfassung Auszahlungen'!$N$73,"")</f>
        <v/>
      </c>
      <c r="K124" s="204" t="str">
        <f ca="1">IF(ISNUMBER(MATCH(K4,'3. Erfassung Auszahlungen'!$V$73:$CE$73,0)),'3. Erfassung Auszahlungen'!$N$73,"")</f>
        <v/>
      </c>
      <c r="L124" s="204" t="str">
        <f ca="1">IF(ISNUMBER(MATCH(L4,'3. Erfassung Auszahlungen'!$V$73:$CE$73,0)),'3. Erfassung Auszahlungen'!$N$73,"")</f>
        <v/>
      </c>
      <c r="M124" s="204" t="str">
        <f ca="1">IF(ISNUMBER(MATCH(M4,'3. Erfassung Auszahlungen'!$V$73:$CE$73,0)),'3. Erfassung Auszahlungen'!$N$73,"")</f>
        <v/>
      </c>
      <c r="N124" s="135">
        <f t="shared" ca="1" si="11"/>
        <v>0</v>
      </c>
    </row>
    <row r="125" spans="1:14" x14ac:dyDescent="0.25">
      <c r="A125" s="18">
        <f>'3. Erfassung Auszahlungen'!A74</f>
        <v>0</v>
      </c>
      <c r="B125" s="204" t="str">
        <f ca="1">IF(ISNUMBER(MATCH(B4,'3. Erfassung Auszahlungen'!$V$74:$CE$74,0)),'3. Erfassung Auszahlungen'!$N$74,"")</f>
        <v/>
      </c>
      <c r="C125" s="204" t="str">
        <f ca="1">IF(ISNUMBER(MATCH(C4,'3. Erfassung Auszahlungen'!$V$74:$CE$74,0)),'3. Erfassung Auszahlungen'!$N$74,"")</f>
        <v/>
      </c>
      <c r="D125" s="204" t="str">
        <f ca="1">IF(ISNUMBER(MATCH(D4,'3. Erfassung Auszahlungen'!$V$74:$CE$74,0)),'3. Erfassung Auszahlungen'!$N$74,"")</f>
        <v/>
      </c>
      <c r="E125" s="204" t="str">
        <f ca="1">IF(ISNUMBER(MATCH(E4,'3. Erfassung Auszahlungen'!$V$74:$CE$74,0)),'3. Erfassung Auszahlungen'!$N$74,"")</f>
        <v/>
      </c>
      <c r="F125" s="204" t="str">
        <f ca="1">IF(ISNUMBER(MATCH(F4,'3. Erfassung Auszahlungen'!$V$74:$CE$74,0)),'3. Erfassung Auszahlungen'!$N$74,"")</f>
        <v/>
      </c>
      <c r="G125" s="204" t="str">
        <f ca="1">IF(ISNUMBER(MATCH(G4,'3. Erfassung Auszahlungen'!$V$74:$CE$74,0)),'3. Erfassung Auszahlungen'!$N$74,"")</f>
        <v/>
      </c>
      <c r="H125" s="204" t="str">
        <f ca="1">IF(ISNUMBER(MATCH(H4,'3. Erfassung Auszahlungen'!$V$74:$CE$74,0)),'3. Erfassung Auszahlungen'!$N$74,"")</f>
        <v/>
      </c>
      <c r="I125" s="204" t="str">
        <f ca="1">IF(ISNUMBER(MATCH(I4,'3. Erfassung Auszahlungen'!$V$74:$CE$74,0)),'3. Erfassung Auszahlungen'!$N$74,"")</f>
        <v/>
      </c>
      <c r="J125" s="204" t="str">
        <f ca="1">IF(ISNUMBER(MATCH(J4,'3. Erfassung Auszahlungen'!$V$74:$CE$74,0)),'3. Erfassung Auszahlungen'!$N$74,"")</f>
        <v/>
      </c>
      <c r="K125" s="204" t="str">
        <f ca="1">IF(ISNUMBER(MATCH(K4,'3. Erfassung Auszahlungen'!$V$74:$CE$74,0)),'3. Erfassung Auszahlungen'!$N$74,"")</f>
        <v/>
      </c>
      <c r="L125" s="204" t="str">
        <f ca="1">IF(ISNUMBER(MATCH(L4,'3. Erfassung Auszahlungen'!$V$74:$CE$74,0)),'3. Erfassung Auszahlungen'!$N$74,"")</f>
        <v/>
      </c>
      <c r="M125" s="204" t="str">
        <f ca="1">IF(ISNUMBER(MATCH(M4,'3. Erfassung Auszahlungen'!$V$74:$CE$74,0)),'3. Erfassung Auszahlungen'!$N$74,"")</f>
        <v/>
      </c>
      <c r="N125" s="135">
        <f t="shared" ca="1" si="11"/>
        <v>0</v>
      </c>
    </row>
    <row r="126" spans="1:14" x14ac:dyDescent="0.25">
      <c r="A126" s="18">
        <f>'3. Erfassung Auszahlungen'!A75</f>
        <v>0</v>
      </c>
      <c r="B126" s="204" t="str">
        <f ca="1">IF(ISNUMBER(MATCH(B4,'3. Erfassung Auszahlungen'!$V$75:$CE$75,0)),'3. Erfassung Auszahlungen'!$N$75,"")</f>
        <v/>
      </c>
      <c r="C126" s="204" t="str">
        <f ca="1">IF(ISNUMBER(MATCH(C4,'3. Erfassung Auszahlungen'!$V$75:$CE$75,0)),'3. Erfassung Auszahlungen'!$N$75,"")</f>
        <v/>
      </c>
      <c r="D126" s="204" t="str">
        <f ca="1">IF(ISNUMBER(MATCH(D4,'3. Erfassung Auszahlungen'!$V$75:$CE$75,0)),'3. Erfassung Auszahlungen'!$N$75,"")</f>
        <v/>
      </c>
      <c r="E126" s="204" t="str">
        <f ca="1">IF(ISNUMBER(MATCH(E4,'3. Erfassung Auszahlungen'!$V$75:$CE$75,0)),'3. Erfassung Auszahlungen'!$N$75,"")</f>
        <v/>
      </c>
      <c r="F126" s="204" t="str">
        <f ca="1">IF(ISNUMBER(MATCH(F4,'3. Erfassung Auszahlungen'!$V$75:$CE$75,0)),'3. Erfassung Auszahlungen'!$N$75,"")</f>
        <v/>
      </c>
      <c r="G126" s="204" t="str">
        <f ca="1">IF(ISNUMBER(MATCH(G4,'3. Erfassung Auszahlungen'!$V$75:$CE$75,0)),'3. Erfassung Auszahlungen'!$N$75,"")</f>
        <v/>
      </c>
      <c r="H126" s="204" t="str">
        <f ca="1">IF(ISNUMBER(MATCH(H4,'3. Erfassung Auszahlungen'!$V$75:$CE$75,0)),'3. Erfassung Auszahlungen'!$N$75,"")</f>
        <v/>
      </c>
      <c r="I126" s="204" t="str">
        <f ca="1">IF(ISNUMBER(MATCH(I4,'3. Erfassung Auszahlungen'!$V$75:$CE$75,0)),'3. Erfassung Auszahlungen'!$N$75,"")</f>
        <v/>
      </c>
      <c r="J126" s="204" t="str">
        <f ca="1">IF(ISNUMBER(MATCH(J4,'3. Erfassung Auszahlungen'!$V$75:$CE$75,0)),'3. Erfassung Auszahlungen'!$N$75,"")</f>
        <v/>
      </c>
      <c r="K126" s="204" t="str">
        <f ca="1">IF(ISNUMBER(MATCH(K4,'3. Erfassung Auszahlungen'!$V$75:$CE$75,0)),'3. Erfassung Auszahlungen'!$N$75,"")</f>
        <v/>
      </c>
      <c r="L126" s="204" t="str">
        <f ca="1">IF(ISNUMBER(MATCH(L4,'3. Erfassung Auszahlungen'!$V$75:$CE$75,0)),'3. Erfassung Auszahlungen'!$N$75,"")</f>
        <v/>
      </c>
      <c r="M126" s="204" t="str">
        <f ca="1">IF(ISNUMBER(MATCH(M4,'3. Erfassung Auszahlungen'!$V$75:$CE$75,0)),'3. Erfassung Auszahlungen'!$N$75,"")</f>
        <v/>
      </c>
      <c r="N126" s="135">
        <f t="shared" ca="1" si="11"/>
        <v>0</v>
      </c>
    </row>
    <row r="127" spans="1:14" x14ac:dyDescent="0.25">
      <c r="A127" s="18">
        <f>'3. Erfassung Auszahlungen'!A76</f>
        <v>0</v>
      </c>
      <c r="B127" s="204" t="str">
        <f ca="1">IF(ISNUMBER(MATCH(B4,'3. Erfassung Auszahlungen'!$V$76:$CE$76,0)),'3. Erfassung Auszahlungen'!$N$76,"")</f>
        <v/>
      </c>
      <c r="C127" s="204" t="str">
        <f ca="1">IF(ISNUMBER(MATCH(C4,'3. Erfassung Auszahlungen'!$V$76:$CE$76,0)),'3. Erfassung Auszahlungen'!$N$76,"")</f>
        <v/>
      </c>
      <c r="D127" s="204" t="str">
        <f ca="1">IF(ISNUMBER(MATCH(D4,'3. Erfassung Auszahlungen'!$V$76:$CE$76,0)),'3. Erfassung Auszahlungen'!$N$76,"")</f>
        <v/>
      </c>
      <c r="E127" s="204" t="str">
        <f ca="1">IF(ISNUMBER(MATCH(E4,'3. Erfassung Auszahlungen'!$V$76:$CE$76,0)),'3. Erfassung Auszahlungen'!$N$76,"")</f>
        <v/>
      </c>
      <c r="F127" s="204" t="str">
        <f ca="1">IF(ISNUMBER(MATCH(F4,'3. Erfassung Auszahlungen'!$V$76:$CE$76,0)),'3. Erfassung Auszahlungen'!$N$76,"")</f>
        <v/>
      </c>
      <c r="G127" s="204" t="str">
        <f ca="1">IF(ISNUMBER(MATCH(G4,'3. Erfassung Auszahlungen'!$V$76:$CE$76,0)),'3. Erfassung Auszahlungen'!$N$76,"")</f>
        <v/>
      </c>
      <c r="H127" s="204" t="str">
        <f ca="1">IF(ISNUMBER(MATCH(H4,'3. Erfassung Auszahlungen'!$V$76:$CE$76,0)),'3. Erfassung Auszahlungen'!$N$76,"")</f>
        <v/>
      </c>
      <c r="I127" s="204" t="str">
        <f ca="1">IF(ISNUMBER(MATCH(I4,'3. Erfassung Auszahlungen'!$V$76:$CE$76,0)),'3. Erfassung Auszahlungen'!$N$76,"")</f>
        <v/>
      </c>
      <c r="J127" s="204" t="str">
        <f ca="1">IF(ISNUMBER(MATCH(J4,'3. Erfassung Auszahlungen'!$V$76:$CE$76,0)),'3. Erfassung Auszahlungen'!$N$76,"")</f>
        <v/>
      </c>
      <c r="K127" s="204" t="str">
        <f ca="1">IF(ISNUMBER(MATCH(K4,'3. Erfassung Auszahlungen'!$V$76:$CE$76,0)),'3. Erfassung Auszahlungen'!$N$76,"")</f>
        <v/>
      </c>
      <c r="L127" s="204" t="str">
        <f ca="1">IF(ISNUMBER(MATCH(L4,'3. Erfassung Auszahlungen'!$V$76:$CE$76,0)),'3. Erfassung Auszahlungen'!$N$76,"")</f>
        <v/>
      </c>
      <c r="M127" s="204" t="str">
        <f ca="1">IF(ISNUMBER(MATCH(M4,'3. Erfassung Auszahlungen'!$V$76:$CE$76,0)),'3. Erfassung Auszahlungen'!$N$76,"")</f>
        <v/>
      </c>
      <c r="N127" s="135">
        <f t="shared" ca="1" si="11"/>
        <v>0</v>
      </c>
    </row>
    <row r="128" spans="1:14" x14ac:dyDescent="0.25">
      <c r="A128" s="18">
        <f>'3. Erfassung Auszahlungen'!A77</f>
        <v>0</v>
      </c>
      <c r="B128" s="204" t="str">
        <f ca="1">IF(ISNUMBER(MATCH(B4,'3. Erfassung Auszahlungen'!$V$77:$CE$77,0)),'3. Erfassung Auszahlungen'!$N$77,"")</f>
        <v/>
      </c>
      <c r="C128" s="204" t="str">
        <f ca="1">IF(ISNUMBER(MATCH(C4,'3. Erfassung Auszahlungen'!$V$77:$CE$77,0)),'3. Erfassung Auszahlungen'!$N$77,"")</f>
        <v/>
      </c>
      <c r="D128" s="204" t="str">
        <f ca="1">IF(ISNUMBER(MATCH(D4,'3. Erfassung Auszahlungen'!$V$77:$CE$77,0)),'3. Erfassung Auszahlungen'!$N$77,"")</f>
        <v/>
      </c>
      <c r="E128" s="204" t="str">
        <f ca="1">IF(ISNUMBER(MATCH(E4,'3. Erfassung Auszahlungen'!$V$77:$CE$77,0)),'3. Erfassung Auszahlungen'!$N$77,"")</f>
        <v/>
      </c>
      <c r="F128" s="204" t="str">
        <f ca="1">IF(ISNUMBER(MATCH(F4,'3. Erfassung Auszahlungen'!$V$77:$CE$77,0)),'3. Erfassung Auszahlungen'!$N$77,"")</f>
        <v/>
      </c>
      <c r="G128" s="204" t="str">
        <f ca="1">IF(ISNUMBER(MATCH(G4,'3. Erfassung Auszahlungen'!$V$77:$CE$77,0)),'3. Erfassung Auszahlungen'!$N$77,"")</f>
        <v/>
      </c>
      <c r="H128" s="204" t="str">
        <f ca="1">IF(ISNUMBER(MATCH(H4,'3. Erfassung Auszahlungen'!$V$77:$CE$77,0)),'3. Erfassung Auszahlungen'!$N$77,"")</f>
        <v/>
      </c>
      <c r="I128" s="204" t="str">
        <f ca="1">IF(ISNUMBER(MATCH(I4,'3. Erfassung Auszahlungen'!$V$77:$CE$77,0)),'3. Erfassung Auszahlungen'!$N$77,"")</f>
        <v/>
      </c>
      <c r="J128" s="204" t="str">
        <f ca="1">IF(ISNUMBER(MATCH(J4,'3. Erfassung Auszahlungen'!$V$77:$CE$77,0)),'3. Erfassung Auszahlungen'!$N$77,"")</f>
        <v/>
      </c>
      <c r="K128" s="204" t="str">
        <f ca="1">IF(ISNUMBER(MATCH(K4,'3. Erfassung Auszahlungen'!$V$77:$CE$77,0)),'3. Erfassung Auszahlungen'!$N$77,"")</f>
        <v/>
      </c>
      <c r="L128" s="204" t="str">
        <f ca="1">IF(ISNUMBER(MATCH(L4,'3. Erfassung Auszahlungen'!$V$77:$CE$77,0)),'3. Erfassung Auszahlungen'!$N$77,"")</f>
        <v/>
      </c>
      <c r="M128" s="204" t="str">
        <f ca="1">IF(ISNUMBER(MATCH(M4,'3. Erfassung Auszahlungen'!$V$77:$CE$77,0)),'3. Erfassung Auszahlungen'!$N$77,"")</f>
        <v/>
      </c>
      <c r="N128" s="135">
        <f t="shared" ca="1" si="11"/>
        <v>0</v>
      </c>
    </row>
    <row r="129" spans="1:15" x14ac:dyDescent="0.25">
      <c r="A129" s="18">
        <f>'3. Erfassung Auszahlungen'!A78</f>
        <v>0</v>
      </c>
      <c r="B129" s="204" t="str">
        <f ca="1">IF(ISNUMBER(MATCH(B4,'3. Erfassung Auszahlungen'!$V$78:$CE$78,0)),'3. Erfassung Auszahlungen'!$N$78,"")</f>
        <v/>
      </c>
      <c r="C129" s="204" t="str">
        <f ca="1">IF(ISNUMBER(MATCH(C4,'3. Erfassung Auszahlungen'!$V$78:$CE$78,0)),'3. Erfassung Auszahlungen'!$N$78,"")</f>
        <v/>
      </c>
      <c r="D129" s="204" t="str">
        <f ca="1">IF(ISNUMBER(MATCH(D4,'3. Erfassung Auszahlungen'!$V$78:$CE$78,0)),'3. Erfassung Auszahlungen'!$N$78,"")</f>
        <v/>
      </c>
      <c r="E129" s="204" t="str">
        <f ca="1">IF(ISNUMBER(MATCH(E4,'3. Erfassung Auszahlungen'!$V$78:$CE$78,0)),'3. Erfassung Auszahlungen'!$N$78,"")</f>
        <v/>
      </c>
      <c r="F129" s="204" t="str">
        <f ca="1">IF(ISNUMBER(MATCH(F4,'3. Erfassung Auszahlungen'!$V$78:$CE$78,0)),'3. Erfassung Auszahlungen'!$N$78,"")</f>
        <v/>
      </c>
      <c r="G129" s="204" t="str">
        <f ca="1">IF(ISNUMBER(MATCH(G4,'3. Erfassung Auszahlungen'!$V$78:$CE$78,0)),'3. Erfassung Auszahlungen'!$N$78,"")</f>
        <v/>
      </c>
      <c r="H129" s="204" t="str">
        <f ca="1">IF(ISNUMBER(MATCH(H4,'3. Erfassung Auszahlungen'!$V$78:$CE$78,0)),'3. Erfassung Auszahlungen'!$N$78,"")</f>
        <v/>
      </c>
      <c r="I129" s="204" t="str">
        <f ca="1">IF(ISNUMBER(MATCH(I4,'3. Erfassung Auszahlungen'!$V$78:$CE$78,0)),'3. Erfassung Auszahlungen'!$N$78,"")</f>
        <v/>
      </c>
      <c r="J129" s="204" t="str">
        <f ca="1">IF(ISNUMBER(MATCH(J4,'3. Erfassung Auszahlungen'!$V$78:$CE$78,0)),'3. Erfassung Auszahlungen'!$N$78,"")</f>
        <v/>
      </c>
      <c r="K129" s="204" t="str">
        <f ca="1">IF(ISNUMBER(MATCH(K4,'3. Erfassung Auszahlungen'!$V$78:$CE$78,0)),'3. Erfassung Auszahlungen'!$N$78,"")</f>
        <v/>
      </c>
      <c r="L129" s="204" t="str">
        <f ca="1">IF(ISNUMBER(MATCH(L4,'3. Erfassung Auszahlungen'!$V$78:$CE$78,0)),'3. Erfassung Auszahlungen'!$N$78,"")</f>
        <v/>
      </c>
      <c r="M129" s="204" t="str">
        <f ca="1">IF(ISNUMBER(MATCH(M4,'3. Erfassung Auszahlungen'!$V$78:$CE$78,0)),'3. Erfassung Auszahlungen'!$N$78,"")</f>
        <v/>
      </c>
      <c r="N129" s="135">
        <f t="shared" ca="1" si="11"/>
        <v>0</v>
      </c>
    </row>
    <row r="130" spans="1:15" x14ac:dyDescent="0.25">
      <c r="A130" s="18">
        <f>'3. Erfassung Auszahlungen'!A79</f>
        <v>0</v>
      </c>
      <c r="B130" s="204" t="str">
        <f ca="1">IF(ISNUMBER(MATCH(B4,'3. Erfassung Auszahlungen'!$V$79:$CE$79,0)),'3. Erfassung Auszahlungen'!$N$79,"")</f>
        <v/>
      </c>
      <c r="C130" s="204" t="str">
        <f ca="1">IF(ISNUMBER(MATCH(C4,'3. Erfassung Auszahlungen'!$V$79:$CE$79,0)),'3. Erfassung Auszahlungen'!$N$79,"")</f>
        <v/>
      </c>
      <c r="D130" s="204" t="str">
        <f ca="1">IF(ISNUMBER(MATCH(D4,'3. Erfassung Auszahlungen'!$V$79:$CE$79,0)),'3. Erfassung Auszahlungen'!$N$79,"")</f>
        <v/>
      </c>
      <c r="E130" s="204" t="str">
        <f ca="1">IF(ISNUMBER(MATCH(E4,'3. Erfassung Auszahlungen'!$V$79:$CE$79,0)),'3. Erfassung Auszahlungen'!$N$79,"")</f>
        <v/>
      </c>
      <c r="F130" s="204" t="str">
        <f ca="1">IF(ISNUMBER(MATCH(F4,'3. Erfassung Auszahlungen'!$V$79:$CE$79,0)),'3. Erfassung Auszahlungen'!$N$79,"")</f>
        <v/>
      </c>
      <c r="G130" s="204" t="str">
        <f ca="1">IF(ISNUMBER(MATCH(G4,'3. Erfassung Auszahlungen'!$V$79:$CE$79,0)),'3. Erfassung Auszahlungen'!$N$79,"")</f>
        <v/>
      </c>
      <c r="H130" s="204" t="str">
        <f ca="1">IF(ISNUMBER(MATCH(H4,'3. Erfassung Auszahlungen'!$V$79:$CE$79,0)),'3. Erfassung Auszahlungen'!$N$79,"")</f>
        <v/>
      </c>
      <c r="I130" s="204" t="str">
        <f ca="1">IF(ISNUMBER(MATCH(I4,'3. Erfassung Auszahlungen'!$V$79:$CE$79,0)),'3. Erfassung Auszahlungen'!$N$79,"")</f>
        <v/>
      </c>
      <c r="J130" s="204" t="str">
        <f ca="1">IF(ISNUMBER(MATCH(J4,'3. Erfassung Auszahlungen'!$V$79:$CE$79,0)),'3. Erfassung Auszahlungen'!$N$79,"")</f>
        <v/>
      </c>
      <c r="K130" s="204" t="str">
        <f ca="1">IF(ISNUMBER(MATCH(K4,'3. Erfassung Auszahlungen'!$V$79:$CE$79,0)),'3. Erfassung Auszahlungen'!$N$79,"")</f>
        <v/>
      </c>
      <c r="L130" s="204" t="str">
        <f ca="1">IF(ISNUMBER(MATCH(L4,'3. Erfassung Auszahlungen'!$V$79:$CE$79,0)),'3. Erfassung Auszahlungen'!$N$79,"")</f>
        <v/>
      </c>
      <c r="M130" s="204" t="str">
        <f ca="1">IF(ISNUMBER(MATCH(M4,'3. Erfassung Auszahlungen'!$V$79:$CE$79,0)),'3. Erfassung Auszahlungen'!$N$79,"")</f>
        <v/>
      </c>
      <c r="N130" s="135">
        <f t="shared" ca="1" si="11"/>
        <v>0</v>
      </c>
    </row>
    <row r="131" spans="1:15" x14ac:dyDescent="0.25">
      <c r="A131" s="18">
        <f>'3. Erfassung Auszahlungen'!A80</f>
        <v>0</v>
      </c>
      <c r="B131" s="204" t="str">
        <f ca="1">IF(ISNUMBER(MATCH(B4,'3. Erfassung Auszahlungen'!$V$80:$CE$80,0)),'3. Erfassung Auszahlungen'!$N$80,"")</f>
        <v/>
      </c>
      <c r="C131" s="204" t="str">
        <f ca="1">IF(ISNUMBER(MATCH(C4,'3. Erfassung Auszahlungen'!$V$80:$CE$80,0)),'3. Erfassung Auszahlungen'!$N$80,"")</f>
        <v/>
      </c>
      <c r="D131" s="204" t="str">
        <f ca="1">IF(ISNUMBER(MATCH(D4,'3. Erfassung Auszahlungen'!$V$80:$CE$80,0)),'3. Erfassung Auszahlungen'!$N$80,"")</f>
        <v/>
      </c>
      <c r="E131" s="204" t="str">
        <f ca="1">IF(ISNUMBER(MATCH(E4,'3. Erfassung Auszahlungen'!$V$80:$CE$80,0)),'3. Erfassung Auszahlungen'!$N$80,"")</f>
        <v/>
      </c>
      <c r="F131" s="204" t="str">
        <f ca="1">IF(ISNUMBER(MATCH(F4,'3. Erfassung Auszahlungen'!$V$80:$CE$80,0)),'3. Erfassung Auszahlungen'!$N$80,"")</f>
        <v/>
      </c>
      <c r="G131" s="204" t="str">
        <f ca="1">IF(ISNUMBER(MATCH(G4,'3. Erfassung Auszahlungen'!$V$80:$CE$80,0)),'3. Erfassung Auszahlungen'!$N$80,"")</f>
        <v/>
      </c>
      <c r="H131" s="204" t="str">
        <f ca="1">IF(ISNUMBER(MATCH(H4,'3. Erfassung Auszahlungen'!$V$80:$CE$80,0)),'3. Erfassung Auszahlungen'!$N$80,"")</f>
        <v/>
      </c>
      <c r="I131" s="204" t="str">
        <f ca="1">IF(ISNUMBER(MATCH(I4,'3. Erfassung Auszahlungen'!$V$80:$CE$80,0)),'3. Erfassung Auszahlungen'!$N$80,"")</f>
        <v/>
      </c>
      <c r="J131" s="204" t="str">
        <f ca="1">IF(ISNUMBER(MATCH(J4,'3. Erfassung Auszahlungen'!$V$80:$CE$80,0)),'3. Erfassung Auszahlungen'!$N$80,"")</f>
        <v/>
      </c>
      <c r="K131" s="204" t="str">
        <f ca="1">IF(ISNUMBER(MATCH(K4,'3. Erfassung Auszahlungen'!$V$80:$CE$80,0)),'3. Erfassung Auszahlungen'!$N$80,"")</f>
        <v/>
      </c>
      <c r="L131" s="204" t="str">
        <f ca="1">IF(ISNUMBER(MATCH(L4,'3. Erfassung Auszahlungen'!$V$80:$CE$80,0)),'3. Erfassung Auszahlungen'!$N$80,"")</f>
        <v/>
      </c>
      <c r="M131" s="204" t="str">
        <f ca="1">IF(ISNUMBER(MATCH(M4,'3. Erfassung Auszahlungen'!$V$80:$CE$80,0)),'3. Erfassung Auszahlungen'!$N$80,"")</f>
        <v/>
      </c>
      <c r="N131" s="135">
        <f t="shared" ca="1" si="11"/>
        <v>0</v>
      </c>
    </row>
    <row r="132" spans="1:15" x14ac:dyDescent="0.25">
      <c r="A132" s="18">
        <f>'3. Erfassung Auszahlungen'!A81</f>
        <v>0</v>
      </c>
      <c r="B132" s="204" t="str">
        <f ca="1">IF(ISNUMBER(MATCH(B4,'3. Erfassung Auszahlungen'!$V$81:$CE$81,0)),'3. Erfassung Auszahlungen'!$N$81,"")</f>
        <v/>
      </c>
      <c r="C132" s="204" t="str">
        <f ca="1">IF(ISNUMBER(MATCH(C4,'3. Erfassung Auszahlungen'!$V$81:$CE$81,0)),'3. Erfassung Auszahlungen'!$N$81,"")</f>
        <v/>
      </c>
      <c r="D132" s="204" t="str">
        <f ca="1">IF(ISNUMBER(MATCH(D4,'3. Erfassung Auszahlungen'!$V$81:$CE$81,0)),'3. Erfassung Auszahlungen'!$N$81,"")</f>
        <v/>
      </c>
      <c r="E132" s="204" t="str">
        <f ca="1">IF(ISNUMBER(MATCH(E4,'3. Erfassung Auszahlungen'!$V$81:$CE$81,0)),'3. Erfassung Auszahlungen'!$N$81,"")</f>
        <v/>
      </c>
      <c r="F132" s="204" t="str">
        <f ca="1">IF(ISNUMBER(MATCH(F4,'3. Erfassung Auszahlungen'!$V$81:$CE$81,0)),'3. Erfassung Auszahlungen'!$N$81,"")</f>
        <v/>
      </c>
      <c r="G132" s="204" t="str">
        <f ca="1">IF(ISNUMBER(MATCH(G4,'3. Erfassung Auszahlungen'!$V$81:$CE$81,0)),'3. Erfassung Auszahlungen'!$N$81,"")</f>
        <v/>
      </c>
      <c r="H132" s="204" t="str">
        <f ca="1">IF(ISNUMBER(MATCH(H4,'3. Erfassung Auszahlungen'!$V$81:$CE$81,0)),'3. Erfassung Auszahlungen'!$N$81,"")</f>
        <v/>
      </c>
      <c r="I132" s="204" t="str">
        <f ca="1">IF(ISNUMBER(MATCH(I4,'3. Erfassung Auszahlungen'!$V$81:$CE$81,0)),'3. Erfassung Auszahlungen'!$N$81,"")</f>
        <v/>
      </c>
      <c r="J132" s="204" t="str">
        <f ca="1">IF(ISNUMBER(MATCH(J4,'3. Erfassung Auszahlungen'!$V$81:$CE$81,0)),'3. Erfassung Auszahlungen'!$N$81,"")</f>
        <v/>
      </c>
      <c r="K132" s="204" t="str">
        <f ca="1">IF(ISNUMBER(MATCH(K4,'3. Erfassung Auszahlungen'!$V$81:$CE$81,0)),'3. Erfassung Auszahlungen'!$N$81,"")</f>
        <v/>
      </c>
      <c r="L132" s="204" t="str">
        <f ca="1">IF(ISNUMBER(MATCH(L4,'3. Erfassung Auszahlungen'!$V$81:$CE$81,0)),'3. Erfassung Auszahlungen'!$N$81,"")</f>
        <v/>
      </c>
      <c r="M132" s="204" t="str">
        <f ca="1">IF(ISNUMBER(MATCH(M4,'3. Erfassung Auszahlungen'!$V$81:$CE$81,0)),'3. Erfassung Auszahlungen'!$N$81,"")</f>
        <v/>
      </c>
      <c r="N132" s="135">
        <f t="shared" ca="1" si="11"/>
        <v>0</v>
      </c>
    </row>
    <row r="133" spans="1:15" x14ac:dyDescent="0.25">
      <c r="A133" s="18">
        <f>'3. Erfassung Auszahlungen'!A82</f>
        <v>0</v>
      </c>
      <c r="B133" s="204" t="str">
        <f ca="1">IF(ISNUMBER(MATCH(B4,'3. Erfassung Auszahlungen'!$V$82:$CE$82,0)),'3. Erfassung Auszahlungen'!$N$82,"")</f>
        <v/>
      </c>
      <c r="C133" s="204" t="str">
        <f ca="1">IF(ISNUMBER(MATCH(C4,'3. Erfassung Auszahlungen'!$V$82:$CE$82,0)),'3. Erfassung Auszahlungen'!$N$82,"")</f>
        <v/>
      </c>
      <c r="D133" s="204" t="str">
        <f ca="1">IF(ISNUMBER(MATCH(D4,'3. Erfassung Auszahlungen'!$V$82:$CE$82,0)),'3. Erfassung Auszahlungen'!$N$82,"")</f>
        <v/>
      </c>
      <c r="E133" s="204" t="str">
        <f ca="1">IF(ISNUMBER(MATCH(E4,'3. Erfassung Auszahlungen'!$V$82:$CE$82,0)),'3. Erfassung Auszahlungen'!$N$82,"")</f>
        <v/>
      </c>
      <c r="F133" s="204" t="str">
        <f ca="1">IF(ISNUMBER(MATCH(F4,'3. Erfassung Auszahlungen'!$V$82:$CE$82,0)),'3. Erfassung Auszahlungen'!$N$82,"")</f>
        <v/>
      </c>
      <c r="G133" s="204" t="str">
        <f ca="1">IF(ISNUMBER(MATCH(G4,'3. Erfassung Auszahlungen'!$V$82:$CE$82,0)),'3. Erfassung Auszahlungen'!$N$82,"")</f>
        <v/>
      </c>
      <c r="H133" s="204" t="str">
        <f ca="1">IF(ISNUMBER(MATCH(H4,'3. Erfassung Auszahlungen'!$V$82:$CE$82,0)),'3. Erfassung Auszahlungen'!$N$82,"")</f>
        <v/>
      </c>
      <c r="I133" s="204" t="str">
        <f ca="1">IF(ISNUMBER(MATCH(I4,'3. Erfassung Auszahlungen'!$V$82:$CE$82,0)),'3. Erfassung Auszahlungen'!$N$82,"")</f>
        <v/>
      </c>
      <c r="J133" s="204" t="str">
        <f ca="1">IF(ISNUMBER(MATCH(J4,'3. Erfassung Auszahlungen'!$V$82:$CE$82,0)),'3. Erfassung Auszahlungen'!$N$82,"")</f>
        <v/>
      </c>
      <c r="K133" s="204" t="str">
        <f ca="1">IF(ISNUMBER(MATCH(K4,'3. Erfassung Auszahlungen'!$V$82:$CE$82,0)),'3. Erfassung Auszahlungen'!$N$82,"")</f>
        <v/>
      </c>
      <c r="L133" s="204" t="str">
        <f ca="1">IF(ISNUMBER(MATCH(L4,'3. Erfassung Auszahlungen'!$V$82:$CE$82,0)),'3. Erfassung Auszahlungen'!$N$82,"")</f>
        <v/>
      </c>
      <c r="M133" s="204" t="str">
        <f ca="1">IF(ISNUMBER(MATCH(M4,'3. Erfassung Auszahlungen'!$V$82:$CE$82,0)),'3. Erfassung Auszahlungen'!$N$82,"")</f>
        <v/>
      </c>
      <c r="N133" s="135">
        <f ca="1">SUM(B133:M133)</f>
        <v>0</v>
      </c>
    </row>
    <row r="134" spans="1:15" x14ac:dyDescent="0.25">
      <c r="A134" s="18">
        <f>'3. Erfassung Auszahlungen'!A83</f>
        <v>0</v>
      </c>
      <c r="B134" s="204" t="str">
        <f ca="1">IF(ISNUMBER(MATCH(B4,'3. Erfassung Auszahlungen'!$V$83:$CE$83,0)),'3. Erfassung Auszahlungen'!$N$83,"")</f>
        <v/>
      </c>
      <c r="C134" s="204" t="str">
        <f ca="1">IF(ISNUMBER(MATCH(C4,'3. Erfassung Auszahlungen'!$V$83:$CE$83,0)),'3. Erfassung Auszahlungen'!$N$83,"")</f>
        <v/>
      </c>
      <c r="D134" s="204" t="str">
        <f ca="1">IF(ISNUMBER(MATCH(D4,'3. Erfassung Auszahlungen'!$V$83:$CE$83,0)),'3. Erfassung Auszahlungen'!$N$83,"")</f>
        <v/>
      </c>
      <c r="E134" s="204" t="str">
        <f ca="1">IF(ISNUMBER(MATCH(E4,'3. Erfassung Auszahlungen'!$V$83:$CE$83,0)),'3. Erfassung Auszahlungen'!$N$83,"")</f>
        <v/>
      </c>
      <c r="F134" s="204" t="str">
        <f ca="1">IF(ISNUMBER(MATCH(F4,'3. Erfassung Auszahlungen'!$V$83:$CE$83,0)),'3. Erfassung Auszahlungen'!$N$83,"")</f>
        <v/>
      </c>
      <c r="G134" s="204" t="str">
        <f ca="1">IF(ISNUMBER(MATCH(G4,'3. Erfassung Auszahlungen'!$V$83:$CE$83,0)),'3. Erfassung Auszahlungen'!$N$83,"")</f>
        <v/>
      </c>
      <c r="H134" s="204" t="str">
        <f ca="1">IF(ISNUMBER(MATCH(H4,'3. Erfassung Auszahlungen'!$V$83:$CE$83,0)),'3. Erfassung Auszahlungen'!$N$83,"")</f>
        <v/>
      </c>
      <c r="I134" s="204" t="str">
        <f ca="1">IF(ISNUMBER(MATCH(I4,'3. Erfassung Auszahlungen'!$V$83:$CE$83,0)),'3. Erfassung Auszahlungen'!$N$83,"")</f>
        <v/>
      </c>
      <c r="J134" s="204" t="str">
        <f ca="1">IF(ISNUMBER(MATCH(J4,'3. Erfassung Auszahlungen'!$V$83:$CE$83,0)),'3. Erfassung Auszahlungen'!$N$83,"")</f>
        <v/>
      </c>
      <c r="K134" s="204" t="str">
        <f ca="1">IF(ISNUMBER(MATCH(K4,'3. Erfassung Auszahlungen'!$V$83:$CE$83,0)),'3. Erfassung Auszahlungen'!$N$83,"")</f>
        <v/>
      </c>
      <c r="L134" s="204" t="str">
        <f ca="1">IF(ISNUMBER(MATCH(L4,'3. Erfassung Auszahlungen'!$V$83:$CE$83,0)),'3. Erfassung Auszahlungen'!$N$83,"")</f>
        <v/>
      </c>
      <c r="M134" s="204" t="str">
        <f ca="1">IF(ISNUMBER(MATCH(M4,'3. Erfassung Auszahlungen'!$V$83:$CE$83,0)),'3. Erfassung Auszahlungen'!$N$83,"")</f>
        <v/>
      </c>
      <c r="N134" s="135">
        <f t="shared" ca="1" si="11"/>
        <v>0</v>
      </c>
    </row>
    <row r="135" spans="1:15" x14ac:dyDescent="0.25">
      <c r="A135" s="18">
        <f>'3. Erfassung Auszahlungen'!A84</f>
        <v>0</v>
      </c>
      <c r="B135" s="204" t="str">
        <f ca="1">IF(ISNUMBER(MATCH(B4,'3. Erfassung Auszahlungen'!$V$84:$CE$84,0)),'3. Erfassung Auszahlungen'!$N$84,"")</f>
        <v/>
      </c>
      <c r="C135" s="204" t="str">
        <f ca="1">IF(ISNUMBER(MATCH(C4,'3. Erfassung Auszahlungen'!$V$84:$CE$84,0)),'3. Erfassung Auszahlungen'!$N$84,"")</f>
        <v/>
      </c>
      <c r="D135" s="204" t="str">
        <f ca="1">IF(ISNUMBER(MATCH(D4,'3. Erfassung Auszahlungen'!$V$84:$CE$84,0)),'3. Erfassung Auszahlungen'!$N$84,"")</f>
        <v/>
      </c>
      <c r="E135" s="204" t="str">
        <f ca="1">IF(ISNUMBER(MATCH(E4,'3. Erfassung Auszahlungen'!$V$84:$CE$84,0)),'3. Erfassung Auszahlungen'!$N$84,"")</f>
        <v/>
      </c>
      <c r="F135" s="204" t="str">
        <f ca="1">IF(ISNUMBER(MATCH(F4,'3. Erfassung Auszahlungen'!$V$84:$CE$84,0)),'3. Erfassung Auszahlungen'!$N$84,"")</f>
        <v/>
      </c>
      <c r="G135" s="204" t="str">
        <f ca="1">IF(ISNUMBER(MATCH(G4,'3. Erfassung Auszahlungen'!$V$84:$CE$84,0)),'3. Erfassung Auszahlungen'!$N$84,"")</f>
        <v/>
      </c>
      <c r="H135" s="204" t="str">
        <f ca="1">IF(ISNUMBER(MATCH(H4,'3. Erfassung Auszahlungen'!$V$84:$CE$84,0)),'3. Erfassung Auszahlungen'!$N$84,"")</f>
        <v/>
      </c>
      <c r="I135" s="204" t="str">
        <f ca="1">IF(ISNUMBER(MATCH(I4,'3. Erfassung Auszahlungen'!$V$84:$CE$84,0)),'3. Erfassung Auszahlungen'!$N$84,"")</f>
        <v/>
      </c>
      <c r="J135" s="204" t="str">
        <f ca="1">IF(ISNUMBER(MATCH(J4,'3. Erfassung Auszahlungen'!$V$84:$CE$84,0)),'3. Erfassung Auszahlungen'!$N$84,"")</f>
        <v/>
      </c>
      <c r="K135" s="204" t="str">
        <f ca="1">IF(ISNUMBER(MATCH(K4,'3. Erfassung Auszahlungen'!$V$84:$CE$84,0)),'3. Erfassung Auszahlungen'!$N$84,"")</f>
        <v/>
      </c>
      <c r="L135" s="204" t="str">
        <f ca="1">IF(ISNUMBER(MATCH(L4,'3. Erfassung Auszahlungen'!$V$84:$CE$84,0)),'3. Erfassung Auszahlungen'!$N$84,"")</f>
        <v/>
      </c>
      <c r="M135" s="204" t="str">
        <f ca="1">IF(ISNUMBER(MATCH(M4,'3. Erfassung Auszahlungen'!$V$84:$CE$84,0)),'3. Erfassung Auszahlungen'!$N$84,"")</f>
        <v/>
      </c>
      <c r="N135" s="135">
        <f t="shared" ca="1" si="11"/>
        <v>0</v>
      </c>
    </row>
    <row r="136" spans="1:15" x14ac:dyDescent="0.25">
      <c r="A136" s="18">
        <f>'3. Erfassung Auszahlungen'!A85</f>
        <v>0</v>
      </c>
      <c r="B136" s="204" t="str">
        <f ca="1">IF(ISNUMBER(MATCH(B4,'3. Erfassung Auszahlungen'!$V$85:$CE$85,0)),'3. Erfassung Auszahlungen'!$N$85,"")</f>
        <v/>
      </c>
      <c r="C136" s="204" t="str">
        <f ca="1">IF(ISNUMBER(MATCH(C4,'3. Erfassung Auszahlungen'!$V$85:$CE$85,0)),'3. Erfassung Auszahlungen'!$N$85,"")</f>
        <v/>
      </c>
      <c r="D136" s="204" t="str">
        <f ca="1">IF(ISNUMBER(MATCH(D4,'3. Erfassung Auszahlungen'!$V$85:$CE$85,0)),'3. Erfassung Auszahlungen'!$N$85,"")</f>
        <v/>
      </c>
      <c r="E136" s="204" t="str">
        <f ca="1">IF(ISNUMBER(MATCH(E4,'3. Erfassung Auszahlungen'!$V$85:$CE$85,0)),'3. Erfassung Auszahlungen'!$N$85,"")</f>
        <v/>
      </c>
      <c r="F136" s="204" t="str">
        <f ca="1">IF(ISNUMBER(MATCH(F4,'3. Erfassung Auszahlungen'!$V$85:$CE$85,0)),'3. Erfassung Auszahlungen'!$N$85,"")</f>
        <v/>
      </c>
      <c r="G136" s="204" t="str">
        <f ca="1">IF(ISNUMBER(MATCH(G4,'3. Erfassung Auszahlungen'!$V$85:$CE$85,0)),'3. Erfassung Auszahlungen'!$N$85,"")</f>
        <v/>
      </c>
      <c r="H136" s="204" t="str">
        <f ca="1">IF(ISNUMBER(MATCH(H4,'3. Erfassung Auszahlungen'!$V$85:$CE$85,0)),'3. Erfassung Auszahlungen'!$N$85,"")</f>
        <v/>
      </c>
      <c r="I136" s="204" t="str">
        <f ca="1">IF(ISNUMBER(MATCH(I4,'3. Erfassung Auszahlungen'!$V$85:$CE$85,0)),'3. Erfassung Auszahlungen'!$N$85,"")</f>
        <v/>
      </c>
      <c r="J136" s="204" t="str">
        <f ca="1">IF(ISNUMBER(MATCH(J4,'3. Erfassung Auszahlungen'!$V$85:$CE$85,0)),'3. Erfassung Auszahlungen'!$N$85,"")</f>
        <v/>
      </c>
      <c r="K136" s="204" t="str">
        <f ca="1">IF(ISNUMBER(MATCH(K4,'3. Erfassung Auszahlungen'!$V$85:$CE$85,0)),'3. Erfassung Auszahlungen'!$N$85,"")</f>
        <v/>
      </c>
      <c r="L136" s="204" t="str">
        <f ca="1">IF(ISNUMBER(MATCH(L4,'3. Erfassung Auszahlungen'!$V$85:$CE$85,0)),'3. Erfassung Auszahlungen'!$N$85,"")</f>
        <v/>
      </c>
      <c r="M136" s="204" t="str">
        <f ca="1">IF(ISNUMBER(MATCH(M4,'3. Erfassung Auszahlungen'!$V$85:$CE$85,0)),'3. Erfassung Auszahlungen'!$N$85,"")</f>
        <v/>
      </c>
      <c r="N136" s="135">
        <f t="shared" ca="1" si="11"/>
        <v>0</v>
      </c>
    </row>
    <row r="137" spans="1:15" ht="18.75" x14ac:dyDescent="0.25">
      <c r="A137" s="107" t="str">
        <f>'3. Erfassung Auszahlungen'!A86</f>
        <v>Summe unregelmäßige Auszahlungen</v>
      </c>
      <c r="B137" s="15">
        <f ca="1">SUM(B96:B136)</f>
        <v>0</v>
      </c>
      <c r="C137" s="15">
        <f t="shared" ref="C137:N137" ca="1" si="12">SUM(C96:C136)</f>
        <v>0</v>
      </c>
      <c r="D137" s="15">
        <f t="shared" ca="1" si="12"/>
        <v>800</v>
      </c>
      <c r="E137" s="15">
        <f t="shared" ca="1" si="12"/>
        <v>0</v>
      </c>
      <c r="F137" s="15">
        <f t="shared" ca="1" si="12"/>
        <v>0</v>
      </c>
      <c r="G137" s="15">
        <f t="shared" ca="1" si="12"/>
        <v>0</v>
      </c>
      <c r="H137" s="15">
        <f t="shared" ca="1" si="12"/>
        <v>0</v>
      </c>
      <c r="I137" s="15">
        <f t="shared" ca="1" si="12"/>
        <v>0</v>
      </c>
      <c r="J137" s="15">
        <f t="shared" ca="1" si="12"/>
        <v>0</v>
      </c>
      <c r="K137" s="15">
        <f t="shared" ca="1" si="12"/>
        <v>0</v>
      </c>
      <c r="L137" s="15">
        <f t="shared" ca="1" si="12"/>
        <v>0</v>
      </c>
      <c r="M137" s="15">
        <f t="shared" ca="1" si="12"/>
        <v>0</v>
      </c>
      <c r="N137" s="135">
        <f t="shared" ca="1" si="12"/>
        <v>800</v>
      </c>
      <c r="O137" s="10"/>
    </row>
    <row r="138" spans="1:15" ht="20.25" x14ac:dyDescent="0.3">
      <c r="A138" s="113" t="str">
        <f>'3. Erfassung Auszahlungen'!A87</f>
        <v>Gesamtsumme Auszahlungen</v>
      </c>
      <c r="B138" s="114">
        <f ca="1">B94+B137</f>
        <v>1125.17</v>
      </c>
      <c r="C138" s="114">
        <f t="shared" ref="C138:N138" ca="1" si="13">C94+C137</f>
        <v>1125.17</v>
      </c>
      <c r="D138" s="114">
        <f t="shared" ca="1" si="13"/>
        <v>1925.17</v>
      </c>
      <c r="E138" s="114">
        <f t="shared" ca="1" si="13"/>
        <v>1125.17</v>
      </c>
      <c r="F138" s="114">
        <f t="shared" ca="1" si="13"/>
        <v>1125.17</v>
      </c>
      <c r="G138" s="114">
        <f t="shared" ca="1" si="13"/>
        <v>1125.17</v>
      </c>
      <c r="H138" s="114">
        <f t="shared" ca="1" si="13"/>
        <v>1125.17</v>
      </c>
      <c r="I138" s="114">
        <f t="shared" ca="1" si="13"/>
        <v>1125.17</v>
      </c>
      <c r="J138" s="114">
        <f t="shared" ca="1" si="13"/>
        <v>1125.17</v>
      </c>
      <c r="K138" s="114">
        <f t="shared" ca="1" si="13"/>
        <v>1125.17</v>
      </c>
      <c r="L138" s="114">
        <f t="shared" ca="1" si="13"/>
        <v>1125.17</v>
      </c>
      <c r="M138" s="114">
        <f t="shared" ca="1" si="13"/>
        <v>1125.17</v>
      </c>
      <c r="N138" s="114">
        <f t="shared" ca="1" si="13"/>
        <v>14302.039999999999</v>
      </c>
    </row>
    <row r="139" spans="1:15" ht="20.25" x14ac:dyDescent="0.3">
      <c r="A139" s="214" t="str">
        <f>'4. Kredite '!A1</f>
        <v>Private Liquide Mittel (T2) heute Bestandskredite sind nur über Blatt "1. Erfassung V &amp; V" anzupassen.</v>
      </c>
      <c r="B139" s="223">
        <f ca="1">B4</f>
        <v>46388</v>
      </c>
      <c r="C139" s="223">
        <f t="shared" ref="C139:M139" ca="1" si="14">C4</f>
        <v>46419</v>
      </c>
      <c r="D139" s="223">
        <f t="shared" ca="1" si="14"/>
        <v>46447</v>
      </c>
      <c r="E139" s="223">
        <f t="shared" ca="1" si="14"/>
        <v>46478</v>
      </c>
      <c r="F139" s="223">
        <f t="shared" ca="1" si="14"/>
        <v>46508</v>
      </c>
      <c r="G139" s="223">
        <f t="shared" ca="1" si="14"/>
        <v>46539</v>
      </c>
      <c r="H139" s="223">
        <f t="shared" ca="1" si="14"/>
        <v>46569</v>
      </c>
      <c r="I139" s="223">
        <f t="shared" ca="1" si="14"/>
        <v>46600</v>
      </c>
      <c r="J139" s="223">
        <f t="shared" ca="1" si="14"/>
        <v>46631</v>
      </c>
      <c r="K139" s="223">
        <f t="shared" ca="1" si="14"/>
        <v>46661</v>
      </c>
      <c r="L139" s="223">
        <f t="shared" ca="1" si="14"/>
        <v>46692</v>
      </c>
      <c r="M139" s="223">
        <f t="shared" ca="1" si="14"/>
        <v>46722</v>
      </c>
      <c r="N139" s="223"/>
    </row>
    <row r="140" spans="1:15" x14ac:dyDescent="0.25">
      <c r="A140" s="218" t="str">
        <f>'4. Kredite '!A5</f>
        <v xml:space="preserve">Portemonnaise Kto. </v>
      </c>
      <c r="B140" s="437">
        <f ca="1">IF(ISNUMBER(MATCH(B4,'4. Kredite '!$AA5:$CJ5,0)),'4. Kredite '!$C5,0)</f>
        <v>0</v>
      </c>
      <c r="C140" s="437">
        <f ca="1">IF(ISNUMBER(MATCH(C4,'4. Kredite '!$AA5:$CJ5,0)),'4. Kredite '!$C5,0)</f>
        <v>0</v>
      </c>
      <c r="D140" s="437">
        <f ca="1">IF(ISNUMBER(MATCH(D4,'4. Kredite '!$AA5:$CJ5,0)),'4. Kredite '!$C5,0)</f>
        <v>0</v>
      </c>
      <c r="E140" s="437">
        <f ca="1">IF(ISNUMBER(MATCH(E4,'4. Kredite '!$AA5:$CJ5,0)),'4. Kredite '!$C5,0)</f>
        <v>0</v>
      </c>
      <c r="F140" s="437">
        <f ca="1">IF(ISNUMBER(MATCH(F4,'4. Kredite '!$AA5:$CJ5,0)),'4. Kredite '!$C5,0)</f>
        <v>0</v>
      </c>
      <c r="G140" s="437">
        <f ca="1">IF(ISNUMBER(MATCH(G4,'4. Kredite '!$AA5:$CJ5,0)),'4. Kredite '!$C5,0)</f>
        <v>0</v>
      </c>
      <c r="H140" s="437">
        <f ca="1">IF(ISNUMBER(MATCH(H4,'4. Kredite '!$AA5:$CJ5,0)),'4. Kredite '!$C5,0)</f>
        <v>0</v>
      </c>
      <c r="I140" s="437">
        <f ca="1">IF(ISNUMBER(MATCH(I4,'4. Kredite '!$AA5:$CJ5,0)),'4. Kredite '!$C5,0)</f>
        <v>0</v>
      </c>
      <c r="J140" s="437">
        <f ca="1">IF(ISNUMBER(MATCH(J4,'4. Kredite '!$AA5:$CJ5,0)),'4. Kredite '!$C5,0)</f>
        <v>0</v>
      </c>
      <c r="K140" s="437">
        <f ca="1">IF(ISNUMBER(MATCH(K4,'4. Kredite '!$AA5:$CJ5,0)),'4. Kredite '!$C5,0)</f>
        <v>0</v>
      </c>
      <c r="L140" s="437">
        <f ca="1">IF(ISNUMBER(MATCH(L4,'4. Kredite '!$AA5:$CJ5,0)),'4. Kredite '!$C5,0)</f>
        <v>0</v>
      </c>
      <c r="M140" s="437">
        <f ca="1">IF(ISNUMBER(MATCH(M4,'4. Kredite '!$AA5:$CJ5,0)),'4. Kredite '!$C5,0)</f>
        <v>0</v>
      </c>
      <c r="N140" s="221"/>
    </row>
    <row r="141" spans="1:15" x14ac:dyDescent="0.25">
      <c r="A141" s="218" t="str">
        <f>'4. Kredite '!A6</f>
        <v>Hannoversche Volksbank Kto. 1234</v>
      </c>
      <c r="B141" s="437">
        <f ca="1">IF(ISNUMBER(MATCH(B4,'4. Kredite '!$AA6:$CJ6,0)),'4. Kredite '!$C6,0)</f>
        <v>-2000</v>
      </c>
      <c r="C141" s="437">
        <f ca="1">IF(ISNUMBER(MATCH(C4,'4. Kredite '!$AA6:$CJ6,0)),'4. Kredite '!$C6,0)</f>
        <v>-2000</v>
      </c>
      <c r="D141" s="437">
        <f ca="1">IF(ISNUMBER(MATCH(D4,'4. Kredite '!$AA6:$CJ6,0)),'4. Kredite '!$C6,0)</f>
        <v>-2000</v>
      </c>
      <c r="E141" s="437">
        <f ca="1">IF(ISNUMBER(MATCH(E4,'4. Kredite '!$AA6:$CJ6,0)),'4. Kredite '!$C6,0)</f>
        <v>-2000</v>
      </c>
      <c r="F141" s="437">
        <f ca="1">IF(ISNUMBER(MATCH(F4,'4. Kredite '!$AA6:$CJ6,0)),'4. Kredite '!$C6,0)</f>
        <v>-2000</v>
      </c>
      <c r="G141" s="437">
        <f ca="1">IF(ISNUMBER(MATCH(G4,'4. Kredite '!$AA6:$CJ6,0)),'4. Kredite '!$C6,0)</f>
        <v>-2000</v>
      </c>
      <c r="H141" s="437">
        <f ca="1">IF(ISNUMBER(MATCH(H4,'4. Kredite '!$AA6:$CJ6,0)),'4. Kredite '!$C6,0)</f>
        <v>-2000</v>
      </c>
      <c r="I141" s="437">
        <f ca="1">IF(ISNUMBER(MATCH(I4,'4. Kredite '!$AA6:$CJ6,0)),'4. Kredite '!$C6,0)</f>
        <v>-2000</v>
      </c>
      <c r="J141" s="437">
        <f ca="1">IF(ISNUMBER(MATCH(J4,'4. Kredite '!$AA6:$CJ6,0)),'4. Kredite '!$C6,0)</f>
        <v>-2000</v>
      </c>
      <c r="K141" s="437">
        <f ca="1">IF(ISNUMBER(MATCH(K4,'4. Kredite '!$AA6:$CJ6,0)),'4. Kredite '!$C6,0)</f>
        <v>-2000</v>
      </c>
      <c r="L141" s="437">
        <f ca="1">IF(ISNUMBER(MATCH(L4,'4. Kredite '!$AA6:$CJ6,0)),'4. Kredite '!$C6,0)</f>
        <v>-2000</v>
      </c>
      <c r="M141" s="437">
        <f ca="1">IF(ISNUMBER(MATCH(M4,'4. Kredite '!$AA6:$CJ6,0)),'4. Kredite '!$C6,0)</f>
        <v>-2000</v>
      </c>
      <c r="N141" s="221"/>
    </row>
    <row r="142" spans="1:15" x14ac:dyDescent="0.25">
      <c r="A142" s="218" t="str">
        <f>'4. Kredite '!A7</f>
        <v>Sparkasse Hannover Kto. 456</v>
      </c>
      <c r="B142" s="437">
        <f ca="1">IF(ISNUMBER(MATCH(B4,'4. Kredite '!$AA7:$CJ7,0)),'4. Kredite '!$C7,0)</f>
        <v>-3000</v>
      </c>
      <c r="C142" s="437">
        <f ca="1">IF(ISNUMBER(MATCH(C4,'4. Kredite '!$AA7:$CJ7,0)),'4. Kredite '!$C7,0)</f>
        <v>-3000</v>
      </c>
      <c r="D142" s="437">
        <f ca="1">IF(ISNUMBER(MATCH(D4,'4. Kredite '!$AA7:$CJ7,0)),'4. Kredite '!$C7,0)</f>
        <v>-3000</v>
      </c>
      <c r="E142" s="437">
        <f ca="1">IF(ISNUMBER(MATCH(E4,'4. Kredite '!$AA7:$CJ7,0)),'4. Kredite '!$C7,0)</f>
        <v>-3000</v>
      </c>
      <c r="F142" s="437">
        <f ca="1">IF(ISNUMBER(MATCH(F4,'4. Kredite '!$AA7:$CJ7,0)),'4. Kredite '!$C7,0)</f>
        <v>-3000</v>
      </c>
      <c r="G142" s="437">
        <f ca="1">IF(ISNUMBER(MATCH(G4,'4. Kredite '!$AA7:$CJ7,0)),'4. Kredite '!$C7,0)</f>
        <v>-3000</v>
      </c>
      <c r="H142" s="437">
        <f ca="1">IF(ISNUMBER(MATCH(H4,'4. Kredite '!$AA7:$CJ7,0)),'4. Kredite '!$C7,0)</f>
        <v>-3000</v>
      </c>
      <c r="I142" s="437">
        <f ca="1">IF(ISNUMBER(MATCH(I4,'4. Kredite '!$AA7:$CJ7,0)),'4. Kredite '!$C7,0)</f>
        <v>-3000</v>
      </c>
      <c r="J142" s="437">
        <f ca="1">IF(ISNUMBER(MATCH(J4,'4. Kredite '!$AA7:$CJ7,0)),'4. Kredite '!$C7,0)</f>
        <v>-3000</v>
      </c>
      <c r="K142" s="437">
        <f ca="1">IF(ISNUMBER(MATCH(K4,'4. Kredite '!$AA7:$CJ7,0)),'4. Kredite '!$C7,0)</f>
        <v>-3000</v>
      </c>
      <c r="L142" s="437">
        <f ca="1">IF(ISNUMBER(MATCH(L4,'4. Kredite '!$AA7:$CJ7,0)),'4. Kredite '!$C7,0)</f>
        <v>-3000</v>
      </c>
      <c r="M142" s="437">
        <f ca="1">IF(ISNUMBER(MATCH(M4,'4. Kredite '!$AA7:$CJ7,0)),'4. Kredite '!$C7,0)</f>
        <v>-3000</v>
      </c>
      <c r="N142" s="221"/>
    </row>
    <row r="143" spans="1:15" x14ac:dyDescent="0.25">
      <c r="A143" s="218" t="str">
        <f>'4. Kredite '!A8</f>
        <v xml:space="preserve">Münzsammlung Kto. </v>
      </c>
      <c r="B143" s="437">
        <f ca="1">IF(ISNUMBER(MATCH(B4,'4. Kredite '!$AA8:$CJ8,0)),'4. Kredite '!$C8,0)</f>
        <v>0</v>
      </c>
      <c r="C143" s="437">
        <f ca="1">IF(ISNUMBER(MATCH(C4,'4. Kredite '!$AA8:$CJ8,0)),'4. Kredite '!$C8,0)</f>
        <v>0</v>
      </c>
      <c r="D143" s="437">
        <f ca="1">IF(ISNUMBER(MATCH(D4,'4. Kredite '!$AA8:$CJ8,0)),'4. Kredite '!$C8,0)</f>
        <v>0</v>
      </c>
      <c r="E143" s="437">
        <f ca="1">IF(ISNUMBER(MATCH(E4,'4. Kredite '!$AA8:$CJ8,0)),'4. Kredite '!$C8,0)</f>
        <v>0</v>
      </c>
      <c r="F143" s="437">
        <f ca="1">IF(ISNUMBER(MATCH(F4,'4. Kredite '!$AA8:$CJ8,0)),'4. Kredite '!$C8,0)</f>
        <v>0</v>
      </c>
      <c r="G143" s="437">
        <f ca="1">IF(ISNUMBER(MATCH(G4,'4. Kredite '!$AA8:$CJ8,0)),'4. Kredite '!$C8,0)</f>
        <v>0</v>
      </c>
      <c r="H143" s="437">
        <f ca="1">IF(ISNUMBER(MATCH(H4,'4. Kredite '!$AA8:$CJ8,0)),'4. Kredite '!$C8,0)</f>
        <v>0</v>
      </c>
      <c r="I143" s="437">
        <f ca="1">IF(ISNUMBER(MATCH(I4,'4. Kredite '!$AA8:$CJ8,0)),'4. Kredite '!$C8,0)</f>
        <v>0</v>
      </c>
      <c r="J143" s="437">
        <f ca="1">IF(ISNUMBER(MATCH(J4,'4. Kredite '!$AA8:$CJ8,0)),'4. Kredite '!$C8,0)</f>
        <v>0</v>
      </c>
      <c r="K143" s="437">
        <f ca="1">IF(ISNUMBER(MATCH(K4,'4. Kredite '!$AA8:$CJ8,0)),'4. Kredite '!$C8,0)</f>
        <v>0</v>
      </c>
      <c r="L143" s="437">
        <f ca="1">IF(ISNUMBER(MATCH(L4,'4. Kredite '!$AA8:$CJ8,0)),'4. Kredite '!$C8,0)</f>
        <v>0</v>
      </c>
      <c r="M143" s="437">
        <f ca="1">IF(ISNUMBER(MATCH(M4,'4. Kredite '!$AA8:$CJ8,0)),'4. Kredite '!$C8,0)</f>
        <v>0</v>
      </c>
      <c r="N143" s="221"/>
    </row>
    <row r="144" spans="1:15" x14ac:dyDescent="0.25">
      <c r="A144" s="218" t="str">
        <f>'4. Kredite '!A9</f>
        <v>Visa Kto. 858</v>
      </c>
      <c r="B144" s="437">
        <f ca="1">IF(ISNUMBER(MATCH(B4,'4. Kredite '!$AA9:$CJ9,0)),'4. Kredite '!$C9,0)</f>
        <v>-7000</v>
      </c>
      <c r="C144" s="437">
        <f ca="1">IF(ISNUMBER(MATCH(C4,'4. Kredite '!$AA9:$CJ9,0)),'4. Kredite '!$C9,0)</f>
        <v>-7000</v>
      </c>
      <c r="D144" s="437">
        <f ca="1">IF(ISNUMBER(MATCH(D4,'4. Kredite '!$AA9:$CJ9,0)),'4. Kredite '!$C9,0)</f>
        <v>-7000</v>
      </c>
      <c r="E144" s="437">
        <f ca="1">IF(ISNUMBER(MATCH(E4,'4. Kredite '!$AA9:$CJ9,0)),'4. Kredite '!$C9,0)</f>
        <v>-7000</v>
      </c>
      <c r="F144" s="437">
        <f ca="1">IF(ISNUMBER(MATCH(F4,'4. Kredite '!$AA9:$CJ9,0)),'4. Kredite '!$C9,0)</f>
        <v>-7000</v>
      </c>
      <c r="G144" s="437">
        <f ca="1">IF(ISNUMBER(MATCH(G4,'4. Kredite '!$AA9:$CJ9,0)),'4. Kredite '!$C9,0)</f>
        <v>-7000</v>
      </c>
      <c r="H144" s="437">
        <f ca="1">IF(ISNUMBER(MATCH(H4,'4. Kredite '!$AA9:$CJ9,0)),'4. Kredite '!$C9,0)</f>
        <v>-7000</v>
      </c>
      <c r="I144" s="437">
        <f ca="1">IF(ISNUMBER(MATCH(I4,'4. Kredite '!$AA9:$CJ9,0)),'4. Kredite '!$C9,0)</f>
        <v>-7000</v>
      </c>
      <c r="J144" s="437">
        <f ca="1">IF(ISNUMBER(MATCH(J4,'4. Kredite '!$AA9:$CJ9,0)),'4. Kredite '!$C9,0)</f>
        <v>-7000</v>
      </c>
      <c r="K144" s="437">
        <f ca="1">IF(ISNUMBER(MATCH(K4,'4. Kredite '!$AA9:$CJ9,0)),'4. Kredite '!$C9,0)</f>
        <v>-7000</v>
      </c>
      <c r="L144" s="437">
        <f ca="1">IF(ISNUMBER(MATCH(L4,'4. Kredite '!$AA9:$CJ9,0)),'4. Kredite '!$C9,0)</f>
        <v>-7000</v>
      </c>
      <c r="M144" s="437">
        <f ca="1">IF(ISNUMBER(MATCH(M4,'4. Kredite '!$AA9:$CJ9,0)),'4. Kredite '!$C9,0)</f>
        <v>-7000</v>
      </c>
      <c r="N144" s="221"/>
    </row>
    <row r="145" spans="1:14" x14ac:dyDescent="0.25">
      <c r="A145" s="218" t="str">
        <f>'4. Kredite '!A10</f>
        <v xml:space="preserve"> Kto. </v>
      </c>
      <c r="B145" s="437">
        <f ca="1">IF(ISNUMBER(MATCH(B4,'4. Kredite '!$AA10:$CJ10,0)),'4. Kredite '!$C10,0)</f>
        <v>0</v>
      </c>
      <c r="C145" s="437">
        <f ca="1">IF(ISNUMBER(MATCH(C4,'4. Kredite '!$AA10:$CJ10,0)),'4. Kredite '!$C10,0)</f>
        <v>0</v>
      </c>
      <c r="D145" s="437">
        <f ca="1">IF(ISNUMBER(MATCH(D4,'4. Kredite '!$AA10:$CJ10,0)),'4. Kredite '!$C10,0)</f>
        <v>0</v>
      </c>
      <c r="E145" s="437">
        <f ca="1">IF(ISNUMBER(MATCH(E4,'4. Kredite '!$AA10:$CJ10,0)),'4. Kredite '!$C10,0)</f>
        <v>0</v>
      </c>
      <c r="F145" s="437">
        <f ca="1">IF(ISNUMBER(MATCH(F4,'4. Kredite '!$AA10:$CJ10,0)),'4. Kredite '!$C10,0)</f>
        <v>0</v>
      </c>
      <c r="G145" s="437">
        <f ca="1">IF(ISNUMBER(MATCH(G4,'4. Kredite '!$AA10:$CJ10,0)),'4. Kredite '!$C10,0)</f>
        <v>0</v>
      </c>
      <c r="H145" s="437">
        <f ca="1">IF(ISNUMBER(MATCH(H4,'4. Kredite '!$AA10:$CJ10,0)),'4. Kredite '!$C10,0)</f>
        <v>0</v>
      </c>
      <c r="I145" s="437">
        <f ca="1">IF(ISNUMBER(MATCH(I4,'4. Kredite '!$AA10:$CJ10,0)),'4. Kredite '!$C10,0)</f>
        <v>0</v>
      </c>
      <c r="J145" s="437">
        <f ca="1">IF(ISNUMBER(MATCH(J4,'4. Kredite '!$AA10:$CJ10,0)),'4. Kredite '!$C10,0)</f>
        <v>0</v>
      </c>
      <c r="K145" s="437">
        <f ca="1">IF(ISNUMBER(MATCH(K4,'4. Kredite '!$AA10:$CJ10,0)),'4. Kredite '!$C10,0)</f>
        <v>0</v>
      </c>
      <c r="L145" s="437">
        <f ca="1">IF(ISNUMBER(MATCH(L4,'4. Kredite '!$AA10:$CJ10,0)),'4. Kredite '!$C10,0)</f>
        <v>0</v>
      </c>
      <c r="M145" s="437">
        <f ca="1">IF(ISNUMBER(MATCH(M4,'4. Kredite '!$AA10:$CJ10,0)),'4. Kredite '!$C10,0)</f>
        <v>0</v>
      </c>
      <c r="N145" s="221"/>
    </row>
    <row r="146" spans="1:14" x14ac:dyDescent="0.25">
      <c r="A146" s="218" t="str">
        <f>'4. Kredite '!A11</f>
        <v xml:space="preserve"> Kto. </v>
      </c>
      <c r="B146" s="437">
        <f ca="1">IF(ISNUMBER(MATCH(B4,'4. Kredite '!$AA11:$CJ11,0)),'4. Kredite '!$C11,0)</f>
        <v>0</v>
      </c>
      <c r="C146" s="437">
        <f ca="1">IF(ISNUMBER(MATCH(C4,'4. Kredite '!$AA11:$CJ11,0)),'4. Kredite '!$C11,0)</f>
        <v>0</v>
      </c>
      <c r="D146" s="437">
        <f ca="1">IF(ISNUMBER(MATCH(D4,'4. Kredite '!$AA11:$CJ11,0)),'4. Kredite '!$C11,0)</f>
        <v>0</v>
      </c>
      <c r="E146" s="437">
        <f ca="1">IF(ISNUMBER(MATCH(E4,'4. Kredite '!$AA11:$CJ11,0)),'4. Kredite '!$C11,0)</f>
        <v>0</v>
      </c>
      <c r="F146" s="437">
        <f ca="1">IF(ISNUMBER(MATCH(F4,'4. Kredite '!$AA11:$CJ11,0)),'4. Kredite '!$C11,0)</f>
        <v>0</v>
      </c>
      <c r="G146" s="437">
        <f ca="1">IF(ISNUMBER(MATCH(G4,'4. Kredite '!$AA11:$CJ11,0)),'4. Kredite '!$C11,0)</f>
        <v>0</v>
      </c>
      <c r="H146" s="437">
        <f ca="1">IF(ISNUMBER(MATCH(H4,'4. Kredite '!$AA11:$CJ11,0)),'4. Kredite '!$C11,0)</f>
        <v>0</v>
      </c>
      <c r="I146" s="437">
        <f ca="1">IF(ISNUMBER(MATCH(I4,'4. Kredite '!$AA11:$CJ11,0)),'4. Kredite '!$C11,0)</f>
        <v>0</v>
      </c>
      <c r="J146" s="437">
        <f ca="1">IF(ISNUMBER(MATCH(J4,'4. Kredite '!$AA11:$CJ11,0)),'4. Kredite '!$C11,0)</f>
        <v>0</v>
      </c>
      <c r="K146" s="437">
        <f ca="1">IF(ISNUMBER(MATCH(K4,'4. Kredite '!$AA11:$CJ11,0)),'4. Kredite '!$C11,0)</f>
        <v>0</v>
      </c>
      <c r="L146" s="437">
        <f ca="1">IF(ISNUMBER(MATCH(L4,'4. Kredite '!$AA11:$CJ11,0)),'4. Kredite '!$C11,0)</f>
        <v>0</v>
      </c>
      <c r="M146" s="437">
        <f ca="1">IF(ISNUMBER(MATCH(M4,'4. Kredite '!$AA11:$CJ11,0)),'4. Kredite '!$C11,0)</f>
        <v>0</v>
      </c>
      <c r="N146" s="221"/>
    </row>
    <row r="147" spans="1:14" x14ac:dyDescent="0.25">
      <c r="A147" s="218" t="str">
        <f>'4. Kredite '!A12</f>
        <v xml:space="preserve"> Kto. </v>
      </c>
      <c r="B147" s="437">
        <f ca="1">IF(ISNUMBER(MATCH(B4,'4. Kredite '!$AA12:$CJ12,0)),'4. Kredite '!$C12,0)</f>
        <v>0</v>
      </c>
      <c r="C147" s="437">
        <f ca="1">IF(ISNUMBER(MATCH(C4,'4. Kredite '!$AA12:$CJ12,0)),'4. Kredite '!$C12,0)</f>
        <v>0</v>
      </c>
      <c r="D147" s="437">
        <f ca="1">IF(ISNUMBER(MATCH(D4,'4. Kredite '!$AA12:$CJ12,0)),'4. Kredite '!$C12,0)</f>
        <v>0</v>
      </c>
      <c r="E147" s="437">
        <f ca="1">IF(ISNUMBER(MATCH(E4,'4. Kredite '!$AA12:$CJ12,0)),'4. Kredite '!$C12,0)</f>
        <v>0</v>
      </c>
      <c r="F147" s="437">
        <f ca="1">IF(ISNUMBER(MATCH(F4,'4. Kredite '!$AA12:$CJ12,0)),'4. Kredite '!$C12,0)</f>
        <v>0</v>
      </c>
      <c r="G147" s="437">
        <f ca="1">IF(ISNUMBER(MATCH(G4,'4. Kredite '!$AA12:$CJ12,0)),'4. Kredite '!$C12,0)</f>
        <v>0</v>
      </c>
      <c r="H147" s="437">
        <f ca="1">IF(ISNUMBER(MATCH(H4,'4. Kredite '!$AA12:$CJ12,0)),'4. Kredite '!$C12,0)</f>
        <v>0</v>
      </c>
      <c r="I147" s="437">
        <f ca="1">IF(ISNUMBER(MATCH(I4,'4. Kredite '!$AA12:$CJ12,0)),'4. Kredite '!$C12,0)</f>
        <v>0</v>
      </c>
      <c r="J147" s="437">
        <f ca="1">IF(ISNUMBER(MATCH(J4,'4. Kredite '!$AA12:$CJ12,0)),'4. Kredite '!$C12,0)</f>
        <v>0</v>
      </c>
      <c r="K147" s="437">
        <f ca="1">IF(ISNUMBER(MATCH(K4,'4. Kredite '!$AA12:$CJ12,0)),'4. Kredite '!$C12,0)</f>
        <v>0</v>
      </c>
      <c r="L147" s="437">
        <f ca="1">IF(ISNUMBER(MATCH(L4,'4. Kredite '!$AA12:$CJ12,0)),'4. Kredite '!$C12,0)</f>
        <v>0</v>
      </c>
      <c r="M147" s="437">
        <f ca="1">IF(ISNUMBER(MATCH(M4,'4. Kredite '!$AA12:$CJ12,0)),'4. Kredite '!$C12,0)</f>
        <v>0</v>
      </c>
      <c r="N147" s="221"/>
    </row>
    <row r="148" spans="1:14" x14ac:dyDescent="0.25">
      <c r="A148" s="218" t="str">
        <f>'4. Kredite '!A13</f>
        <v xml:space="preserve"> Kto. </v>
      </c>
      <c r="B148" s="437">
        <f ca="1">IF(ISNUMBER(MATCH(B4,'4. Kredite '!$AA13:$CJ13,0)),'4. Kredite '!$C13,0)</f>
        <v>0</v>
      </c>
      <c r="C148" s="437">
        <f ca="1">IF(ISNUMBER(MATCH(C4,'4. Kredite '!$AA13:$CJ13,0)),'4. Kredite '!$C13,0)</f>
        <v>0</v>
      </c>
      <c r="D148" s="437">
        <f ca="1">IF(ISNUMBER(MATCH(D4,'4. Kredite '!$AA13:$CJ13,0)),'4. Kredite '!$C13,0)</f>
        <v>0</v>
      </c>
      <c r="E148" s="437">
        <f ca="1">IF(ISNUMBER(MATCH(E4,'4. Kredite '!$AA13:$CJ13,0)),'4. Kredite '!$C13,0)</f>
        <v>0</v>
      </c>
      <c r="F148" s="437">
        <f ca="1">IF(ISNUMBER(MATCH(F4,'4. Kredite '!$AA13:$CJ13,0)),'4. Kredite '!$C13,0)</f>
        <v>0</v>
      </c>
      <c r="G148" s="437">
        <f ca="1">IF(ISNUMBER(MATCH(G4,'4. Kredite '!$AA13:$CJ13,0)),'4. Kredite '!$C13,0)</f>
        <v>0</v>
      </c>
      <c r="H148" s="437">
        <f ca="1">IF(ISNUMBER(MATCH(H4,'4. Kredite '!$AA13:$CJ13,0)),'4. Kredite '!$C13,0)</f>
        <v>0</v>
      </c>
      <c r="I148" s="437">
        <f ca="1">IF(ISNUMBER(MATCH(I4,'4. Kredite '!$AA13:$CJ13,0)),'4. Kredite '!$C13,0)</f>
        <v>0</v>
      </c>
      <c r="J148" s="437">
        <f ca="1">IF(ISNUMBER(MATCH(J4,'4. Kredite '!$AA13:$CJ13,0)),'4. Kredite '!$C13,0)</f>
        <v>0</v>
      </c>
      <c r="K148" s="437">
        <f ca="1">IF(ISNUMBER(MATCH(K4,'4. Kredite '!$AA13:$CJ13,0)),'4. Kredite '!$C13,0)</f>
        <v>0</v>
      </c>
      <c r="L148" s="437">
        <f ca="1">IF(ISNUMBER(MATCH(L4,'4. Kredite '!$AA13:$CJ13,0)),'4. Kredite '!$C13,0)</f>
        <v>0</v>
      </c>
      <c r="M148" s="437">
        <f ca="1">IF(ISNUMBER(MATCH(M4,'4. Kredite '!$AA13:$CJ13,0)),'4. Kredite '!$C13,0)</f>
        <v>0</v>
      </c>
      <c r="N148" s="221"/>
    </row>
    <row r="149" spans="1:14" x14ac:dyDescent="0.25">
      <c r="A149" s="218" t="str">
        <f>'4. Kredite '!A14</f>
        <v xml:space="preserve"> Kto. </v>
      </c>
      <c r="B149" s="437">
        <f ca="1">IF(ISNUMBER(MATCH(B4,'4. Kredite '!$AA14:$CJ14,0)),'4. Kredite '!$C14,0)</f>
        <v>0</v>
      </c>
      <c r="C149" s="437">
        <f ca="1">IF(ISNUMBER(MATCH(C4,'4. Kredite '!$AA14:$CJ14,0)),'4. Kredite '!$C14,0)</f>
        <v>0</v>
      </c>
      <c r="D149" s="437">
        <f ca="1">IF(ISNUMBER(MATCH(D4,'4. Kredite '!$AA14:$CJ14,0)),'4. Kredite '!$C14,0)</f>
        <v>0</v>
      </c>
      <c r="E149" s="437">
        <f ca="1">IF(ISNUMBER(MATCH(E4,'4. Kredite '!$AA14:$CJ14,0)),'4. Kredite '!$C14,0)</f>
        <v>0</v>
      </c>
      <c r="F149" s="437">
        <f ca="1">IF(ISNUMBER(MATCH(F4,'4. Kredite '!$AA14:$CJ14,0)),'4. Kredite '!$C14,0)</f>
        <v>0</v>
      </c>
      <c r="G149" s="437">
        <f ca="1">IF(ISNUMBER(MATCH(G4,'4. Kredite '!$AA14:$CJ14,0)),'4. Kredite '!$C14,0)</f>
        <v>0</v>
      </c>
      <c r="H149" s="437">
        <f ca="1">IF(ISNUMBER(MATCH(H4,'4. Kredite '!$AA14:$CJ14,0)),'4. Kredite '!$C14,0)</f>
        <v>0</v>
      </c>
      <c r="I149" s="437">
        <f ca="1">IF(ISNUMBER(MATCH(I4,'4. Kredite '!$AA14:$CJ14,0)),'4. Kredite '!$C14,0)</f>
        <v>0</v>
      </c>
      <c r="J149" s="437">
        <f ca="1">IF(ISNUMBER(MATCH(J4,'4. Kredite '!$AA14:$CJ14,0)),'4. Kredite '!$C14,0)</f>
        <v>0</v>
      </c>
      <c r="K149" s="437">
        <f ca="1">IF(ISNUMBER(MATCH(K4,'4. Kredite '!$AA14:$CJ14,0)),'4. Kredite '!$C14,0)</f>
        <v>0</v>
      </c>
      <c r="L149" s="437">
        <f ca="1">IF(ISNUMBER(MATCH(L4,'4. Kredite '!$AA14:$CJ14,0)),'4. Kredite '!$C14,0)</f>
        <v>0</v>
      </c>
      <c r="M149" s="437">
        <f ca="1">IF(ISNUMBER(MATCH(M4,'4. Kredite '!$AA14:$CJ14,0)),'4. Kredite '!$C14,0)</f>
        <v>0</v>
      </c>
      <c r="N149" s="221"/>
    </row>
    <row r="150" spans="1:14" x14ac:dyDescent="0.25">
      <c r="A150" s="218" t="str">
        <f>'4. Kredite '!A15</f>
        <v xml:space="preserve"> Kto. </v>
      </c>
      <c r="B150" s="437">
        <f ca="1">IF(ISNUMBER(MATCH(B4,'4. Kredite '!$AA15:$CJ15,0)),'4. Kredite '!$C15,0)</f>
        <v>0</v>
      </c>
      <c r="C150" s="437">
        <f ca="1">IF(ISNUMBER(MATCH(C4,'4. Kredite '!$AA15:$CJ15,0)),'4. Kredite '!$C15,0)</f>
        <v>0</v>
      </c>
      <c r="D150" s="437">
        <f ca="1">IF(ISNUMBER(MATCH(D4,'4. Kredite '!$AA15:$CJ15,0)),'4. Kredite '!$C15,0)</f>
        <v>0</v>
      </c>
      <c r="E150" s="437">
        <f ca="1">IF(ISNUMBER(MATCH(E4,'4. Kredite '!$AA15:$CJ15,0)),'4. Kredite '!$C15,0)</f>
        <v>0</v>
      </c>
      <c r="F150" s="437">
        <f ca="1">IF(ISNUMBER(MATCH(F4,'4. Kredite '!$AA15:$CJ15,0)),'4. Kredite '!$C15,0)</f>
        <v>0</v>
      </c>
      <c r="G150" s="437">
        <f ca="1">IF(ISNUMBER(MATCH(G4,'4. Kredite '!$AA15:$CJ15,0)),'4. Kredite '!$C15,0)</f>
        <v>0</v>
      </c>
      <c r="H150" s="437">
        <f ca="1">IF(ISNUMBER(MATCH(H4,'4. Kredite '!$AA15:$CJ15,0)),'4. Kredite '!$C15,0)</f>
        <v>0</v>
      </c>
      <c r="I150" s="437">
        <f ca="1">IF(ISNUMBER(MATCH(I4,'4. Kredite '!$AA15:$CJ15,0)),'4. Kredite '!$C15,0)</f>
        <v>0</v>
      </c>
      <c r="J150" s="437">
        <f ca="1">IF(ISNUMBER(MATCH(J4,'4. Kredite '!$AA15:$CJ15,0)),'4. Kredite '!$C15,0)</f>
        <v>0</v>
      </c>
      <c r="K150" s="437">
        <f ca="1">IF(ISNUMBER(MATCH(K4,'4. Kredite '!$AA15:$CJ15,0)),'4. Kredite '!$C15,0)</f>
        <v>0</v>
      </c>
      <c r="L150" s="437">
        <f ca="1">IF(ISNUMBER(MATCH(L4,'4. Kredite '!$AA15:$CJ15,0)),'4. Kredite '!$C15,0)</f>
        <v>0</v>
      </c>
      <c r="M150" s="437">
        <f ca="1">IF(ISNUMBER(MATCH(M4,'4. Kredite '!$AA15:$CJ15,0)),'4. Kredite '!$C15,0)</f>
        <v>0</v>
      </c>
      <c r="N150" s="221"/>
    </row>
    <row r="151" spans="1:14" x14ac:dyDescent="0.25">
      <c r="A151" s="218" t="str">
        <f>'4. Kredite '!A16</f>
        <v xml:space="preserve"> Kto. </v>
      </c>
      <c r="B151" s="437">
        <f ca="1">IF(ISNUMBER(MATCH(B4,'4. Kredite '!$AA16:$CJ16,0)),'4. Kredite '!$C16,0)</f>
        <v>0</v>
      </c>
      <c r="C151" s="437">
        <f ca="1">IF(ISNUMBER(MATCH(C4,'4. Kredite '!$AA16:$CJ16,0)),'4. Kredite '!$C16,0)</f>
        <v>0</v>
      </c>
      <c r="D151" s="437">
        <f ca="1">IF(ISNUMBER(MATCH(D4,'4. Kredite '!$AA16:$CJ16,0)),'4. Kredite '!$C16,0)</f>
        <v>0</v>
      </c>
      <c r="E151" s="437">
        <f ca="1">IF(ISNUMBER(MATCH(E4,'4. Kredite '!$AA16:$CJ16,0)),'4. Kredite '!$C16,0)</f>
        <v>0</v>
      </c>
      <c r="F151" s="437">
        <f ca="1">IF(ISNUMBER(MATCH(F4,'4. Kredite '!$AA16:$CJ16,0)),'4. Kredite '!$C16,0)</f>
        <v>0</v>
      </c>
      <c r="G151" s="437">
        <f ca="1">IF(ISNUMBER(MATCH(G4,'4. Kredite '!$AA16:$CJ16,0)),'4. Kredite '!$C16,0)</f>
        <v>0</v>
      </c>
      <c r="H151" s="437">
        <f ca="1">IF(ISNUMBER(MATCH(H4,'4. Kredite '!$AA16:$CJ16,0)),'4. Kredite '!$C16,0)</f>
        <v>0</v>
      </c>
      <c r="I151" s="437">
        <f ca="1">IF(ISNUMBER(MATCH(I4,'4. Kredite '!$AA16:$CJ16,0)),'4. Kredite '!$C16,0)</f>
        <v>0</v>
      </c>
      <c r="J151" s="437">
        <f ca="1">IF(ISNUMBER(MATCH(J4,'4. Kredite '!$AA16:$CJ16,0)),'4. Kredite '!$C16,0)</f>
        <v>0</v>
      </c>
      <c r="K151" s="437">
        <f ca="1">IF(ISNUMBER(MATCH(K4,'4. Kredite '!$AA16:$CJ16,0)),'4. Kredite '!$C16,0)</f>
        <v>0</v>
      </c>
      <c r="L151" s="437">
        <f ca="1">IF(ISNUMBER(MATCH(L4,'4. Kredite '!$AA16:$CJ16,0)),'4. Kredite '!$C16,0)</f>
        <v>0</v>
      </c>
      <c r="M151" s="437">
        <f ca="1">IF(ISNUMBER(MATCH(M4,'4. Kredite '!$AA16:$CJ16,0)),'4. Kredite '!$C16,0)</f>
        <v>0</v>
      </c>
      <c r="N151" s="221"/>
    </row>
    <row r="152" spans="1:14" x14ac:dyDescent="0.25">
      <c r="A152" s="218" t="str">
        <f>'4. Kredite '!A2</f>
        <v>Neukredit 1 wg. Dachreperatur</v>
      </c>
      <c r="B152" s="437">
        <f ca="1">IF(ISNUMBER(MATCH(B4,'4. Kredite '!$AA2:$CJ2,0)),'4. Kredite '!$C$2,0)</f>
        <v>0</v>
      </c>
      <c r="C152" s="437">
        <f ca="1">IF(ISNUMBER(MATCH(C4,'4. Kredite '!$AA2:$CJ2,0)),'4. Kredite '!$C$2,0)</f>
        <v>0</v>
      </c>
      <c r="D152" s="437">
        <f ca="1">IF(ISNUMBER(MATCH(D4,'4. Kredite '!$AA2:$CJ2,0)),'4. Kredite '!$C$2,0)</f>
        <v>0</v>
      </c>
      <c r="E152" s="437">
        <f ca="1">IF(ISNUMBER(MATCH(E4,'4. Kredite '!$AA2:$CJ2,0)),'4. Kredite '!$C$2,0)</f>
        <v>0</v>
      </c>
      <c r="F152" s="437">
        <f ca="1">IF(ISNUMBER(MATCH(F4,'4. Kredite '!$AA2:$CJ2,0)),'4. Kredite '!$C$2,0)</f>
        <v>0</v>
      </c>
      <c r="G152" s="437">
        <f ca="1">IF(ISNUMBER(MATCH(G4,'4. Kredite '!$AA2:$CJ2,0)),'4. Kredite '!$C$2,0)</f>
        <v>0</v>
      </c>
      <c r="H152" s="437">
        <f ca="1">IF(ISNUMBER(MATCH(H4,'4. Kredite '!$AA2:$CJ2,0)),'4. Kredite '!$C$2,0)</f>
        <v>0</v>
      </c>
      <c r="I152" s="437">
        <f ca="1">IF(ISNUMBER(MATCH(I4,'4. Kredite '!$AA2:$CJ2,0)),'4. Kredite '!$C$2,0)</f>
        <v>0</v>
      </c>
      <c r="J152" s="437">
        <f ca="1">IF(ISNUMBER(MATCH(J4,'4. Kredite '!$AA2:$CJ2,0)),'4. Kredite '!$C$2,0)</f>
        <v>0</v>
      </c>
      <c r="K152" s="437">
        <f ca="1">IF(ISNUMBER(MATCH(K4,'4. Kredite '!$AA2:$CJ2,0)),'4. Kredite '!$C$2,0)</f>
        <v>0</v>
      </c>
      <c r="L152" s="437">
        <f ca="1">IF(ISNUMBER(MATCH(L4,'4. Kredite '!$AA2:$CJ2,0)),'4. Kredite '!$C$2,0)</f>
        <v>0</v>
      </c>
      <c r="M152" s="437">
        <f ca="1">IF(ISNUMBER(MATCH(M4,'4. Kredite '!$AA2:$CJ2,0)),'4. Kredite '!$C$2,0)</f>
        <v>0</v>
      </c>
      <c r="N152" s="221"/>
    </row>
    <row r="153" spans="1:14" x14ac:dyDescent="0.25">
      <c r="A153" s="218" t="str">
        <f>'4. Kredite '!A3</f>
        <v>Neukredit 2, freie Erfasung im Blatt 4. Kredite</v>
      </c>
      <c r="B153" s="437">
        <f ca="1">IF(ISNUMBER(MATCH(B4,'4. Kredite '!$AA3:$CJ3,0)),'4. Kredite '!$C$3,0)</f>
        <v>0</v>
      </c>
      <c r="C153" s="437">
        <f ca="1">IF(ISNUMBER(MATCH(C4,'4. Kredite '!$AA3:$CJ3,0)),'4. Kredite '!$C$3,0)</f>
        <v>0</v>
      </c>
      <c r="D153" s="437">
        <f ca="1">IF(ISNUMBER(MATCH(D4,'4. Kredite '!$AA3:$CJ3,0)),'4. Kredite '!$C$3,0)</f>
        <v>0</v>
      </c>
      <c r="E153" s="437">
        <f ca="1">IF(ISNUMBER(MATCH(E4,'4. Kredite '!$AA3:$CJ3,0)),'4. Kredite '!$C$3,0)</f>
        <v>0</v>
      </c>
      <c r="F153" s="437">
        <f ca="1">IF(ISNUMBER(MATCH(F4,'4. Kredite '!$AA3:$CJ3,0)),'4. Kredite '!$C$3,0)</f>
        <v>0</v>
      </c>
      <c r="G153" s="437">
        <f ca="1">IF(ISNUMBER(MATCH(G4,'4. Kredite '!$AA3:$CJ3,0)),'4. Kredite '!$C$3,0)</f>
        <v>0</v>
      </c>
      <c r="H153" s="437">
        <f ca="1">IF(ISNUMBER(MATCH(H4,'4. Kredite '!$AA3:$CJ3,0)),'4. Kredite '!$C$3,0)</f>
        <v>0</v>
      </c>
      <c r="I153" s="437">
        <f ca="1">IF(ISNUMBER(MATCH(I4,'4. Kredite '!$AA3:$CJ3,0)),'4. Kredite '!$C$3,0)</f>
        <v>0</v>
      </c>
      <c r="J153" s="437">
        <f ca="1">IF(ISNUMBER(MATCH(J4,'4. Kredite '!$AA3:$CJ3,0)),'4. Kredite '!$C$3,0)</f>
        <v>0</v>
      </c>
      <c r="K153" s="437">
        <f ca="1">IF(ISNUMBER(MATCH(K4,'4. Kredite '!$AA3:$CJ3,0)),'4. Kredite '!$C$3,0)</f>
        <v>0</v>
      </c>
      <c r="L153" s="437">
        <f ca="1">IF(ISNUMBER(MATCH(L4,'4. Kredite '!$AA3:$CJ3,0)),'4. Kredite '!$C$3,0)</f>
        <v>0</v>
      </c>
      <c r="M153" s="437">
        <f ca="1">IF(ISNUMBER(MATCH(M4,'4. Kredite '!$AA3:$CJ3,0)),'4. Kredite '!$C$3,0)</f>
        <v>0</v>
      </c>
      <c r="N153" s="221"/>
    </row>
    <row r="154" spans="1:14" x14ac:dyDescent="0.25">
      <c r="A154" s="218" t="str">
        <f>'4. Kredite '!A4</f>
        <v>Neukredit 3, freie Erfasung im Blatt 4. Kredite</v>
      </c>
      <c r="B154" s="437">
        <f ca="1">IF(ISNUMBER(MATCH(B4,'4. Kredite '!$AA4:$CJ4,0)),'4. Kredite '!$C$4,0)</f>
        <v>0</v>
      </c>
      <c r="C154" s="437">
        <f ca="1">IF(ISNUMBER(MATCH(C4,'4. Kredite '!$AA4:$CJ4,0)),'4. Kredite '!$C$4,0)</f>
        <v>0</v>
      </c>
      <c r="D154" s="437">
        <f ca="1">IF(ISNUMBER(MATCH(D4,'4. Kredite '!$AA4:$CJ4,0)),'4. Kredite '!$C$4,0)</f>
        <v>0</v>
      </c>
      <c r="E154" s="437">
        <f ca="1">IF(ISNUMBER(MATCH(E4,'4. Kredite '!$AA4:$CJ4,0)),'4. Kredite '!$C$4,0)</f>
        <v>0</v>
      </c>
      <c r="F154" s="437">
        <f ca="1">IF(ISNUMBER(MATCH(F4,'4. Kredite '!$AA4:$CJ4,0)),'4. Kredite '!$C$4,0)</f>
        <v>0</v>
      </c>
      <c r="G154" s="437">
        <f ca="1">IF(ISNUMBER(MATCH(G4,'4. Kredite '!$AA4:$CJ4,0)),'4. Kredite '!$C$4,0)</f>
        <v>0</v>
      </c>
      <c r="H154" s="437">
        <f ca="1">IF(ISNUMBER(MATCH(H4,'4. Kredite '!$AA4:$CJ4,0)),'4. Kredite '!$C$4,0)</f>
        <v>0</v>
      </c>
      <c r="I154" s="437">
        <f ca="1">IF(ISNUMBER(MATCH(I4,'4. Kredite '!$AA4:$CJ4,0)),'4. Kredite '!$C$4,0)</f>
        <v>0</v>
      </c>
      <c r="J154" s="437">
        <f ca="1">IF(ISNUMBER(MATCH(J4,'4. Kredite '!$AA4:$CJ4,0)),'4. Kredite '!$C$4,0)</f>
        <v>0</v>
      </c>
      <c r="K154" s="437">
        <f ca="1">IF(ISNUMBER(MATCH(K4,'4. Kredite '!$AA4:$CJ4,0)),'4. Kredite '!$C$4,0)</f>
        <v>0</v>
      </c>
      <c r="L154" s="437">
        <f ca="1">IF(ISNUMBER(MATCH(L4,'4. Kredite '!$AA4:$CJ4,0)),'4. Kredite '!$C$4,0)</f>
        <v>0</v>
      </c>
      <c r="M154" s="437">
        <f ca="1">IF(ISNUMBER(MATCH(M4,'4. Kredite '!$AA4:$CJ4,0)),'4. Kredite '!$C$4,0)</f>
        <v>0</v>
      </c>
      <c r="N154" s="221"/>
    </row>
    <row r="155" spans="1:14" ht="18.75" x14ac:dyDescent="0.3">
      <c r="A155" s="216" t="s">
        <v>85</v>
      </c>
      <c r="B155" s="221">
        <f ca="1">SUM(B140:B154)</f>
        <v>-12000</v>
      </c>
      <c r="C155" s="221">
        <f t="shared" ref="C155:M155" ca="1" si="15">SUM(C140:C154)</f>
        <v>-12000</v>
      </c>
      <c r="D155" s="221">
        <f t="shared" ca="1" si="15"/>
        <v>-12000</v>
      </c>
      <c r="E155" s="221">
        <f t="shared" ca="1" si="15"/>
        <v>-12000</v>
      </c>
      <c r="F155" s="221">
        <f t="shared" ca="1" si="15"/>
        <v>-12000</v>
      </c>
      <c r="G155" s="221">
        <f t="shared" ca="1" si="15"/>
        <v>-12000</v>
      </c>
      <c r="H155" s="221">
        <f t="shared" ca="1" si="15"/>
        <v>-12000</v>
      </c>
      <c r="I155" s="221">
        <f t="shared" ca="1" si="15"/>
        <v>-12000</v>
      </c>
      <c r="J155" s="221">
        <f t="shared" ca="1" si="15"/>
        <v>-12000</v>
      </c>
      <c r="K155" s="221">
        <f t="shared" ca="1" si="15"/>
        <v>-12000</v>
      </c>
      <c r="L155" s="221">
        <f t="shared" ca="1" si="15"/>
        <v>-12000</v>
      </c>
      <c r="M155" s="221">
        <f t="shared" ca="1" si="15"/>
        <v>-12000</v>
      </c>
      <c r="N155" s="224"/>
    </row>
    <row r="156" spans="1:14" ht="18.75" x14ac:dyDescent="0.3">
      <c r="A156" s="222" t="str">
        <f>'4. Kredite '!A17</f>
        <v>Aktuelle Private Liquide Mittel</v>
      </c>
      <c r="B156" s="221">
        <f ca="1">'1. J  Details'!M158</f>
        <v>7297.119999999999</v>
      </c>
      <c r="C156" s="221">
        <f ca="1">IF(ISNUMBER(MATCH(C4,'4. Kredite '!$AA$17,0)),'4. Kredite '!$B$17,0)</f>
        <v>0</v>
      </c>
      <c r="D156" s="221">
        <f ca="1">IF(ISNUMBER(MATCH(D4,'4. Kredite '!$AA$17,0)),'4. Kredite '!$B$17,0)</f>
        <v>0</v>
      </c>
      <c r="E156" s="221">
        <f ca="1">IF(ISNUMBER(MATCH(E4,'4. Kredite '!$AA$17,0)),'4. Kredite '!$B$17,0)</f>
        <v>0</v>
      </c>
      <c r="F156" s="221">
        <f ca="1">IF(ISNUMBER(MATCH(F4,'4. Kredite '!$AA$17,0)),'4. Kredite '!$B$17,0)</f>
        <v>0</v>
      </c>
      <c r="G156" s="221">
        <f ca="1">IF(ISNUMBER(MATCH(G4,'4. Kredite '!$AA$17,0)),'4. Kredite '!$B$17,0)</f>
        <v>0</v>
      </c>
      <c r="H156" s="221">
        <f ca="1">IF(ISNUMBER(MATCH(H4,'4. Kredite '!$AA$17,0)),'4. Kredite '!$B$17,0)</f>
        <v>0</v>
      </c>
      <c r="I156" s="221">
        <f ca="1">IF(ISNUMBER(MATCH(I4,'4. Kredite '!$AA$17,0)),'4. Kredite '!$B$17,0)</f>
        <v>0</v>
      </c>
      <c r="J156" s="221">
        <f ca="1">IF(ISNUMBER(MATCH(J4,'4. Kredite '!$AA$17,0)),'4. Kredite '!$B$17,0)</f>
        <v>0</v>
      </c>
      <c r="K156" s="221">
        <f ca="1">IF(ISNUMBER(MATCH(K4,'4. Kredite '!$AA$17,0)),'4. Kredite '!$B$17,0)</f>
        <v>0</v>
      </c>
      <c r="L156" s="221">
        <f ca="1">IF(ISNUMBER(MATCH(L4,'4. Kredite '!$AA$17,0)),'4. Kredite '!$B$17,0)</f>
        <v>0</v>
      </c>
      <c r="M156" s="221">
        <f ca="1">IF(ISNUMBER(MATCH(M4,'4. Kredite '!$AA$17,0)),'4. Kredite '!$B$17,0)</f>
        <v>0</v>
      </c>
      <c r="N156" s="221"/>
    </row>
    <row r="157" spans="1:14" ht="18.75" x14ac:dyDescent="0.3">
      <c r="A157" s="222" t="s">
        <v>10</v>
      </c>
      <c r="B157" s="221">
        <f t="shared" ref="B157:M157" ca="1" si="16">B52-B138</f>
        <v>87.079999999999927</v>
      </c>
      <c r="C157" s="221">
        <f t="shared" ca="1" si="16"/>
        <v>87.079999999999927</v>
      </c>
      <c r="D157" s="221">
        <f t="shared" ca="1" si="16"/>
        <v>-462.92000000000007</v>
      </c>
      <c r="E157" s="221">
        <f t="shared" ca="1" si="16"/>
        <v>87.079999999999927</v>
      </c>
      <c r="F157" s="221">
        <f t="shared" ca="1" si="16"/>
        <v>87.079999999999927</v>
      </c>
      <c r="G157" s="221">
        <f t="shared" ca="1" si="16"/>
        <v>87.079999999999927</v>
      </c>
      <c r="H157" s="221">
        <f t="shared" ca="1" si="16"/>
        <v>87.079999999999927</v>
      </c>
      <c r="I157" s="221">
        <f t="shared" ca="1" si="16"/>
        <v>87.079999999999927</v>
      </c>
      <c r="J157" s="221">
        <f t="shared" ca="1" si="16"/>
        <v>87.079999999999927</v>
      </c>
      <c r="K157" s="221">
        <f t="shared" ca="1" si="16"/>
        <v>87.079999999999927</v>
      </c>
      <c r="L157" s="221">
        <f t="shared" ca="1" si="16"/>
        <v>87.079999999999927</v>
      </c>
      <c r="M157" s="221">
        <f t="shared" ca="1" si="16"/>
        <v>87.079999999999927</v>
      </c>
      <c r="N157" s="221">
        <f ca="1">SUM(B157:M157)</f>
        <v>494.95999999999913</v>
      </c>
    </row>
    <row r="158" spans="1:14" ht="18.75" x14ac:dyDescent="0.3">
      <c r="A158" s="222" t="s">
        <v>88</v>
      </c>
      <c r="B158" s="221">
        <f ca="1">B156+B157</f>
        <v>7384.1999999999989</v>
      </c>
      <c r="C158" s="221">
        <f ca="1">B158+C156+C157</f>
        <v>7471.2799999999988</v>
      </c>
      <c r="D158" s="221">
        <f t="shared" ref="D158:M158" ca="1" si="17">C158+D156+D157</f>
        <v>7008.3599999999988</v>
      </c>
      <c r="E158" s="221">
        <f t="shared" ca="1" si="17"/>
        <v>7095.4399999999987</v>
      </c>
      <c r="F158" s="221">
        <f t="shared" ca="1" si="17"/>
        <v>7182.5199999999986</v>
      </c>
      <c r="G158" s="221">
        <f t="shared" ca="1" si="17"/>
        <v>7269.5999999999985</v>
      </c>
      <c r="H158" s="221">
        <f t="shared" ca="1" si="17"/>
        <v>7356.6799999999985</v>
      </c>
      <c r="I158" s="221">
        <f t="shared" ca="1" si="17"/>
        <v>7443.7599999999984</v>
      </c>
      <c r="J158" s="221">
        <f t="shared" ca="1" si="17"/>
        <v>7530.8399999999983</v>
      </c>
      <c r="K158" s="221">
        <f t="shared" ca="1" si="17"/>
        <v>7617.9199999999983</v>
      </c>
      <c r="L158" s="221">
        <f t="shared" ca="1" si="17"/>
        <v>7704.9999999999982</v>
      </c>
      <c r="M158" s="221">
        <f t="shared" ca="1" si="17"/>
        <v>7792.0799999999981</v>
      </c>
      <c r="N158" s="221"/>
    </row>
    <row r="159" spans="1:14" ht="20.25" x14ac:dyDescent="0.3">
      <c r="A159" s="220" t="s">
        <v>86</v>
      </c>
      <c r="B159" s="221">
        <f ca="1">B158-B155</f>
        <v>19384.199999999997</v>
      </c>
      <c r="C159" s="221">
        <f t="shared" ref="C159:M159" ca="1" si="18">C158-C155</f>
        <v>19471.28</v>
      </c>
      <c r="D159" s="221">
        <f t="shared" ca="1" si="18"/>
        <v>19008.36</v>
      </c>
      <c r="E159" s="221">
        <f t="shared" ca="1" si="18"/>
        <v>19095.439999999999</v>
      </c>
      <c r="F159" s="221">
        <f t="shared" ca="1" si="18"/>
        <v>19182.519999999997</v>
      </c>
      <c r="G159" s="221">
        <f t="shared" ca="1" si="18"/>
        <v>19269.599999999999</v>
      </c>
      <c r="H159" s="221">
        <f t="shared" ca="1" si="18"/>
        <v>19356.68</v>
      </c>
      <c r="I159" s="221">
        <f t="shared" ca="1" si="18"/>
        <v>19443.759999999998</v>
      </c>
      <c r="J159" s="221">
        <f t="shared" ca="1" si="18"/>
        <v>19530.839999999997</v>
      </c>
      <c r="K159" s="221">
        <f t="shared" ca="1" si="18"/>
        <v>19617.919999999998</v>
      </c>
      <c r="L159" s="221">
        <f t="shared" ca="1" si="18"/>
        <v>19705</v>
      </c>
      <c r="M159" s="221">
        <f t="shared" ca="1" si="18"/>
        <v>19792.079999999998</v>
      </c>
      <c r="N159" s="221"/>
    </row>
  </sheetData>
  <sheetProtection algorithmName="SHA-512" hashValue="x6UFVwA9K0BvvjOChzISKgjJyz5mL/vteozJjuhUdmN2lubpsd3Wz1nEBxCNSVJIRstyzULlRvAnbCha2uvjHQ==" saltValue="1XmFlqZPX90CSXEvrpgm6w==" spinCount="100000" sheet="1" objects="1" scenarios="1" selectLockedCells="1"/>
  <mergeCells count="2">
    <mergeCell ref="K1:L3"/>
    <mergeCell ref="A1:J2"/>
  </mergeCells>
  <hyperlinks>
    <hyperlink ref="A3" r:id="rId1" xr:uid="{8D4AEC33-76BE-446D-B49A-218DD9814AC1}"/>
  </hyperlinks>
  <pageMargins left="0.39370078740157483" right="0.39370078740157483" top="0.39370078740157483" bottom="0.39370078740157483" header="0.39370078740157483" footer="0.39370078740157483"/>
  <pageSetup paperSize="9" scale="56" orientation="landscape" horizontalDpi="4294967293" r:id="rId2"/>
  <headerFooter>
    <oddFooter>&amp;L&amp;"Times New Roman,Standard"&amp;12&amp;A/ &amp;D
www.aicofira.de&amp;C&amp;"Times New Roman,Standard"&amp;12&amp;P von &amp;N&amp;R&amp;"Times New Roman,Standard"&amp;12Für die Korrektheit der Vorlage / Formeln übernehmen wir keine Gewähr. 
Eine persönliche Kontrolle ist erforderlich.</oddFooter>
  </headerFooter>
  <rowBreaks count="3" manualBreakCount="3">
    <brk id="52" max="16383" man="1"/>
    <brk id="94" max="16383" man="1"/>
    <brk id="1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sheetPr>
  <dimension ref="A1:O159"/>
  <sheetViews>
    <sheetView workbookViewId="0">
      <selection activeCell="A3" sqref="A3"/>
    </sheetView>
  </sheetViews>
  <sheetFormatPr baseColWidth="10" defaultColWidth="0" defaultRowHeight="15.75" x14ac:dyDescent="0.25"/>
  <cols>
    <col min="1" max="1" width="48.5703125" style="1" customWidth="1"/>
    <col min="2" max="2" width="15.140625" style="1" bestFit="1" customWidth="1"/>
    <col min="3" max="13" width="14.140625" style="1" bestFit="1" customWidth="1"/>
    <col min="14" max="14" width="14.42578125" style="1" customWidth="1"/>
    <col min="15" max="15" width="13.7109375" style="1" hidden="1" customWidth="1"/>
    <col min="16" max="16384" width="11.42578125" style="1" hidden="1"/>
  </cols>
  <sheetData>
    <row r="1" spans="1:14" ht="15.75" customHeight="1" x14ac:dyDescent="0.25">
      <c r="A1" s="735" t="s">
        <v>13</v>
      </c>
      <c r="B1" s="724"/>
      <c r="C1" s="724"/>
      <c r="D1" s="724"/>
      <c r="E1" s="724"/>
      <c r="F1" s="724"/>
      <c r="G1" s="724"/>
      <c r="H1" s="724"/>
      <c r="I1" s="724"/>
      <c r="J1" s="724"/>
      <c r="K1" s="751" t="s">
        <v>93</v>
      </c>
      <c r="L1" s="792"/>
    </row>
    <row r="2" spans="1:14" ht="37.5" customHeight="1" x14ac:dyDescent="0.25">
      <c r="A2" s="724"/>
      <c r="B2" s="724"/>
      <c r="C2" s="724"/>
      <c r="D2" s="724"/>
      <c r="E2" s="724"/>
      <c r="F2" s="724"/>
      <c r="G2" s="724"/>
      <c r="H2" s="724"/>
      <c r="I2" s="724"/>
      <c r="J2" s="724"/>
      <c r="K2" s="792"/>
      <c r="L2" s="792"/>
    </row>
    <row r="3" spans="1:14" ht="35.1" customHeight="1" x14ac:dyDescent="0.4">
      <c r="A3" s="624" t="s">
        <v>78</v>
      </c>
      <c r="B3" s="439">
        <f ca="1">DATE(YEAR(Daten!D99)+3,MONTH(Daten!D99),DAY(1))</f>
        <v>46753</v>
      </c>
      <c r="C3" s="440"/>
      <c r="D3" s="440"/>
      <c r="E3" s="440"/>
      <c r="F3" s="439" t="s">
        <v>241</v>
      </c>
      <c r="G3" s="435"/>
      <c r="H3" s="435"/>
      <c r="I3" s="435"/>
      <c r="J3" s="435"/>
      <c r="K3" s="793"/>
      <c r="L3" s="793"/>
      <c r="M3" s="436"/>
      <c r="N3" s="436"/>
    </row>
    <row r="4" spans="1:14" s="3" customFormat="1" ht="18.75" x14ac:dyDescent="0.3">
      <c r="A4" s="111" t="s">
        <v>156</v>
      </c>
      <c r="B4" s="131">
        <f ca="1">B3</f>
        <v>46753</v>
      </c>
      <c r="C4" s="131">
        <f ca="1">DATE(YEAR(B4),MONTH(B4)+1,DAY(1))</f>
        <v>46784</v>
      </c>
      <c r="D4" s="131">
        <f ca="1">DATE(YEAR(C4),MONTH(C4)+1,DAY(1))</f>
        <v>46813</v>
      </c>
      <c r="E4" s="131">
        <f t="shared" ref="E4:M4" ca="1" si="0">DATE(YEAR(D4),MONTH(D4)+1,DAY(1))</f>
        <v>46844</v>
      </c>
      <c r="F4" s="131">
        <f t="shared" ca="1" si="0"/>
        <v>46874</v>
      </c>
      <c r="G4" s="131">
        <f t="shared" ca="1" si="0"/>
        <v>46905</v>
      </c>
      <c r="H4" s="131">
        <f t="shared" ca="1" si="0"/>
        <v>46935</v>
      </c>
      <c r="I4" s="131">
        <f t="shared" ca="1" si="0"/>
        <v>46966</v>
      </c>
      <c r="J4" s="131">
        <f t="shared" ca="1" si="0"/>
        <v>46997</v>
      </c>
      <c r="K4" s="131">
        <f t="shared" ca="1" si="0"/>
        <v>47027</v>
      </c>
      <c r="L4" s="131">
        <f t="shared" ca="1" si="0"/>
        <v>47058</v>
      </c>
      <c r="M4" s="131">
        <f t="shared" ca="1" si="0"/>
        <v>47088</v>
      </c>
      <c r="N4" s="133" t="s">
        <v>12</v>
      </c>
    </row>
    <row r="5" spans="1:14" x14ac:dyDescent="0.25">
      <c r="A5" s="130" t="str">
        <f>'2. Erfassung Einzahlungen'!A2</f>
        <v>Miete DHH Am Sauerwinkel</v>
      </c>
      <c r="B5" s="204">
        <f ca="1">IF(ISNUMBER(MATCH(B4,'2. Erfassung Einzahlungen'!$V$2:$CE$2,0)),'2. Erfassung Einzahlungen'!$N$2,"")</f>
        <v>1212.25</v>
      </c>
      <c r="C5" s="204">
        <f ca="1">IF(ISNUMBER(MATCH(C4,'2. Erfassung Einzahlungen'!$V$2:$CE$2,0)),'2. Erfassung Einzahlungen'!$N$2,"")</f>
        <v>1212.25</v>
      </c>
      <c r="D5" s="204">
        <f ca="1">IF(ISNUMBER(MATCH(D4,'2. Erfassung Einzahlungen'!$V$2:$CE$2,0)),'2. Erfassung Einzahlungen'!$N$2,"")</f>
        <v>1212.25</v>
      </c>
      <c r="E5" s="204">
        <f ca="1">IF(ISNUMBER(MATCH(E4,'2. Erfassung Einzahlungen'!$V$2:$CE$2,0)),'2. Erfassung Einzahlungen'!$N$2,"")</f>
        <v>1212.25</v>
      </c>
      <c r="F5" s="204">
        <f ca="1">IF(ISNUMBER(MATCH(F4,'2. Erfassung Einzahlungen'!$V$2:$CE$2,0)),'2. Erfassung Einzahlungen'!$N$2,"")</f>
        <v>1212.25</v>
      </c>
      <c r="G5" s="204">
        <f ca="1">IF(ISNUMBER(MATCH(G4,'2. Erfassung Einzahlungen'!$V$2:$CE$2,0)),'2. Erfassung Einzahlungen'!$N$2,"")</f>
        <v>1212.25</v>
      </c>
      <c r="H5" s="204">
        <f ca="1">IF(ISNUMBER(MATCH(H4,'2. Erfassung Einzahlungen'!$V$2:$CE$2,0)),'2. Erfassung Einzahlungen'!$N$2,"")</f>
        <v>1212.25</v>
      </c>
      <c r="I5" s="204">
        <f ca="1">IF(ISNUMBER(MATCH(I4,'2. Erfassung Einzahlungen'!$V$2:$CE$2,0)),'2. Erfassung Einzahlungen'!$N$2,"")</f>
        <v>1212.25</v>
      </c>
      <c r="J5" s="204">
        <f ca="1">IF(ISNUMBER(MATCH(J4,'2. Erfassung Einzahlungen'!$V$2:$CE$2,0)),'2. Erfassung Einzahlungen'!$N$2,"")</f>
        <v>1212.25</v>
      </c>
      <c r="K5" s="204">
        <f ca="1">IF(ISNUMBER(MATCH(K4,'2. Erfassung Einzahlungen'!$V$2:$CE$2,0)),'2. Erfassung Einzahlungen'!$N$2,"")</f>
        <v>1212.25</v>
      </c>
      <c r="L5" s="204">
        <f ca="1">IF(ISNUMBER(MATCH(L4,'2. Erfassung Einzahlungen'!$V$2:$CE$2,0)),'2. Erfassung Einzahlungen'!$N$2,"")</f>
        <v>1212.25</v>
      </c>
      <c r="M5" s="204">
        <f ca="1">IF(ISNUMBER(MATCH(M4,'2. Erfassung Einzahlungen'!$V$2:$CE$2,0)),'2. Erfassung Einzahlungen'!$N$2,"")</f>
        <v>1212.25</v>
      </c>
      <c r="N5" s="134">
        <f ca="1">SUM(B5:M5)</f>
        <v>14547</v>
      </c>
    </row>
    <row r="6" spans="1:14" x14ac:dyDescent="0.25">
      <c r="A6" s="130" t="str">
        <f>'2. Erfassung Einzahlungen'!A3</f>
        <v>Dividende</v>
      </c>
      <c r="B6" s="204" t="str">
        <f ca="1">IF(ISNUMBER(MATCH(B4,'2. Erfassung Einzahlungen'!$V$3:$CE$3,0)),'2. Erfassung Einzahlungen'!$N$3,"")</f>
        <v/>
      </c>
      <c r="C6" s="204" t="str">
        <f ca="1">IF(ISNUMBER(MATCH(C4,'2. Erfassung Einzahlungen'!$V$3:$CE$3,0)),'2. Erfassung Einzahlungen'!$N$3,"")</f>
        <v/>
      </c>
      <c r="D6" s="204">
        <f ca="1">IF(ISNUMBER(MATCH(D4,'2. Erfassung Einzahlungen'!$V$3:$CE$3,0)),'2. Erfassung Einzahlungen'!$N$3,"")</f>
        <v>250</v>
      </c>
      <c r="E6" s="204" t="str">
        <f ca="1">IF(ISNUMBER(MATCH(E4,'2. Erfassung Einzahlungen'!$V$3:$CE$3,0)),'2. Erfassung Einzahlungen'!$N$3,"")</f>
        <v/>
      </c>
      <c r="F6" s="204" t="str">
        <f ca="1">IF(ISNUMBER(MATCH(F4,'2. Erfassung Einzahlungen'!$V$3:$CE$3,0)),'2. Erfassung Einzahlungen'!$N$3,"")</f>
        <v/>
      </c>
      <c r="G6" s="204" t="str">
        <f ca="1">IF(ISNUMBER(MATCH(G4,'2. Erfassung Einzahlungen'!$V$3:$CE$3,0)),'2. Erfassung Einzahlungen'!$N$3,"")</f>
        <v/>
      </c>
      <c r="H6" s="204" t="str">
        <f ca="1">IF(ISNUMBER(MATCH(H4,'2. Erfassung Einzahlungen'!$V$3:$CE$3,0)),'2. Erfassung Einzahlungen'!$N$3,"")</f>
        <v/>
      </c>
      <c r="I6" s="204" t="str">
        <f ca="1">IF(ISNUMBER(MATCH(I4,'2. Erfassung Einzahlungen'!$V$3:$CE$3,0)),'2. Erfassung Einzahlungen'!$N$3,"")</f>
        <v/>
      </c>
      <c r="J6" s="204" t="str">
        <f ca="1">IF(ISNUMBER(MATCH(J4,'2. Erfassung Einzahlungen'!$V$3:$CE$3,0)),'2. Erfassung Einzahlungen'!$N$3,"")</f>
        <v/>
      </c>
      <c r="K6" s="204" t="str">
        <f ca="1">IF(ISNUMBER(MATCH(K4,'2. Erfassung Einzahlungen'!$V$3:$CE$3,0)),'2. Erfassung Einzahlungen'!$N$3,"")</f>
        <v/>
      </c>
      <c r="L6" s="204" t="str">
        <f ca="1">IF(ISNUMBER(MATCH(L4,'2. Erfassung Einzahlungen'!$V$3:$CE$3,0)),'2. Erfassung Einzahlungen'!$N$3,"")</f>
        <v/>
      </c>
      <c r="M6" s="204" t="str">
        <f ca="1">IF(ISNUMBER(MATCH(M4,'2. Erfassung Einzahlungen'!$V$3:$CE$3,0)),'2. Erfassung Einzahlungen'!$N$3,"")</f>
        <v/>
      </c>
      <c r="N6" s="134">
        <f t="shared" ref="N6:N24" ca="1" si="1">SUM(B6:M6)</f>
        <v>250</v>
      </c>
    </row>
    <row r="7" spans="1:14" x14ac:dyDescent="0.25">
      <c r="A7" s="130">
        <f>'2. Erfassung Einzahlungen'!A4</f>
        <v>0</v>
      </c>
      <c r="B7" s="204" t="str">
        <f ca="1">IF(ISNUMBER(MATCH(B4,'2. Erfassung Einzahlungen'!$V$4:$CE$4,0)),'2. Erfassung Einzahlungen'!$N$4,"")</f>
        <v/>
      </c>
      <c r="C7" s="204" t="str">
        <f ca="1">IF(ISNUMBER(MATCH(C4,'2. Erfassung Einzahlungen'!$V$4:$CE$4,0)),'2. Erfassung Einzahlungen'!$N$4,"")</f>
        <v/>
      </c>
      <c r="D7" s="204" t="str">
        <f ca="1">IF(ISNUMBER(MATCH(D4,'2. Erfassung Einzahlungen'!$V$4:$CE$4,0)),'2. Erfassung Einzahlungen'!$N$4,"")</f>
        <v/>
      </c>
      <c r="E7" s="204" t="str">
        <f ca="1">IF(ISNUMBER(MATCH(E4,'2. Erfassung Einzahlungen'!$V$4:$CE$4,0)),'2. Erfassung Einzahlungen'!$N$4,"")</f>
        <v/>
      </c>
      <c r="F7" s="204" t="str">
        <f ca="1">IF(ISNUMBER(MATCH(F4,'2. Erfassung Einzahlungen'!$V$4:$CE$4,0)),'2. Erfassung Einzahlungen'!$N$4,"")</f>
        <v/>
      </c>
      <c r="G7" s="204" t="str">
        <f ca="1">IF(ISNUMBER(MATCH(G4,'2. Erfassung Einzahlungen'!$V$4:$CE$4,0)),'2. Erfassung Einzahlungen'!$N$4,"")</f>
        <v/>
      </c>
      <c r="H7" s="204" t="str">
        <f ca="1">IF(ISNUMBER(MATCH(H4,'2. Erfassung Einzahlungen'!$V$4:$CE$4,0)),'2. Erfassung Einzahlungen'!$N$4,"")</f>
        <v/>
      </c>
      <c r="I7" s="204" t="str">
        <f ca="1">IF(ISNUMBER(MATCH(I4,'2. Erfassung Einzahlungen'!$V$4:$CE$4,0)),'2. Erfassung Einzahlungen'!$N$4,"")</f>
        <v/>
      </c>
      <c r="J7" s="204" t="str">
        <f ca="1">IF(ISNUMBER(MATCH(J4,'2. Erfassung Einzahlungen'!$V$4:$CE$4,0)),'2. Erfassung Einzahlungen'!$N$4,"")</f>
        <v/>
      </c>
      <c r="K7" s="204" t="str">
        <f ca="1">IF(ISNUMBER(MATCH(K4,'2. Erfassung Einzahlungen'!$V$4:$CE$4,0)),'2. Erfassung Einzahlungen'!$N$4,"")</f>
        <v/>
      </c>
      <c r="L7" s="204" t="str">
        <f ca="1">IF(ISNUMBER(MATCH(L4,'2. Erfassung Einzahlungen'!$V$4:$CE$4,0)),'2. Erfassung Einzahlungen'!$N$4,"")</f>
        <v/>
      </c>
      <c r="M7" s="204" t="str">
        <f ca="1">IF(ISNUMBER(MATCH(M4,'2. Erfassung Einzahlungen'!$V$4:$CE$4,0)),'2. Erfassung Einzahlungen'!$N$4,"")</f>
        <v/>
      </c>
      <c r="N7" s="134">
        <f t="shared" ca="1" si="1"/>
        <v>0</v>
      </c>
    </row>
    <row r="8" spans="1:14" x14ac:dyDescent="0.25">
      <c r="A8" s="130">
        <f>'2. Erfassung Einzahlungen'!A5</f>
        <v>0</v>
      </c>
      <c r="B8" s="204" t="str">
        <f ca="1">IF(ISNUMBER(MATCH(B4,'2. Erfassung Einzahlungen'!$V$5:$CE$5,0)),'2. Erfassung Einzahlungen'!$N$5,"")</f>
        <v/>
      </c>
      <c r="C8" s="204" t="str">
        <f ca="1">IF(ISNUMBER(MATCH(C4,'2. Erfassung Einzahlungen'!$V$5:$CE$5,0)),'2. Erfassung Einzahlungen'!$N$5,"")</f>
        <v/>
      </c>
      <c r="D8" s="204" t="str">
        <f ca="1">IF(ISNUMBER(MATCH(D4,'2. Erfassung Einzahlungen'!$V$5:$CE$5,0)),'2. Erfassung Einzahlungen'!$N$5,"")</f>
        <v/>
      </c>
      <c r="E8" s="204" t="str">
        <f ca="1">IF(ISNUMBER(MATCH(E4,'2. Erfassung Einzahlungen'!$V$5:$CE$5,0)),'2. Erfassung Einzahlungen'!$N$5,"")</f>
        <v/>
      </c>
      <c r="F8" s="204" t="str">
        <f ca="1">IF(ISNUMBER(MATCH(F4,'2. Erfassung Einzahlungen'!$V$5:$CE$5,0)),'2. Erfassung Einzahlungen'!$N$5,"")</f>
        <v/>
      </c>
      <c r="G8" s="204" t="str">
        <f ca="1">IF(ISNUMBER(MATCH(G4,'2. Erfassung Einzahlungen'!$V$5:$CE$5,0)),'2. Erfassung Einzahlungen'!$N$5,"")</f>
        <v/>
      </c>
      <c r="H8" s="204" t="str">
        <f ca="1">IF(ISNUMBER(MATCH(H4,'2. Erfassung Einzahlungen'!$V$5:$CE$5,0)),'2. Erfassung Einzahlungen'!$N$5,"")</f>
        <v/>
      </c>
      <c r="I8" s="204" t="str">
        <f ca="1">IF(ISNUMBER(MATCH(I4,'2. Erfassung Einzahlungen'!$V$5:$CE$5,0)),'2. Erfassung Einzahlungen'!$N$5,"")</f>
        <v/>
      </c>
      <c r="J8" s="204" t="str">
        <f ca="1">IF(ISNUMBER(MATCH(J4,'2. Erfassung Einzahlungen'!$V$5:$CE$5,0)),'2. Erfassung Einzahlungen'!$N$5,"")</f>
        <v/>
      </c>
      <c r="K8" s="204" t="str">
        <f ca="1">IF(ISNUMBER(MATCH(K4,'2. Erfassung Einzahlungen'!$V$5:$CE$5,0)),'2. Erfassung Einzahlungen'!$N$5,"")</f>
        <v/>
      </c>
      <c r="L8" s="204" t="str">
        <f ca="1">IF(ISNUMBER(MATCH(L4,'2. Erfassung Einzahlungen'!$V$5:$CE$5,0)),'2. Erfassung Einzahlungen'!$N$5,"")</f>
        <v/>
      </c>
      <c r="M8" s="204" t="str">
        <f ca="1">IF(ISNUMBER(MATCH(M4,'2. Erfassung Einzahlungen'!$V$5:$CE$5,0)),'2. Erfassung Einzahlungen'!$N$5,"")</f>
        <v/>
      </c>
      <c r="N8" s="134">
        <f t="shared" ca="1" si="1"/>
        <v>0</v>
      </c>
    </row>
    <row r="9" spans="1:14" x14ac:dyDescent="0.25">
      <c r="A9" s="130">
        <f>'2. Erfassung Einzahlungen'!A6</f>
        <v>0</v>
      </c>
      <c r="B9" s="204" t="str">
        <f ca="1">IF(ISNUMBER(MATCH(B4,'2. Erfassung Einzahlungen'!$V$6:$CE$6,0)),'2. Erfassung Einzahlungen'!$N$6,"")</f>
        <v/>
      </c>
      <c r="C9" s="204" t="str">
        <f ca="1">IF(ISNUMBER(MATCH(C4,'2. Erfassung Einzahlungen'!$V$6:$CE$6,0)),'2. Erfassung Einzahlungen'!$N$6,"")</f>
        <v/>
      </c>
      <c r="D9" s="204" t="str">
        <f ca="1">IF(ISNUMBER(MATCH(D4,'2. Erfassung Einzahlungen'!$V$6:$CE$6,0)),'2. Erfassung Einzahlungen'!$N$6,"")</f>
        <v/>
      </c>
      <c r="E9" s="204" t="str">
        <f ca="1">IF(ISNUMBER(MATCH(E4,'2. Erfassung Einzahlungen'!$V$6:$CE$6,0)),'2. Erfassung Einzahlungen'!$N$6,"")</f>
        <v/>
      </c>
      <c r="F9" s="204" t="str">
        <f ca="1">IF(ISNUMBER(MATCH(F4,'2. Erfassung Einzahlungen'!$V$6:$CE$6,0)),'2. Erfassung Einzahlungen'!$N$6,"")</f>
        <v/>
      </c>
      <c r="G9" s="204" t="str">
        <f ca="1">IF(ISNUMBER(MATCH(G4,'2. Erfassung Einzahlungen'!$V$6:$CE$6,0)),'2. Erfassung Einzahlungen'!$N$6,"")</f>
        <v/>
      </c>
      <c r="H9" s="204" t="str">
        <f ca="1">IF(ISNUMBER(MATCH(H4,'2. Erfassung Einzahlungen'!$V$6:$CE$6,0)),'2. Erfassung Einzahlungen'!$N$6,"")</f>
        <v/>
      </c>
      <c r="I9" s="204" t="str">
        <f ca="1">IF(ISNUMBER(MATCH(I4,'2. Erfassung Einzahlungen'!$V$6:$CE$6,0)),'2. Erfassung Einzahlungen'!$N$6,"")</f>
        <v/>
      </c>
      <c r="J9" s="204" t="str">
        <f ca="1">IF(ISNUMBER(MATCH(J4,'2. Erfassung Einzahlungen'!$V$6:$CE$6,0)),'2. Erfassung Einzahlungen'!$N$6,"")</f>
        <v/>
      </c>
      <c r="K9" s="204" t="str">
        <f ca="1">IF(ISNUMBER(MATCH(K4,'2. Erfassung Einzahlungen'!$V$6:$CE$6,0)),'2. Erfassung Einzahlungen'!$N$6,"")</f>
        <v/>
      </c>
      <c r="L9" s="204" t="str">
        <f ca="1">IF(ISNUMBER(MATCH(L4,'2. Erfassung Einzahlungen'!$V$6:$CE$6,0)),'2. Erfassung Einzahlungen'!$N$6,"")</f>
        <v/>
      </c>
      <c r="M9" s="204" t="str">
        <f ca="1">IF(ISNUMBER(MATCH(M4,'2. Erfassung Einzahlungen'!$V$6:$CE$6,0)),'2. Erfassung Einzahlungen'!$N$6,"")</f>
        <v/>
      </c>
      <c r="N9" s="134">
        <f t="shared" ca="1" si="1"/>
        <v>0</v>
      </c>
    </row>
    <row r="10" spans="1:14" x14ac:dyDescent="0.25">
      <c r="A10" s="130">
        <f>'2. Erfassung Einzahlungen'!A7</f>
        <v>0</v>
      </c>
      <c r="B10" s="204" t="str">
        <f ca="1">IF(ISNUMBER(MATCH(B4,'2. Erfassung Einzahlungen'!$V$7:$CE$7,0)),'2. Erfassung Einzahlungen'!$N$7,"")</f>
        <v/>
      </c>
      <c r="C10" s="204" t="str">
        <f ca="1">IF(ISNUMBER(MATCH(C4,'2. Erfassung Einzahlungen'!$V$7:$CE$7,0)),'2. Erfassung Einzahlungen'!$N$7,"")</f>
        <v/>
      </c>
      <c r="D10" s="204" t="str">
        <f ca="1">IF(ISNUMBER(MATCH(D4,'2. Erfassung Einzahlungen'!$V$7:$CE$7,0)),'2. Erfassung Einzahlungen'!$N$7,"")</f>
        <v/>
      </c>
      <c r="E10" s="204" t="str">
        <f ca="1">IF(ISNUMBER(MATCH(E4,'2. Erfassung Einzahlungen'!$V$7:$CE$7,0)),'2. Erfassung Einzahlungen'!$N$7,"")</f>
        <v/>
      </c>
      <c r="F10" s="204" t="str">
        <f ca="1">IF(ISNUMBER(MATCH(F4,'2. Erfassung Einzahlungen'!$V$7:$CE$7,0)),'2. Erfassung Einzahlungen'!$N$7,"")</f>
        <v/>
      </c>
      <c r="G10" s="204" t="str">
        <f ca="1">IF(ISNUMBER(MATCH(G4,'2. Erfassung Einzahlungen'!$V$7:$CE$7,0)),'2. Erfassung Einzahlungen'!$N$7,"")</f>
        <v/>
      </c>
      <c r="H10" s="204" t="str">
        <f ca="1">IF(ISNUMBER(MATCH(H4,'2. Erfassung Einzahlungen'!$V$7:$CE$7,0)),'2. Erfassung Einzahlungen'!$N$7,"")</f>
        <v/>
      </c>
      <c r="I10" s="204" t="str">
        <f ca="1">IF(ISNUMBER(MATCH(I4,'2. Erfassung Einzahlungen'!$V$7:$CE$7,0)),'2. Erfassung Einzahlungen'!$N$7,"")</f>
        <v/>
      </c>
      <c r="J10" s="204" t="str">
        <f ca="1">IF(ISNUMBER(MATCH(J4,'2. Erfassung Einzahlungen'!$V$7:$CE$7,0)),'2. Erfassung Einzahlungen'!$N$7,"")</f>
        <v/>
      </c>
      <c r="K10" s="204" t="str">
        <f ca="1">IF(ISNUMBER(MATCH(K4,'2. Erfassung Einzahlungen'!$V$7:$CE$7,0)),'2. Erfassung Einzahlungen'!$N$7,"")</f>
        <v/>
      </c>
      <c r="L10" s="204" t="str">
        <f ca="1">IF(ISNUMBER(MATCH(L4,'2. Erfassung Einzahlungen'!$V$7:$CE$7,0)),'2. Erfassung Einzahlungen'!$N$7,"")</f>
        <v/>
      </c>
      <c r="M10" s="204" t="str">
        <f ca="1">IF(ISNUMBER(MATCH(M4,'2. Erfassung Einzahlungen'!$V$7:$CE$7,0)),'2. Erfassung Einzahlungen'!$N$7,"")</f>
        <v/>
      </c>
      <c r="N10" s="134">
        <f t="shared" ca="1" si="1"/>
        <v>0</v>
      </c>
    </row>
    <row r="11" spans="1:14" x14ac:dyDescent="0.25">
      <c r="A11" s="130">
        <f>'2. Erfassung Einzahlungen'!A8</f>
        <v>0</v>
      </c>
      <c r="B11" s="204" t="str">
        <f ca="1">IF(ISNUMBER(MATCH(B4,'2. Erfassung Einzahlungen'!$V$8:$CE$8,0)),'2. Erfassung Einzahlungen'!$N$8,"")</f>
        <v/>
      </c>
      <c r="C11" s="204" t="str">
        <f ca="1">IF(ISNUMBER(MATCH(C4,'2. Erfassung Einzahlungen'!$V$8:$CE$8,0)),'2. Erfassung Einzahlungen'!$N$8,"")</f>
        <v/>
      </c>
      <c r="D11" s="204" t="str">
        <f ca="1">IF(ISNUMBER(MATCH(D4,'2. Erfassung Einzahlungen'!$V$8:$CE$8,0)),'2. Erfassung Einzahlungen'!$N$8,"")</f>
        <v/>
      </c>
      <c r="E11" s="204" t="str">
        <f ca="1">IF(ISNUMBER(MATCH(E4,'2. Erfassung Einzahlungen'!$V$8:$CE$8,0)),'2. Erfassung Einzahlungen'!$N$8,"")</f>
        <v/>
      </c>
      <c r="F11" s="204" t="str">
        <f ca="1">IF(ISNUMBER(MATCH(F4,'2. Erfassung Einzahlungen'!$V$8:$CE$8,0)),'2. Erfassung Einzahlungen'!$N$8,"")</f>
        <v/>
      </c>
      <c r="G11" s="204" t="str">
        <f ca="1">IF(ISNUMBER(MATCH(G4,'2. Erfassung Einzahlungen'!$V$8:$CE$8,0)),'2. Erfassung Einzahlungen'!$N$8,"")</f>
        <v/>
      </c>
      <c r="H11" s="204" t="str">
        <f ca="1">IF(ISNUMBER(MATCH(H4,'2. Erfassung Einzahlungen'!$V$8:$CE$8,0)),'2. Erfassung Einzahlungen'!$N$8,"")</f>
        <v/>
      </c>
      <c r="I11" s="204" t="str">
        <f ca="1">IF(ISNUMBER(MATCH(I4,'2. Erfassung Einzahlungen'!$V$8:$CE$8,0)),'2. Erfassung Einzahlungen'!$N$8,"")</f>
        <v/>
      </c>
      <c r="J11" s="204" t="str">
        <f ca="1">IF(ISNUMBER(MATCH(J4,'2. Erfassung Einzahlungen'!$V$8:$CE$8,0)),'2. Erfassung Einzahlungen'!$N$8,"")</f>
        <v/>
      </c>
      <c r="K11" s="204" t="str">
        <f ca="1">IF(ISNUMBER(MATCH(K4,'2. Erfassung Einzahlungen'!$V$8:$CE$8,0)),'2. Erfassung Einzahlungen'!$N$8,"")</f>
        <v/>
      </c>
      <c r="L11" s="204" t="str">
        <f ca="1">IF(ISNUMBER(MATCH(L4,'2. Erfassung Einzahlungen'!$V$8:$CE$8,0)),'2. Erfassung Einzahlungen'!$N$8,"")</f>
        <v/>
      </c>
      <c r="M11" s="204" t="str">
        <f ca="1">IF(ISNUMBER(MATCH(M4,'2. Erfassung Einzahlungen'!$V$8:$CE$8,0)),'2. Erfassung Einzahlungen'!$N$8,"")</f>
        <v/>
      </c>
      <c r="N11" s="134">
        <f t="shared" ca="1" si="1"/>
        <v>0</v>
      </c>
    </row>
    <row r="12" spans="1:14" x14ac:dyDescent="0.25">
      <c r="A12" s="130">
        <f>'2. Erfassung Einzahlungen'!A9</f>
        <v>0</v>
      </c>
      <c r="B12" s="204" t="str">
        <f ca="1">IF(ISNUMBER(MATCH(B4,'2. Erfassung Einzahlungen'!$V$9:$CE$9,0)),'2. Erfassung Einzahlungen'!$N$9,"")</f>
        <v/>
      </c>
      <c r="C12" s="204" t="str">
        <f ca="1">IF(ISNUMBER(MATCH(C4,'2. Erfassung Einzahlungen'!$V$9:$CE$9,0)),'2. Erfassung Einzahlungen'!$N$9,"")</f>
        <v/>
      </c>
      <c r="D12" s="204" t="str">
        <f ca="1">IF(ISNUMBER(MATCH(D4,'2. Erfassung Einzahlungen'!$V$9:$CE$9,0)),'2. Erfassung Einzahlungen'!$N$9,"")</f>
        <v/>
      </c>
      <c r="E12" s="204" t="str">
        <f ca="1">IF(ISNUMBER(MATCH(E4,'2. Erfassung Einzahlungen'!$V$9:$CE$9,0)),'2. Erfassung Einzahlungen'!$N$9,"")</f>
        <v/>
      </c>
      <c r="F12" s="204" t="str">
        <f ca="1">IF(ISNUMBER(MATCH(F4,'2. Erfassung Einzahlungen'!$V$9:$CE$9,0)),'2. Erfassung Einzahlungen'!$N$9,"")</f>
        <v/>
      </c>
      <c r="G12" s="204" t="str">
        <f ca="1">IF(ISNUMBER(MATCH(G4,'2. Erfassung Einzahlungen'!$V$9:$CE$9,0)),'2. Erfassung Einzahlungen'!$N$9,"")</f>
        <v/>
      </c>
      <c r="H12" s="204" t="str">
        <f ca="1">IF(ISNUMBER(MATCH(H4,'2. Erfassung Einzahlungen'!$V$9:$CE$9,0)),'2. Erfassung Einzahlungen'!$N$9,"")</f>
        <v/>
      </c>
      <c r="I12" s="204" t="str">
        <f ca="1">IF(ISNUMBER(MATCH(I4,'2. Erfassung Einzahlungen'!$V$9:$CE$9,0)),'2. Erfassung Einzahlungen'!$N$9,"")</f>
        <v/>
      </c>
      <c r="J12" s="204" t="str">
        <f ca="1">IF(ISNUMBER(MATCH(J4,'2. Erfassung Einzahlungen'!$V$9:$CE$9,0)),'2. Erfassung Einzahlungen'!$N$9,"")</f>
        <v/>
      </c>
      <c r="K12" s="204" t="str">
        <f ca="1">IF(ISNUMBER(MATCH(K4,'2. Erfassung Einzahlungen'!$V$9:$CE$9,0)),'2. Erfassung Einzahlungen'!$N$9,"")</f>
        <v/>
      </c>
      <c r="L12" s="204" t="str">
        <f ca="1">IF(ISNUMBER(MATCH(L4,'2. Erfassung Einzahlungen'!$V$9:$CE$9,0)),'2. Erfassung Einzahlungen'!$N$9,"")</f>
        <v/>
      </c>
      <c r="M12" s="204" t="str">
        <f ca="1">IF(ISNUMBER(MATCH(M4,'2. Erfassung Einzahlungen'!$V$9:$CE$9,0)),'2. Erfassung Einzahlungen'!$N$9,"")</f>
        <v/>
      </c>
      <c r="N12" s="134">
        <f t="shared" ca="1" si="1"/>
        <v>0</v>
      </c>
    </row>
    <row r="13" spans="1:14" x14ac:dyDescent="0.25">
      <c r="A13" s="130">
        <f>'2. Erfassung Einzahlungen'!A10</f>
        <v>0</v>
      </c>
      <c r="B13" s="204" t="str">
        <f ca="1">IF(ISNUMBER(MATCH(B4,'2. Erfassung Einzahlungen'!$V$10:$CE$10,0)),'2. Erfassung Einzahlungen'!$N$10,"")</f>
        <v/>
      </c>
      <c r="C13" s="204" t="str">
        <f ca="1">IF(ISNUMBER(MATCH(C4,'2. Erfassung Einzahlungen'!$V$10:$CE$10,0)),'2. Erfassung Einzahlungen'!$N$10,"")</f>
        <v/>
      </c>
      <c r="D13" s="204" t="str">
        <f ca="1">IF(ISNUMBER(MATCH(D4,'2. Erfassung Einzahlungen'!$V$10:$CE$10,0)),'2. Erfassung Einzahlungen'!$N$10,"")</f>
        <v/>
      </c>
      <c r="E13" s="204" t="str">
        <f ca="1">IF(ISNUMBER(MATCH(E4,'2. Erfassung Einzahlungen'!$V$10:$CE$10,0)),'2. Erfassung Einzahlungen'!$N$10,"")</f>
        <v/>
      </c>
      <c r="F13" s="204" t="str">
        <f ca="1">IF(ISNUMBER(MATCH(F4,'2. Erfassung Einzahlungen'!$V$10:$CE$10,0)),'2. Erfassung Einzahlungen'!$N$10,"")</f>
        <v/>
      </c>
      <c r="G13" s="204" t="str">
        <f ca="1">IF(ISNUMBER(MATCH(G4,'2. Erfassung Einzahlungen'!$V$10:$CE$10,0)),'2. Erfassung Einzahlungen'!$N$10,"")</f>
        <v/>
      </c>
      <c r="H13" s="204" t="str">
        <f ca="1">IF(ISNUMBER(MATCH(H4,'2. Erfassung Einzahlungen'!$V$10:$CE$10,0)),'2. Erfassung Einzahlungen'!$N$10,"")</f>
        <v/>
      </c>
      <c r="I13" s="204" t="str">
        <f ca="1">IF(ISNUMBER(MATCH(I4,'2. Erfassung Einzahlungen'!$V$10:$CE$10,0)),'2. Erfassung Einzahlungen'!$N$10,"")</f>
        <v/>
      </c>
      <c r="J13" s="204" t="str">
        <f ca="1">IF(ISNUMBER(MATCH(J4,'2. Erfassung Einzahlungen'!$V$10:$CE$10,0)),'2. Erfassung Einzahlungen'!$N$10,"")</f>
        <v/>
      </c>
      <c r="K13" s="204" t="str">
        <f ca="1">IF(ISNUMBER(MATCH(K4,'2. Erfassung Einzahlungen'!$V$10:$CE$10,0)),'2. Erfassung Einzahlungen'!$N$10,"")</f>
        <v/>
      </c>
      <c r="L13" s="204" t="str">
        <f ca="1">IF(ISNUMBER(MATCH(L4,'2. Erfassung Einzahlungen'!$V$10:$CE$10,0)),'2. Erfassung Einzahlungen'!$N$10,"")</f>
        <v/>
      </c>
      <c r="M13" s="204" t="str">
        <f ca="1">IF(ISNUMBER(MATCH(M4,'2. Erfassung Einzahlungen'!$V$10:$CE$10,0)),'2. Erfassung Einzahlungen'!$N$10,"")</f>
        <v/>
      </c>
      <c r="N13" s="134">
        <f t="shared" ca="1" si="1"/>
        <v>0</v>
      </c>
    </row>
    <row r="14" spans="1:14" x14ac:dyDescent="0.25">
      <c r="A14" s="130">
        <f>'2. Erfassung Einzahlungen'!A11</f>
        <v>0</v>
      </c>
      <c r="B14" s="204" t="str">
        <f ca="1">IF(ISNUMBER(MATCH(B4,'2. Erfassung Einzahlungen'!$V$11:$CE$11,0)),'2. Erfassung Einzahlungen'!$N$11,"")</f>
        <v/>
      </c>
      <c r="C14" s="204" t="str">
        <f ca="1">IF(ISNUMBER(MATCH(C4,'2. Erfassung Einzahlungen'!$V$11:$CE$11,0)),'2. Erfassung Einzahlungen'!$N$11,"")</f>
        <v/>
      </c>
      <c r="D14" s="204" t="str">
        <f ca="1">IF(ISNUMBER(MATCH(D4,'2. Erfassung Einzahlungen'!$V$11:$CE$11,0)),'2. Erfassung Einzahlungen'!$N$11,"")</f>
        <v/>
      </c>
      <c r="E14" s="204" t="str">
        <f ca="1">IF(ISNUMBER(MATCH(E4,'2. Erfassung Einzahlungen'!$V$11:$CE$11,0)),'2. Erfassung Einzahlungen'!$N$11,"")</f>
        <v/>
      </c>
      <c r="F14" s="204" t="str">
        <f ca="1">IF(ISNUMBER(MATCH(F4,'2. Erfassung Einzahlungen'!$V$11:$CE$11,0)),'2. Erfassung Einzahlungen'!$N$11,"")</f>
        <v/>
      </c>
      <c r="G14" s="204" t="str">
        <f ca="1">IF(ISNUMBER(MATCH(G4,'2. Erfassung Einzahlungen'!$V$11:$CE$11,0)),'2. Erfassung Einzahlungen'!$N$11,"")</f>
        <v/>
      </c>
      <c r="H14" s="204" t="str">
        <f ca="1">IF(ISNUMBER(MATCH(H4,'2. Erfassung Einzahlungen'!$V$11:$CE$11,0)),'2. Erfassung Einzahlungen'!$N$11,"")</f>
        <v/>
      </c>
      <c r="I14" s="204" t="str">
        <f ca="1">IF(ISNUMBER(MATCH(I4,'2. Erfassung Einzahlungen'!$V$11:$CE$11,0)),'2. Erfassung Einzahlungen'!$N$11,"")</f>
        <v/>
      </c>
      <c r="J14" s="204" t="str">
        <f ca="1">IF(ISNUMBER(MATCH(J4,'2. Erfassung Einzahlungen'!$V$11:$CE$11,0)),'2. Erfassung Einzahlungen'!$N$11,"")</f>
        <v/>
      </c>
      <c r="K14" s="204" t="str">
        <f ca="1">IF(ISNUMBER(MATCH(K4,'2. Erfassung Einzahlungen'!$V$11:$CE$11,0)),'2. Erfassung Einzahlungen'!$N$11,"")</f>
        <v/>
      </c>
      <c r="L14" s="204" t="str">
        <f ca="1">IF(ISNUMBER(MATCH(L4,'2. Erfassung Einzahlungen'!$V$11:$CE$11,0)),'2. Erfassung Einzahlungen'!$N$11,"")</f>
        <v/>
      </c>
      <c r="M14" s="204" t="str">
        <f ca="1">IF(ISNUMBER(MATCH(M4,'2. Erfassung Einzahlungen'!$V$11:$CE$11,0)),'2. Erfassung Einzahlungen'!$N$11,"")</f>
        <v/>
      </c>
      <c r="N14" s="134">
        <f t="shared" ca="1" si="1"/>
        <v>0</v>
      </c>
    </row>
    <row r="15" spans="1:14" x14ac:dyDescent="0.25">
      <c r="A15" s="130">
        <f>'2. Erfassung Einzahlungen'!A12</f>
        <v>0</v>
      </c>
      <c r="B15" s="204" t="str">
        <f ca="1">IF(ISNUMBER(MATCH(B4,'2. Erfassung Einzahlungen'!$V$12:$CE$12,0)),'2. Erfassung Einzahlungen'!$N$12,"")</f>
        <v/>
      </c>
      <c r="C15" s="204" t="str">
        <f ca="1">IF(ISNUMBER(MATCH(C4,'2. Erfassung Einzahlungen'!$V$12:$CE$12,0)),'2. Erfassung Einzahlungen'!$N$12,"")</f>
        <v/>
      </c>
      <c r="D15" s="204" t="str">
        <f ca="1">IF(ISNUMBER(MATCH(D4,'2. Erfassung Einzahlungen'!$V$12:$CE$12,0)),'2. Erfassung Einzahlungen'!$N$12,"")</f>
        <v/>
      </c>
      <c r="E15" s="204" t="str">
        <f ca="1">IF(ISNUMBER(MATCH(E4,'2. Erfassung Einzahlungen'!$V$12:$CE$12,0)),'2. Erfassung Einzahlungen'!$N$12,"")</f>
        <v/>
      </c>
      <c r="F15" s="204" t="str">
        <f ca="1">IF(ISNUMBER(MATCH(F4,'2. Erfassung Einzahlungen'!$V$12:$CE$12,0)),'2. Erfassung Einzahlungen'!$N$12,"")</f>
        <v/>
      </c>
      <c r="G15" s="204" t="str">
        <f ca="1">IF(ISNUMBER(MATCH(G4,'2. Erfassung Einzahlungen'!$V$12:$CE$12,0)),'2. Erfassung Einzahlungen'!$N$12,"")</f>
        <v/>
      </c>
      <c r="H15" s="204" t="str">
        <f ca="1">IF(ISNUMBER(MATCH(H4,'2. Erfassung Einzahlungen'!$V$12:$CE$12,0)),'2. Erfassung Einzahlungen'!$N$12,"")</f>
        <v/>
      </c>
      <c r="I15" s="204" t="str">
        <f ca="1">IF(ISNUMBER(MATCH(I4,'2. Erfassung Einzahlungen'!$V$12:$CE$12,0)),'2. Erfassung Einzahlungen'!$N$12,"")</f>
        <v/>
      </c>
      <c r="J15" s="204" t="str">
        <f ca="1">IF(ISNUMBER(MATCH(J4,'2. Erfassung Einzahlungen'!$V$12:$CE$12,0)),'2. Erfassung Einzahlungen'!$N$12,"")</f>
        <v/>
      </c>
      <c r="K15" s="204" t="str">
        <f ca="1">IF(ISNUMBER(MATCH(K4,'2. Erfassung Einzahlungen'!$V$12:$CE$12,0)),'2. Erfassung Einzahlungen'!$N$12,"")</f>
        <v/>
      </c>
      <c r="L15" s="204" t="str">
        <f ca="1">IF(ISNUMBER(MATCH(L4,'2. Erfassung Einzahlungen'!$V$12:$CE$12,0)),'2. Erfassung Einzahlungen'!$N$12,"")</f>
        <v/>
      </c>
      <c r="M15" s="204" t="str">
        <f ca="1">IF(ISNUMBER(MATCH(M4,'2. Erfassung Einzahlungen'!$V$12:$CE$12,0)),'2. Erfassung Einzahlungen'!$N$12,"")</f>
        <v/>
      </c>
      <c r="N15" s="134">
        <f t="shared" ca="1" si="1"/>
        <v>0</v>
      </c>
    </row>
    <row r="16" spans="1:14" x14ac:dyDescent="0.25">
      <c r="A16" s="130">
        <f>'2. Erfassung Einzahlungen'!A13</f>
        <v>0</v>
      </c>
      <c r="B16" s="204" t="str">
        <f ca="1">IF(ISNUMBER(MATCH(B4,'2. Erfassung Einzahlungen'!$V$13:$CE$13,0)),'2. Erfassung Einzahlungen'!$N$13,"")</f>
        <v/>
      </c>
      <c r="C16" s="204" t="str">
        <f ca="1">IF(ISNUMBER(MATCH(C4,'2. Erfassung Einzahlungen'!$V$13:$CE$13,0)),'2. Erfassung Einzahlungen'!$N$13,"")</f>
        <v/>
      </c>
      <c r="D16" s="204" t="str">
        <f ca="1">IF(ISNUMBER(MATCH(D4,'2. Erfassung Einzahlungen'!$V$13:$CE$13,0)),'2. Erfassung Einzahlungen'!$N$13,"")</f>
        <v/>
      </c>
      <c r="E16" s="204" t="str">
        <f ca="1">IF(ISNUMBER(MATCH(E4,'2. Erfassung Einzahlungen'!$V$13:$CE$13,0)),'2. Erfassung Einzahlungen'!$N$13,"")</f>
        <v/>
      </c>
      <c r="F16" s="204" t="str">
        <f ca="1">IF(ISNUMBER(MATCH(F4,'2. Erfassung Einzahlungen'!$V$13:$CE$13,0)),'2. Erfassung Einzahlungen'!$N$13,"")</f>
        <v/>
      </c>
      <c r="G16" s="204" t="str">
        <f ca="1">IF(ISNUMBER(MATCH(G4,'2. Erfassung Einzahlungen'!$V$13:$CE$13,0)),'2. Erfassung Einzahlungen'!$N$13,"")</f>
        <v/>
      </c>
      <c r="H16" s="204" t="str">
        <f ca="1">IF(ISNUMBER(MATCH(H4,'2. Erfassung Einzahlungen'!$V$13:$CE$13,0)),'2. Erfassung Einzahlungen'!$N$13,"")</f>
        <v/>
      </c>
      <c r="I16" s="204" t="str">
        <f ca="1">IF(ISNUMBER(MATCH(I4,'2. Erfassung Einzahlungen'!$V$13:$CE$13,0)),'2. Erfassung Einzahlungen'!$N$13,"")</f>
        <v/>
      </c>
      <c r="J16" s="204" t="str">
        <f ca="1">IF(ISNUMBER(MATCH(J4,'2. Erfassung Einzahlungen'!$V$13:$CE$13,0)),'2. Erfassung Einzahlungen'!$N$13,"")</f>
        <v/>
      </c>
      <c r="K16" s="204" t="str">
        <f ca="1">IF(ISNUMBER(MATCH(K4,'2. Erfassung Einzahlungen'!$V$13:$CE$13,0)),'2. Erfassung Einzahlungen'!$N$13,"")</f>
        <v/>
      </c>
      <c r="L16" s="204" t="str">
        <f ca="1">IF(ISNUMBER(MATCH(L4,'2. Erfassung Einzahlungen'!$V$13:$CE$13,0)),'2. Erfassung Einzahlungen'!$N$13,"")</f>
        <v/>
      </c>
      <c r="M16" s="204" t="str">
        <f ca="1">IF(ISNUMBER(MATCH(M4,'2. Erfassung Einzahlungen'!$V$13:$CE$13,0)),'2. Erfassung Einzahlungen'!$N$13,"")</f>
        <v/>
      </c>
      <c r="N16" s="134">
        <f t="shared" ca="1" si="1"/>
        <v>0</v>
      </c>
    </row>
    <row r="17" spans="1:15" x14ac:dyDescent="0.25">
      <c r="A17" s="130">
        <f>'2. Erfassung Einzahlungen'!A14</f>
        <v>0</v>
      </c>
      <c r="B17" s="204" t="str">
        <f ca="1">IF(ISNUMBER(MATCH(B4,'2. Erfassung Einzahlungen'!$V$14:$CE$14,0)),'2. Erfassung Einzahlungen'!$N$14,"")</f>
        <v/>
      </c>
      <c r="C17" s="204" t="str">
        <f ca="1">IF(ISNUMBER(MATCH(C4,'2. Erfassung Einzahlungen'!$V$14:$CE$14,0)),'2. Erfassung Einzahlungen'!$N$14,"")</f>
        <v/>
      </c>
      <c r="D17" s="204" t="str">
        <f ca="1">IF(ISNUMBER(MATCH(D4,'2. Erfassung Einzahlungen'!$V$14:$CE$14,0)),'2. Erfassung Einzahlungen'!$N$14,"")</f>
        <v/>
      </c>
      <c r="E17" s="204" t="str">
        <f ca="1">IF(ISNUMBER(MATCH(E4,'2. Erfassung Einzahlungen'!$V$14:$CE$14,0)),'2. Erfassung Einzahlungen'!$N$14,"")</f>
        <v/>
      </c>
      <c r="F17" s="204" t="str">
        <f ca="1">IF(ISNUMBER(MATCH(F4,'2. Erfassung Einzahlungen'!$V$14:$CE$14,0)),'2. Erfassung Einzahlungen'!$N$14,"")</f>
        <v/>
      </c>
      <c r="G17" s="204" t="str">
        <f ca="1">IF(ISNUMBER(MATCH(G4,'2. Erfassung Einzahlungen'!$V$14:$CE$14,0)),'2. Erfassung Einzahlungen'!$N$14,"")</f>
        <v/>
      </c>
      <c r="H17" s="204" t="str">
        <f ca="1">IF(ISNUMBER(MATCH(H4,'2. Erfassung Einzahlungen'!$V$14:$CE$14,0)),'2. Erfassung Einzahlungen'!$N$14,"")</f>
        <v/>
      </c>
      <c r="I17" s="204" t="str">
        <f ca="1">IF(ISNUMBER(MATCH(I4,'2. Erfassung Einzahlungen'!$V$14:$CE$14,0)),'2. Erfassung Einzahlungen'!$N$14,"")</f>
        <v/>
      </c>
      <c r="J17" s="204" t="str">
        <f ca="1">IF(ISNUMBER(MATCH(J4,'2. Erfassung Einzahlungen'!$V$14:$CE$14,0)),'2. Erfassung Einzahlungen'!$N$14,"")</f>
        <v/>
      </c>
      <c r="K17" s="204" t="str">
        <f ca="1">IF(ISNUMBER(MATCH(K4,'2. Erfassung Einzahlungen'!$V$14:$CE$14,0)),'2. Erfassung Einzahlungen'!$N$14,"")</f>
        <v/>
      </c>
      <c r="L17" s="204" t="str">
        <f ca="1">IF(ISNUMBER(MATCH(L4,'2. Erfassung Einzahlungen'!$V$14:$CE$14,0)),'2. Erfassung Einzahlungen'!$N$14,"")</f>
        <v/>
      </c>
      <c r="M17" s="204" t="str">
        <f ca="1">IF(ISNUMBER(MATCH(M4,'2. Erfassung Einzahlungen'!$V$14:$CE$14,0)),'2. Erfassung Einzahlungen'!$N$14,"")</f>
        <v/>
      </c>
      <c r="N17" s="134">
        <f t="shared" ca="1" si="1"/>
        <v>0</v>
      </c>
    </row>
    <row r="18" spans="1:15" x14ac:dyDescent="0.25">
      <c r="A18" s="130">
        <f>'2. Erfassung Einzahlungen'!A15</f>
        <v>0</v>
      </c>
      <c r="B18" s="204" t="str">
        <f ca="1">IF(ISNUMBER(MATCH(B4,'2. Erfassung Einzahlungen'!$V$15:$CE$15,0)),'2. Erfassung Einzahlungen'!$N$15,"")</f>
        <v/>
      </c>
      <c r="C18" s="204" t="str">
        <f ca="1">IF(ISNUMBER(MATCH(C4,'2. Erfassung Einzahlungen'!$V$15:$CE$15,0)),'2. Erfassung Einzahlungen'!$N$15,"")</f>
        <v/>
      </c>
      <c r="D18" s="204" t="str">
        <f ca="1">IF(ISNUMBER(MATCH(D4,'2. Erfassung Einzahlungen'!$V$15:$CE$15,0)),'2. Erfassung Einzahlungen'!$N$15,"")</f>
        <v/>
      </c>
      <c r="E18" s="204" t="str">
        <f ca="1">IF(ISNUMBER(MATCH(E4,'2. Erfassung Einzahlungen'!$V$15:$CE$15,0)),'2. Erfassung Einzahlungen'!$N$15,"")</f>
        <v/>
      </c>
      <c r="F18" s="204" t="str">
        <f ca="1">IF(ISNUMBER(MATCH(F4,'2. Erfassung Einzahlungen'!$V$15:$CE$15,0)),'2. Erfassung Einzahlungen'!$N$15,"")</f>
        <v/>
      </c>
      <c r="G18" s="204" t="str">
        <f ca="1">IF(ISNUMBER(MATCH(G4,'2. Erfassung Einzahlungen'!$V$15:$CE$15,0)),'2. Erfassung Einzahlungen'!$N$15,"")</f>
        <v/>
      </c>
      <c r="H18" s="204" t="str">
        <f ca="1">IF(ISNUMBER(MATCH(H4,'2. Erfassung Einzahlungen'!$V$15:$CE$15,0)),'2. Erfassung Einzahlungen'!$N$15,"")</f>
        <v/>
      </c>
      <c r="I18" s="204" t="str">
        <f ca="1">IF(ISNUMBER(MATCH(I4,'2. Erfassung Einzahlungen'!$V$15:$CE$15,0)),'2. Erfassung Einzahlungen'!$N$15,"")</f>
        <v/>
      </c>
      <c r="J18" s="204" t="str">
        <f ca="1">IF(ISNUMBER(MATCH(J4,'2. Erfassung Einzahlungen'!$V$15:$CE$15,0)),'2. Erfassung Einzahlungen'!$N$15,"")</f>
        <v/>
      </c>
      <c r="K18" s="204" t="str">
        <f ca="1">IF(ISNUMBER(MATCH(K4,'2. Erfassung Einzahlungen'!$V$15:$CE$15,0)),'2. Erfassung Einzahlungen'!$N$15,"")</f>
        <v/>
      </c>
      <c r="L18" s="204" t="str">
        <f ca="1">IF(ISNUMBER(MATCH(L4,'2. Erfassung Einzahlungen'!$V$15:$CE$15,0)),'2. Erfassung Einzahlungen'!$N$15,"")</f>
        <v/>
      </c>
      <c r="M18" s="204" t="str">
        <f ca="1">IF(ISNUMBER(MATCH(M4,'2. Erfassung Einzahlungen'!$V$15:$CE$15,0)),'2. Erfassung Einzahlungen'!$N$15,"")</f>
        <v/>
      </c>
      <c r="N18" s="134">
        <f t="shared" ca="1" si="1"/>
        <v>0</v>
      </c>
    </row>
    <row r="19" spans="1:15" x14ac:dyDescent="0.25">
      <c r="A19" s="130">
        <f>'2. Erfassung Einzahlungen'!A16</f>
        <v>0</v>
      </c>
      <c r="B19" s="204" t="str">
        <f ca="1">IF(ISNUMBER(MATCH(B4,'2. Erfassung Einzahlungen'!$V$16:$CE$16,0)),'2. Erfassung Einzahlungen'!$N$16,"")</f>
        <v/>
      </c>
      <c r="C19" s="204" t="str">
        <f ca="1">IF(ISNUMBER(MATCH(C4,'2. Erfassung Einzahlungen'!$V$16:$CE$16,0)),'2. Erfassung Einzahlungen'!$N$16,"")</f>
        <v/>
      </c>
      <c r="D19" s="204" t="str">
        <f ca="1">IF(ISNUMBER(MATCH(D4,'2. Erfassung Einzahlungen'!$V$16:$CE$16,0)),'2. Erfassung Einzahlungen'!$N$16,"")</f>
        <v/>
      </c>
      <c r="E19" s="204" t="str">
        <f ca="1">IF(ISNUMBER(MATCH(E4,'2. Erfassung Einzahlungen'!$V$16:$CE$16,0)),'2. Erfassung Einzahlungen'!$N$16,"")</f>
        <v/>
      </c>
      <c r="F19" s="204" t="str">
        <f ca="1">IF(ISNUMBER(MATCH(F4,'2. Erfassung Einzahlungen'!$V$16:$CE$16,0)),'2. Erfassung Einzahlungen'!$N$16,"")</f>
        <v/>
      </c>
      <c r="G19" s="204" t="str">
        <f ca="1">IF(ISNUMBER(MATCH(G4,'2. Erfassung Einzahlungen'!$V$16:$CE$16,0)),'2. Erfassung Einzahlungen'!$N$16,"")</f>
        <v/>
      </c>
      <c r="H19" s="204" t="str">
        <f ca="1">IF(ISNUMBER(MATCH(H4,'2. Erfassung Einzahlungen'!$V$16:$CE$16,0)),'2. Erfassung Einzahlungen'!$N$16,"")</f>
        <v/>
      </c>
      <c r="I19" s="204" t="str">
        <f ca="1">IF(ISNUMBER(MATCH(I4,'2. Erfassung Einzahlungen'!$V$16:$CE$16,0)),'2. Erfassung Einzahlungen'!$N$16,"")</f>
        <v/>
      </c>
      <c r="J19" s="204" t="str">
        <f ca="1">IF(ISNUMBER(MATCH(J4,'2. Erfassung Einzahlungen'!$V$16:$CE$16,0)),'2. Erfassung Einzahlungen'!$N$16,"")</f>
        <v/>
      </c>
      <c r="K19" s="204" t="str">
        <f ca="1">IF(ISNUMBER(MATCH(K4,'2. Erfassung Einzahlungen'!$V$16:$CE$16,0)),'2. Erfassung Einzahlungen'!$N$16,"")</f>
        <v/>
      </c>
      <c r="L19" s="204" t="str">
        <f ca="1">IF(ISNUMBER(MATCH(L4,'2. Erfassung Einzahlungen'!$V$16:$CE$16,0)),'2. Erfassung Einzahlungen'!$N$16,"")</f>
        <v/>
      </c>
      <c r="M19" s="204" t="str">
        <f ca="1">IF(ISNUMBER(MATCH(M4,'2. Erfassung Einzahlungen'!$V$16:$CE$16,0)),'2. Erfassung Einzahlungen'!$N$16,"")</f>
        <v/>
      </c>
      <c r="N19" s="134">
        <f t="shared" ca="1" si="1"/>
        <v>0</v>
      </c>
    </row>
    <row r="20" spans="1:15" x14ac:dyDescent="0.25">
      <c r="A20" s="130">
        <f>'2. Erfassung Einzahlungen'!A17</f>
        <v>0</v>
      </c>
      <c r="B20" s="204" t="str">
        <f ca="1">IF(ISNUMBER(MATCH(B4,'2. Erfassung Einzahlungen'!$V$17:$CE$17,0)),'2. Erfassung Einzahlungen'!$N$17,"")</f>
        <v/>
      </c>
      <c r="C20" s="204" t="str">
        <f ca="1">IF(ISNUMBER(MATCH(C4,'2. Erfassung Einzahlungen'!$V$17:$CE$17,0)),'2. Erfassung Einzahlungen'!$N$17,"")</f>
        <v/>
      </c>
      <c r="D20" s="204" t="str">
        <f ca="1">IF(ISNUMBER(MATCH(D4,'2. Erfassung Einzahlungen'!$V$17:$CE$17,0)),'2. Erfassung Einzahlungen'!$N$17,"")</f>
        <v/>
      </c>
      <c r="E20" s="204" t="str">
        <f ca="1">IF(ISNUMBER(MATCH(E4,'2. Erfassung Einzahlungen'!$V$17:$CE$17,0)),'2. Erfassung Einzahlungen'!$N$17,"")</f>
        <v/>
      </c>
      <c r="F20" s="204" t="str">
        <f ca="1">IF(ISNUMBER(MATCH(F4,'2. Erfassung Einzahlungen'!$V$17:$CE$17,0)),'2. Erfassung Einzahlungen'!$N$17,"")</f>
        <v/>
      </c>
      <c r="G20" s="204" t="str">
        <f ca="1">IF(ISNUMBER(MATCH(G4,'2. Erfassung Einzahlungen'!$V$17:$CE$17,0)),'2. Erfassung Einzahlungen'!$N$17,"")</f>
        <v/>
      </c>
      <c r="H20" s="204" t="str">
        <f ca="1">IF(ISNUMBER(MATCH(H4,'2. Erfassung Einzahlungen'!$V$17:$CE$17,0)),'2. Erfassung Einzahlungen'!$N$17,"")</f>
        <v/>
      </c>
      <c r="I20" s="204" t="str">
        <f ca="1">IF(ISNUMBER(MATCH(I4,'2. Erfassung Einzahlungen'!$V$17:$CE$17,0)),'2. Erfassung Einzahlungen'!$N$17,"")</f>
        <v/>
      </c>
      <c r="J20" s="204" t="str">
        <f ca="1">IF(ISNUMBER(MATCH(J4,'2. Erfassung Einzahlungen'!$V$17:$CE$17,0)),'2. Erfassung Einzahlungen'!$N$17,"")</f>
        <v/>
      </c>
      <c r="K20" s="204" t="str">
        <f ca="1">IF(ISNUMBER(MATCH(K4,'2. Erfassung Einzahlungen'!$V$17:$CE$17,0)),'2. Erfassung Einzahlungen'!$N$17,"")</f>
        <v/>
      </c>
      <c r="L20" s="204" t="str">
        <f ca="1">IF(ISNUMBER(MATCH(L4,'2. Erfassung Einzahlungen'!$V$17:$CE$17,0)),'2. Erfassung Einzahlungen'!$N$17,"")</f>
        <v/>
      </c>
      <c r="M20" s="204" t="str">
        <f ca="1">IF(ISNUMBER(MATCH(M4,'2. Erfassung Einzahlungen'!$V$17:$CE$17,0)),'2. Erfassung Einzahlungen'!$N$17,"")</f>
        <v/>
      </c>
      <c r="N20" s="134">
        <f t="shared" ca="1" si="1"/>
        <v>0</v>
      </c>
    </row>
    <row r="21" spans="1:15" x14ac:dyDescent="0.25">
      <c r="A21" s="130">
        <f>'2. Erfassung Einzahlungen'!A18</f>
        <v>0</v>
      </c>
      <c r="B21" s="204" t="str">
        <f ca="1">IF(ISNUMBER(MATCH(B4,'2. Erfassung Einzahlungen'!$V$18:$CE$18,0)),'2. Erfassung Einzahlungen'!$N$18,"")</f>
        <v/>
      </c>
      <c r="C21" s="204" t="str">
        <f ca="1">IF(ISNUMBER(MATCH(C4,'2. Erfassung Einzahlungen'!$V$18:$CE$18,0)),'2. Erfassung Einzahlungen'!$N$18,"")</f>
        <v/>
      </c>
      <c r="D21" s="204" t="str">
        <f ca="1">IF(ISNUMBER(MATCH(D4,'2. Erfassung Einzahlungen'!$V$18:$CE$18,0)),'2. Erfassung Einzahlungen'!$N$18,"")</f>
        <v/>
      </c>
      <c r="E21" s="204" t="str">
        <f ca="1">IF(ISNUMBER(MATCH(E4,'2. Erfassung Einzahlungen'!$V$18:$CE$18,0)),'2. Erfassung Einzahlungen'!$N$18,"")</f>
        <v/>
      </c>
      <c r="F21" s="204" t="str">
        <f ca="1">IF(ISNUMBER(MATCH(F4,'2. Erfassung Einzahlungen'!$V$18:$CE$18,0)),'2. Erfassung Einzahlungen'!$N$18,"")</f>
        <v/>
      </c>
      <c r="G21" s="204" t="str">
        <f ca="1">IF(ISNUMBER(MATCH(G4,'2. Erfassung Einzahlungen'!$V$18:$CE$18,0)),'2. Erfassung Einzahlungen'!$N$18,"")</f>
        <v/>
      </c>
      <c r="H21" s="204" t="str">
        <f ca="1">IF(ISNUMBER(MATCH(H4,'2. Erfassung Einzahlungen'!$V$18:$CE$18,0)),'2. Erfassung Einzahlungen'!$N$18,"")</f>
        <v/>
      </c>
      <c r="I21" s="204" t="str">
        <f ca="1">IF(ISNUMBER(MATCH(I4,'2. Erfassung Einzahlungen'!$V$18:$CE$18,0)),'2. Erfassung Einzahlungen'!$N$18,"")</f>
        <v/>
      </c>
      <c r="J21" s="204" t="str">
        <f ca="1">IF(ISNUMBER(MATCH(J4,'2. Erfassung Einzahlungen'!$V$18:$CE$18,0)),'2. Erfassung Einzahlungen'!$N$18,"")</f>
        <v/>
      </c>
      <c r="K21" s="204" t="str">
        <f ca="1">IF(ISNUMBER(MATCH(K4,'2. Erfassung Einzahlungen'!$V$18:$CE$18,0)),'2. Erfassung Einzahlungen'!$N$18,"")</f>
        <v/>
      </c>
      <c r="L21" s="204" t="str">
        <f ca="1">IF(ISNUMBER(MATCH(L4,'2. Erfassung Einzahlungen'!$V$18:$CE$18,0)),'2. Erfassung Einzahlungen'!$N$18,"")</f>
        <v/>
      </c>
      <c r="M21" s="204" t="str">
        <f ca="1">IF(ISNUMBER(MATCH(M4,'2. Erfassung Einzahlungen'!$V$18:$CE$18,0)),'2. Erfassung Einzahlungen'!$N$18,"")</f>
        <v/>
      </c>
      <c r="N21" s="134">
        <f t="shared" ca="1" si="1"/>
        <v>0</v>
      </c>
    </row>
    <row r="22" spans="1:15" x14ac:dyDescent="0.25">
      <c r="A22" s="130">
        <f>'2. Erfassung Einzahlungen'!A19</f>
        <v>0</v>
      </c>
      <c r="B22" s="204" t="str">
        <f ca="1">IF(ISNUMBER(MATCH(B4,'2. Erfassung Einzahlungen'!$V$19:$CE$19,0)),'2. Erfassung Einzahlungen'!$N$19,"")</f>
        <v/>
      </c>
      <c r="C22" s="204" t="str">
        <f ca="1">IF(ISNUMBER(MATCH(C4,'2. Erfassung Einzahlungen'!$V$19:$CE$19,0)),'2. Erfassung Einzahlungen'!$N$19,"")</f>
        <v/>
      </c>
      <c r="D22" s="204" t="str">
        <f ca="1">IF(ISNUMBER(MATCH(D4,'2. Erfassung Einzahlungen'!$V$19:$CE$19,0)),'2. Erfassung Einzahlungen'!$N$19,"")</f>
        <v/>
      </c>
      <c r="E22" s="204" t="str">
        <f ca="1">IF(ISNUMBER(MATCH(E4,'2. Erfassung Einzahlungen'!$V$19:$CE$19,0)),'2. Erfassung Einzahlungen'!$N$19,"")</f>
        <v/>
      </c>
      <c r="F22" s="204" t="str">
        <f ca="1">IF(ISNUMBER(MATCH(F4,'2. Erfassung Einzahlungen'!$V$19:$CE$19,0)),'2. Erfassung Einzahlungen'!$N$19,"")</f>
        <v/>
      </c>
      <c r="G22" s="204" t="str">
        <f ca="1">IF(ISNUMBER(MATCH(G4,'2. Erfassung Einzahlungen'!$V$19:$CE$19,0)),'2. Erfassung Einzahlungen'!$N$19,"")</f>
        <v/>
      </c>
      <c r="H22" s="204" t="str">
        <f ca="1">IF(ISNUMBER(MATCH(H4,'2. Erfassung Einzahlungen'!$V$19:$CE$19,0)),'2. Erfassung Einzahlungen'!$N$19,"")</f>
        <v/>
      </c>
      <c r="I22" s="204" t="str">
        <f ca="1">IF(ISNUMBER(MATCH(I4,'2. Erfassung Einzahlungen'!$V$19:$CE$19,0)),'2. Erfassung Einzahlungen'!$N$19,"")</f>
        <v/>
      </c>
      <c r="J22" s="204" t="str">
        <f ca="1">IF(ISNUMBER(MATCH(J4,'2. Erfassung Einzahlungen'!$V$19:$CE$19,0)),'2. Erfassung Einzahlungen'!$N$19,"")</f>
        <v/>
      </c>
      <c r="K22" s="204" t="str">
        <f ca="1">IF(ISNUMBER(MATCH(K4,'2. Erfassung Einzahlungen'!$V$19:$CE$19,0)),'2. Erfassung Einzahlungen'!$N$19,"")</f>
        <v/>
      </c>
      <c r="L22" s="204" t="str">
        <f ca="1">IF(ISNUMBER(MATCH(L4,'2. Erfassung Einzahlungen'!$V$19:$CE$19,0)),'2. Erfassung Einzahlungen'!$N$19,"")</f>
        <v/>
      </c>
      <c r="M22" s="204" t="str">
        <f ca="1">IF(ISNUMBER(MATCH(M4,'2. Erfassung Einzahlungen'!$V$19:$CE$19,0)),'2. Erfassung Einzahlungen'!$N$19,"")</f>
        <v/>
      </c>
      <c r="N22" s="134">
        <f t="shared" ca="1" si="1"/>
        <v>0</v>
      </c>
    </row>
    <row r="23" spans="1:15" x14ac:dyDescent="0.25">
      <c r="A23" s="130">
        <f>'2. Erfassung Einzahlungen'!A20</f>
        <v>0</v>
      </c>
      <c r="B23" s="204" t="str">
        <f ca="1">IF(ISNUMBER(MATCH(B4,'2. Erfassung Einzahlungen'!$V$20:$CE$20,0)),'2. Erfassung Einzahlungen'!$N$20,"")</f>
        <v/>
      </c>
      <c r="C23" s="204" t="str">
        <f ca="1">IF(ISNUMBER(MATCH(C4,'2. Erfassung Einzahlungen'!$V$20:$CE$20,0)),'2. Erfassung Einzahlungen'!$N$20,"")</f>
        <v/>
      </c>
      <c r="D23" s="204" t="str">
        <f ca="1">IF(ISNUMBER(MATCH(D4,'2. Erfassung Einzahlungen'!$V$20:$CE$20,0)),'2. Erfassung Einzahlungen'!$N$20,"")</f>
        <v/>
      </c>
      <c r="E23" s="204" t="str">
        <f ca="1">IF(ISNUMBER(MATCH(E4,'2. Erfassung Einzahlungen'!$V$20:$CE$20,0)),'2. Erfassung Einzahlungen'!$N$20,"")</f>
        <v/>
      </c>
      <c r="F23" s="204" t="str">
        <f ca="1">IF(ISNUMBER(MATCH(F4,'2. Erfassung Einzahlungen'!$V$20:$CE$20,0)),'2. Erfassung Einzahlungen'!$N$20,"")</f>
        <v/>
      </c>
      <c r="G23" s="204" t="str">
        <f ca="1">IF(ISNUMBER(MATCH(G4,'2. Erfassung Einzahlungen'!$V$20:$CE$20,0)),'2. Erfassung Einzahlungen'!$N$20,"")</f>
        <v/>
      </c>
      <c r="H23" s="204" t="str">
        <f ca="1">IF(ISNUMBER(MATCH(H4,'2. Erfassung Einzahlungen'!$V$20:$CE$20,0)),'2. Erfassung Einzahlungen'!$N$20,"")</f>
        <v/>
      </c>
      <c r="I23" s="204" t="str">
        <f ca="1">IF(ISNUMBER(MATCH(I4,'2. Erfassung Einzahlungen'!$V$20:$CE$20,0)),'2. Erfassung Einzahlungen'!$N$20,"")</f>
        <v/>
      </c>
      <c r="J23" s="204" t="str">
        <f ca="1">IF(ISNUMBER(MATCH(J4,'2. Erfassung Einzahlungen'!$V$20:$CE$20,0)),'2. Erfassung Einzahlungen'!$N$20,"")</f>
        <v/>
      </c>
      <c r="K23" s="204" t="str">
        <f ca="1">IF(ISNUMBER(MATCH(K4,'2. Erfassung Einzahlungen'!$V$20:$CE$20,0)),'2. Erfassung Einzahlungen'!$N$20,"")</f>
        <v/>
      </c>
      <c r="L23" s="204" t="str">
        <f ca="1">IF(ISNUMBER(MATCH(L4,'2. Erfassung Einzahlungen'!$V$20:$CE$20,0)),'2. Erfassung Einzahlungen'!$N$20,"")</f>
        <v/>
      </c>
      <c r="M23" s="204" t="str">
        <f ca="1">IF(ISNUMBER(MATCH(M4,'2. Erfassung Einzahlungen'!$V$20:$CE$20,0)),'2. Erfassung Einzahlungen'!$N$20,"")</f>
        <v/>
      </c>
      <c r="N23" s="134">
        <f t="shared" ca="1" si="1"/>
        <v>0</v>
      </c>
    </row>
    <row r="24" spans="1:15" x14ac:dyDescent="0.25">
      <c r="A24" s="130">
        <f>'2. Erfassung Einzahlungen'!A21</f>
        <v>0</v>
      </c>
      <c r="B24" s="204" t="str">
        <f ca="1">IF(ISNUMBER(MATCH(B4,'2. Erfassung Einzahlungen'!$V$21:$CE$21,0)),'2. Erfassung Einzahlungen'!$N$21,"")</f>
        <v/>
      </c>
      <c r="C24" s="204" t="str">
        <f ca="1">IF(ISNUMBER(MATCH(C4,'2. Erfassung Einzahlungen'!$V$21:$CE$21,0)),'2. Erfassung Einzahlungen'!$N$21,"")</f>
        <v/>
      </c>
      <c r="D24" s="204" t="str">
        <f ca="1">IF(ISNUMBER(MATCH(D4,'2. Erfassung Einzahlungen'!$V$21:$CE$21,0)),'2. Erfassung Einzahlungen'!$N$21,"")</f>
        <v/>
      </c>
      <c r="E24" s="204" t="str">
        <f ca="1">IF(ISNUMBER(MATCH(E4,'2. Erfassung Einzahlungen'!$V$21:$CE$21,0)),'2. Erfassung Einzahlungen'!$N$21,"")</f>
        <v/>
      </c>
      <c r="F24" s="204" t="str">
        <f ca="1">IF(ISNUMBER(MATCH(F4,'2. Erfassung Einzahlungen'!$V$21:$CE$21,0)),'2. Erfassung Einzahlungen'!$N$21,"")</f>
        <v/>
      </c>
      <c r="G24" s="204" t="str">
        <f ca="1">IF(ISNUMBER(MATCH(G4,'2. Erfassung Einzahlungen'!$V$21:$CE$21,0)),'2. Erfassung Einzahlungen'!$N$21,"")</f>
        <v/>
      </c>
      <c r="H24" s="204" t="str">
        <f ca="1">IF(ISNUMBER(MATCH(H4,'2. Erfassung Einzahlungen'!$V$21:$CE$21,0)),'2. Erfassung Einzahlungen'!$N$21,"")</f>
        <v/>
      </c>
      <c r="I24" s="204" t="str">
        <f ca="1">IF(ISNUMBER(MATCH(I4,'2. Erfassung Einzahlungen'!$V$21:$CE$21,0)),'2. Erfassung Einzahlungen'!$N$21,"")</f>
        <v/>
      </c>
      <c r="J24" s="204" t="str">
        <f ca="1">IF(ISNUMBER(MATCH(J4,'2. Erfassung Einzahlungen'!$V$21:$CE$21,0)),'2. Erfassung Einzahlungen'!$N$21,"")</f>
        <v/>
      </c>
      <c r="K24" s="204" t="str">
        <f ca="1">IF(ISNUMBER(MATCH(K4,'2. Erfassung Einzahlungen'!$V$21:$CE$21,0)),'2. Erfassung Einzahlungen'!$N$21,"")</f>
        <v/>
      </c>
      <c r="L24" s="204" t="str">
        <f ca="1">IF(ISNUMBER(MATCH(L4,'2. Erfassung Einzahlungen'!$V$21:$CE$21,0)),'2. Erfassung Einzahlungen'!$N$21,"")</f>
        <v/>
      </c>
      <c r="M24" s="204" t="str">
        <f ca="1">IF(ISNUMBER(MATCH(M4,'2. Erfassung Einzahlungen'!$V$21:$CE$21,0)),'2. Erfassung Einzahlungen'!$N$21,"")</f>
        <v/>
      </c>
      <c r="N24" s="134">
        <f t="shared" ca="1" si="1"/>
        <v>0</v>
      </c>
    </row>
    <row r="25" spans="1:15" ht="18.75" x14ac:dyDescent="0.3">
      <c r="A25" s="110" t="s">
        <v>150</v>
      </c>
      <c r="B25" s="105">
        <f ca="1">SUM(B5:B24)</f>
        <v>1212.25</v>
      </c>
      <c r="C25" s="105">
        <f t="shared" ref="C25:L25" ca="1" si="2">SUM(C5:C24)</f>
        <v>1212.25</v>
      </c>
      <c r="D25" s="105">
        <f t="shared" ca="1" si="2"/>
        <v>1462.25</v>
      </c>
      <c r="E25" s="105">
        <f t="shared" ca="1" si="2"/>
        <v>1212.25</v>
      </c>
      <c r="F25" s="105">
        <f t="shared" ca="1" si="2"/>
        <v>1212.25</v>
      </c>
      <c r="G25" s="105">
        <f t="shared" ca="1" si="2"/>
        <v>1212.25</v>
      </c>
      <c r="H25" s="105">
        <f t="shared" ca="1" si="2"/>
        <v>1212.25</v>
      </c>
      <c r="I25" s="105">
        <f t="shared" ca="1" si="2"/>
        <v>1212.25</v>
      </c>
      <c r="J25" s="105">
        <f t="shared" ca="1" si="2"/>
        <v>1212.25</v>
      </c>
      <c r="K25" s="105">
        <f t="shared" ca="1" si="2"/>
        <v>1212.25</v>
      </c>
      <c r="L25" s="105">
        <f t="shared" ca="1" si="2"/>
        <v>1212.25</v>
      </c>
      <c r="M25" s="105">
        <f ca="1">SUM(M5:M24)</f>
        <v>1212.25</v>
      </c>
      <c r="N25" s="134">
        <f ca="1">SUM(N5:N24)</f>
        <v>14797</v>
      </c>
      <c r="O25" s="10"/>
    </row>
    <row r="26" spans="1:15" ht="18.75" x14ac:dyDescent="0.3">
      <c r="A26" s="110" t="s">
        <v>157</v>
      </c>
      <c r="B26" s="131">
        <f ca="1">B4</f>
        <v>46753</v>
      </c>
      <c r="C26" s="131">
        <f t="shared" ref="C26:M26" ca="1" si="3">C4</f>
        <v>46784</v>
      </c>
      <c r="D26" s="131">
        <f t="shared" ca="1" si="3"/>
        <v>46813</v>
      </c>
      <c r="E26" s="131">
        <f t="shared" ca="1" si="3"/>
        <v>46844</v>
      </c>
      <c r="F26" s="131">
        <f t="shared" ca="1" si="3"/>
        <v>46874</v>
      </c>
      <c r="G26" s="131">
        <f t="shared" ca="1" si="3"/>
        <v>46905</v>
      </c>
      <c r="H26" s="131">
        <f t="shared" ca="1" si="3"/>
        <v>46935</v>
      </c>
      <c r="I26" s="131">
        <f t="shared" ca="1" si="3"/>
        <v>46966</v>
      </c>
      <c r="J26" s="131">
        <f t="shared" ca="1" si="3"/>
        <v>46997</v>
      </c>
      <c r="K26" s="131">
        <f t="shared" ca="1" si="3"/>
        <v>47027</v>
      </c>
      <c r="L26" s="131">
        <f t="shared" ca="1" si="3"/>
        <v>47058</v>
      </c>
      <c r="M26" s="131">
        <f t="shared" ca="1" si="3"/>
        <v>47088</v>
      </c>
      <c r="N26" s="128" t="s">
        <v>12</v>
      </c>
    </row>
    <row r="27" spans="1:15" x14ac:dyDescent="0.25">
      <c r="A27" s="130" t="str">
        <f>'2. Erfassung Einzahlungen'!A25</f>
        <v>Verkauf Münzsammlung von Opa</v>
      </c>
      <c r="B27" s="204" t="str">
        <f ca="1">IF(ISNUMBER(MATCH(B4,'2. Erfassung Einzahlungen'!$V$25:$CE$25,0)),'2. Erfassung Einzahlungen'!$N$25,"")</f>
        <v/>
      </c>
      <c r="C27" s="204" t="str">
        <f ca="1">IF(ISNUMBER(MATCH(C4,'2. Erfassung Einzahlungen'!$V$25:$CE$25,0)),'2. Erfassung Einzahlungen'!$N$25,"")</f>
        <v/>
      </c>
      <c r="D27" s="204" t="str">
        <f ca="1">IF(ISNUMBER(MATCH(D4,'2. Erfassung Einzahlungen'!$V$25:$CE$25,0)),'2. Erfassung Einzahlungen'!$N$25,"")</f>
        <v/>
      </c>
      <c r="E27" s="204" t="str">
        <f ca="1">IF(ISNUMBER(MATCH(E4,'2. Erfassung Einzahlungen'!$V$25:$CE$25,0)),'2. Erfassung Einzahlungen'!$N$25,"")</f>
        <v/>
      </c>
      <c r="F27" s="204" t="str">
        <f ca="1">IF(ISNUMBER(MATCH(F4,'2. Erfassung Einzahlungen'!$V$25:$CE$25,0)),'2. Erfassung Einzahlungen'!$N$25,"")</f>
        <v/>
      </c>
      <c r="G27" s="204" t="str">
        <f ca="1">IF(ISNUMBER(MATCH(G4,'2. Erfassung Einzahlungen'!$V$25:$CE$25,0)),'2. Erfassung Einzahlungen'!$N$25,"")</f>
        <v/>
      </c>
      <c r="H27" s="204" t="str">
        <f ca="1">IF(ISNUMBER(MATCH(H4,'2. Erfassung Einzahlungen'!$V$25:$CE$25,0)),'2. Erfassung Einzahlungen'!$N$25,"")</f>
        <v/>
      </c>
      <c r="I27" s="204" t="str">
        <f ca="1">IF(ISNUMBER(MATCH(I4,'2. Erfassung Einzahlungen'!$V$25:$CE$25,0)),'2. Erfassung Einzahlungen'!$N$25,"")</f>
        <v/>
      </c>
      <c r="J27" s="204" t="str">
        <f ca="1">IF(ISNUMBER(MATCH(J4,'2. Erfassung Einzahlungen'!$V$25:$CE$25,0)),'2. Erfassung Einzahlungen'!$N$25,"")</f>
        <v/>
      </c>
      <c r="K27" s="204" t="str">
        <f ca="1">IF(ISNUMBER(MATCH(K4,'2. Erfassung Einzahlungen'!$V$25:$CE$25,0)),'2. Erfassung Einzahlungen'!$N$25,"")</f>
        <v/>
      </c>
      <c r="L27" s="204" t="str">
        <f ca="1">IF(ISNUMBER(MATCH(L4,'2. Erfassung Einzahlungen'!$V$25:$CE$25,0)),'2. Erfassung Einzahlungen'!$N$25,"")</f>
        <v/>
      </c>
      <c r="M27" s="204" t="str">
        <f ca="1">IF(ISNUMBER(MATCH(M4,'2. Erfassung Einzahlungen'!$V$25:$CE$25,0)),'2. Erfassung Einzahlungen'!$N$25,"")</f>
        <v/>
      </c>
      <c r="N27" s="134">
        <f ca="1">SUM(B27:M27)</f>
        <v>0</v>
      </c>
    </row>
    <row r="28" spans="1:15" x14ac:dyDescent="0.25">
      <c r="A28" s="130" t="str">
        <f>'2. Erfassung Einzahlungen'!A26</f>
        <v>Verkauf Investmentfold VL</v>
      </c>
      <c r="B28" s="204" t="str">
        <f ca="1">IF(ISNUMBER(MATCH(B4,'2. Erfassung Einzahlungen'!$V$26:$CE$26,0)),'2. Erfassung Einzahlungen'!$N$26,"")</f>
        <v/>
      </c>
      <c r="C28" s="204" t="str">
        <f ca="1">IF(ISNUMBER(MATCH(C4,'2. Erfassung Einzahlungen'!$V$26:$CE$26,0)),'2. Erfassung Einzahlungen'!$N$26,"")</f>
        <v/>
      </c>
      <c r="D28" s="204" t="str">
        <f ca="1">IF(ISNUMBER(MATCH(D4,'2. Erfassung Einzahlungen'!$V$26:$CE$26,0)),'2. Erfassung Einzahlungen'!$N$26,"")</f>
        <v/>
      </c>
      <c r="E28" s="204" t="str">
        <f ca="1">IF(ISNUMBER(MATCH(E4,'2. Erfassung Einzahlungen'!$V$26:$CE$26,0)),'2. Erfassung Einzahlungen'!$N$26,"")</f>
        <v/>
      </c>
      <c r="F28" s="204" t="str">
        <f ca="1">IF(ISNUMBER(MATCH(F4,'2. Erfassung Einzahlungen'!$V$26:$CE$26,0)),'2. Erfassung Einzahlungen'!$N$26,"")</f>
        <v/>
      </c>
      <c r="G28" s="204" t="str">
        <f ca="1">IF(ISNUMBER(MATCH(G4,'2. Erfassung Einzahlungen'!$V$26:$CE$26,0)),'2. Erfassung Einzahlungen'!$N$26,"")</f>
        <v/>
      </c>
      <c r="H28" s="204" t="str">
        <f ca="1">IF(ISNUMBER(MATCH(H4,'2. Erfassung Einzahlungen'!$V$26:$CE$26,0)),'2. Erfassung Einzahlungen'!$N$26,"")</f>
        <v/>
      </c>
      <c r="I28" s="204" t="str">
        <f ca="1">IF(ISNUMBER(MATCH(I4,'2. Erfassung Einzahlungen'!$V$26:$CE$26,0)),'2. Erfassung Einzahlungen'!$N$26,"")</f>
        <v/>
      </c>
      <c r="J28" s="204" t="str">
        <f ca="1">IF(ISNUMBER(MATCH(J4,'2. Erfassung Einzahlungen'!$V$26:$CE$26,0)),'2. Erfassung Einzahlungen'!$N$26,"")</f>
        <v/>
      </c>
      <c r="K28" s="204" t="str">
        <f ca="1">IF(ISNUMBER(MATCH(K4,'2. Erfassung Einzahlungen'!$V$26:$CE$26,0)),'2. Erfassung Einzahlungen'!$N$26,"")</f>
        <v/>
      </c>
      <c r="L28" s="204" t="str">
        <f ca="1">IF(ISNUMBER(MATCH(L4,'2. Erfassung Einzahlungen'!$V$26:$CE$26,0)),'2. Erfassung Einzahlungen'!$N$26,"")</f>
        <v/>
      </c>
      <c r="M28" s="204" t="str">
        <f ca="1">IF(ISNUMBER(MATCH(M4,'2. Erfassung Einzahlungen'!$V$26:$CE$26,0)),'2. Erfassung Einzahlungen'!$N$26,"")</f>
        <v/>
      </c>
      <c r="N28" s="134">
        <f t="shared" ref="N28:N50" ca="1" si="4">SUM(B28:M28)</f>
        <v>0</v>
      </c>
    </row>
    <row r="29" spans="1:15" x14ac:dyDescent="0.25">
      <c r="A29" s="130">
        <f>'2. Erfassung Einzahlungen'!A27</f>
        <v>0</v>
      </c>
      <c r="B29" s="204" t="str">
        <f ca="1">IF(ISNUMBER(MATCH(B4,'2. Erfassung Einzahlungen'!$V$27:$CE$27,0)),'2. Erfassung Einzahlungen'!$N$27,"")</f>
        <v/>
      </c>
      <c r="C29" s="204" t="str">
        <f ca="1">IF(ISNUMBER(MATCH(C4,'2. Erfassung Einzahlungen'!$V$27:$CE$27,0)),'2. Erfassung Einzahlungen'!$N$27,"")</f>
        <v/>
      </c>
      <c r="D29" s="204" t="str">
        <f ca="1">IF(ISNUMBER(MATCH(D4,'2. Erfassung Einzahlungen'!$V$27:$CE$27,0)),'2. Erfassung Einzahlungen'!$N$27,"")</f>
        <v/>
      </c>
      <c r="E29" s="204" t="str">
        <f ca="1">IF(ISNUMBER(MATCH(E4,'2. Erfassung Einzahlungen'!$V$27:$CE$27,0)),'2. Erfassung Einzahlungen'!$N$27,"")</f>
        <v/>
      </c>
      <c r="F29" s="204" t="str">
        <f ca="1">IF(ISNUMBER(MATCH(F4,'2. Erfassung Einzahlungen'!$V$27:$CE$27,0)),'2. Erfassung Einzahlungen'!$N$27,"")</f>
        <v/>
      </c>
      <c r="G29" s="204" t="str">
        <f ca="1">IF(ISNUMBER(MATCH(G4,'2. Erfassung Einzahlungen'!$V$27:$CE$27,0)),'2. Erfassung Einzahlungen'!$N$27,"")</f>
        <v/>
      </c>
      <c r="H29" s="204" t="str">
        <f ca="1">IF(ISNUMBER(MATCH(H4,'2. Erfassung Einzahlungen'!$V$27:$CE$27,0)),'2. Erfassung Einzahlungen'!$N$27,"")</f>
        <v/>
      </c>
      <c r="I29" s="204" t="str">
        <f ca="1">IF(ISNUMBER(MATCH(I4,'2. Erfassung Einzahlungen'!$V$27:$CE$27,0)),'2. Erfassung Einzahlungen'!$N$27,"")</f>
        <v/>
      </c>
      <c r="J29" s="204" t="str">
        <f ca="1">IF(ISNUMBER(MATCH(J4,'2. Erfassung Einzahlungen'!$V$27:$CE$27,0)),'2. Erfassung Einzahlungen'!$N$27,"")</f>
        <v/>
      </c>
      <c r="K29" s="204" t="str">
        <f ca="1">IF(ISNUMBER(MATCH(K4,'2. Erfassung Einzahlungen'!$V$27:$CE$27,0)),'2. Erfassung Einzahlungen'!$N$27,"")</f>
        <v/>
      </c>
      <c r="L29" s="204" t="str">
        <f ca="1">IF(ISNUMBER(MATCH(L4,'2. Erfassung Einzahlungen'!$V$27:$CE$27,0)),'2. Erfassung Einzahlungen'!$N$27,"")</f>
        <v/>
      </c>
      <c r="M29" s="204" t="str">
        <f ca="1">IF(ISNUMBER(MATCH(M4,'2. Erfassung Einzahlungen'!$V$27:$CE$27,0)),'2. Erfassung Einzahlungen'!$N$27,"")</f>
        <v/>
      </c>
      <c r="N29" s="134">
        <f t="shared" ca="1" si="4"/>
        <v>0</v>
      </c>
    </row>
    <row r="30" spans="1:15" x14ac:dyDescent="0.25">
      <c r="A30" s="130">
        <f>'2. Erfassung Einzahlungen'!A28</f>
        <v>0</v>
      </c>
      <c r="B30" s="204" t="str">
        <f ca="1">IF(ISNUMBER(MATCH(B4,'2. Erfassung Einzahlungen'!$V$28:$CE$28,0)),'2. Erfassung Einzahlungen'!$N$28,"")</f>
        <v/>
      </c>
      <c r="C30" s="204" t="str">
        <f ca="1">IF(ISNUMBER(MATCH(C4,'2. Erfassung Einzahlungen'!$V$28:$CE$28,0)),'2. Erfassung Einzahlungen'!$N$28,"")</f>
        <v/>
      </c>
      <c r="D30" s="204" t="str">
        <f ca="1">IF(ISNUMBER(MATCH(D4,'2. Erfassung Einzahlungen'!$V$28:$CE$28,0)),'2. Erfassung Einzahlungen'!$N$28,"")</f>
        <v/>
      </c>
      <c r="E30" s="204" t="str">
        <f ca="1">IF(ISNUMBER(MATCH(E4,'2. Erfassung Einzahlungen'!$V$28:$CE$28,0)),'2. Erfassung Einzahlungen'!$N$28,"")</f>
        <v/>
      </c>
      <c r="F30" s="204" t="str">
        <f ca="1">IF(ISNUMBER(MATCH(F4,'2. Erfassung Einzahlungen'!$V$28:$CE$28,0)),'2. Erfassung Einzahlungen'!$N$28,"")</f>
        <v/>
      </c>
      <c r="G30" s="204" t="str">
        <f ca="1">IF(ISNUMBER(MATCH(G4,'2. Erfassung Einzahlungen'!$V$28:$CE$28,0)),'2. Erfassung Einzahlungen'!$N$28,"")</f>
        <v/>
      </c>
      <c r="H30" s="204" t="str">
        <f ca="1">IF(ISNUMBER(MATCH(H4,'2. Erfassung Einzahlungen'!$V$28:$CE$28,0)),'2. Erfassung Einzahlungen'!$N$28,"")</f>
        <v/>
      </c>
      <c r="I30" s="204" t="str">
        <f ca="1">IF(ISNUMBER(MATCH(I4,'2. Erfassung Einzahlungen'!$V$28:$CE$28,0)),'2. Erfassung Einzahlungen'!$N$28,"")</f>
        <v/>
      </c>
      <c r="J30" s="204" t="str">
        <f ca="1">IF(ISNUMBER(MATCH(J4,'2. Erfassung Einzahlungen'!$V$28:$CE$28,0)),'2. Erfassung Einzahlungen'!$N$28,"")</f>
        <v/>
      </c>
      <c r="K30" s="204" t="str">
        <f ca="1">IF(ISNUMBER(MATCH(K4,'2. Erfassung Einzahlungen'!$V$28:$CE$28,0)),'2. Erfassung Einzahlungen'!$N$28,"")</f>
        <v/>
      </c>
      <c r="L30" s="204" t="str">
        <f ca="1">IF(ISNUMBER(MATCH(L4,'2. Erfassung Einzahlungen'!$V$28:$CE$28,0)),'2. Erfassung Einzahlungen'!$N$28,"")</f>
        <v/>
      </c>
      <c r="M30" s="204" t="str">
        <f ca="1">IF(ISNUMBER(MATCH(M4,'2. Erfassung Einzahlungen'!$V$28:$CE$28,0)),'2. Erfassung Einzahlungen'!$N$28,"")</f>
        <v/>
      </c>
      <c r="N30" s="134">
        <f t="shared" ca="1" si="4"/>
        <v>0</v>
      </c>
    </row>
    <row r="31" spans="1:15" x14ac:dyDescent="0.25">
      <c r="A31" s="130">
        <f>'2. Erfassung Einzahlungen'!A29</f>
        <v>0</v>
      </c>
      <c r="B31" s="204" t="str">
        <f ca="1">IF(ISNUMBER(MATCH(B4,'2. Erfassung Einzahlungen'!$V$29:$CE$29,0)),'2. Erfassung Einzahlungen'!$N$29,"")</f>
        <v/>
      </c>
      <c r="C31" s="204" t="str">
        <f ca="1">IF(ISNUMBER(MATCH(C4,'2. Erfassung Einzahlungen'!$V$29:$CE$29,0)),'2. Erfassung Einzahlungen'!$N$29,"")</f>
        <v/>
      </c>
      <c r="D31" s="204" t="str">
        <f ca="1">IF(ISNUMBER(MATCH(D4,'2. Erfassung Einzahlungen'!$V$29:$CE$29,0)),'2. Erfassung Einzahlungen'!$N$29,"")</f>
        <v/>
      </c>
      <c r="E31" s="204" t="str">
        <f ca="1">IF(ISNUMBER(MATCH(E4,'2. Erfassung Einzahlungen'!$V$29:$CE$29,0)),'2. Erfassung Einzahlungen'!$N$29,"")</f>
        <v/>
      </c>
      <c r="F31" s="204" t="str">
        <f ca="1">IF(ISNUMBER(MATCH(F4,'2. Erfassung Einzahlungen'!$V$29:$CE$29,0)),'2. Erfassung Einzahlungen'!$N$29,"")</f>
        <v/>
      </c>
      <c r="G31" s="204" t="str">
        <f ca="1">IF(ISNUMBER(MATCH(G4,'2. Erfassung Einzahlungen'!$V$29:$CE$29,0)),'2. Erfassung Einzahlungen'!$N$29,"")</f>
        <v/>
      </c>
      <c r="H31" s="204" t="str">
        <f ca="1">IF(ISNUMBER(MATCH(H4,'2. Erfassung Einzahlungen'!$V$29:$CE$29,0)),'2. Erfassung Einzahlungen'!$N$29,"")</f>
        <v/>
      </c>
      <c r="I31" s="204" t="str">
        <f ca="1">IF(ISNUMBER(MATCH(I4,'2. Erfassung Einzahlungen'!$V$29:$CE$29,0)),'2. Erfassung Einzahlungen'!$N$29,"")</f>
        <v/>
      </c>
      <c r="J31" s="204" t="str">
        <f ca="1">IF(ISNUMBER(MATCH(J4,'2. Erfassung Einzahlungen'!$V$29:$CE$29,0)),'2. Erfassung Einzahlungen'!$N$29,"")</f>
        <v/>
      </c>
      <c r="K31" s="204" t="str">
        <f ca="1">IF(ISNUMBER(MATCH(K4,'2. Erfassung Einzahlungen'!$V$29:$CE$29,0)),'2. Erfassung Einzahlungen'!$N$29,"")</f>
        <v/>
      </c>
      <c r="L31" s="204" t="str">
        <f ca="1">IF(ISNUMBER(MATCH(L4,'2. Erfassung Einzahlungen'!$V$29:$CE$29,0)),'2. Erfassung Einzahlungen'!$N$29,"")</f>
        <v/>
      </c>
      <c r="M31" s="204" t="str">
        <f ca="1">IF(ISNUMBER(MATCH(M4,'2. Erfassung Einzahlungen'!$V$29:$CE$29,0)),'2. Erfassung Einzahlungen'!$N$29,"")</f>
        <v/>
      </c>
      <c r="N31" s="134">
        <f t="shared" ca="1" si="4"/>
        <v>0</v>
      </c>
    </row>
    <row r="32" spans="1:15" x14ac:dyDescent="0.25">
      <c r="A32" s="130">
        <f>'2. Erfassung Einzahlungen'!A30</f>
        <v>0</v>
      </c>
      <c r="B32" s="204" t="str">
        <f ca="1">IF(ISNUMBER(MATCH(B4,'2. Erfassung Einzahlungen'!$V$30:$CE$30,0)),'2. Erfassung Einzahlungen'!$N$30,"")</f>
        <v/>
      </c>
      <c r="C32" s="204" t="str">
        <f ca="1">IF(ISNUMBER(MATCH(C4,'2. Erfassung Einzahlungen'!$V$30:$CE$30,0)),'2. Erfassung Einzahlungen'!$N$30,"")</f>
        <v/>
      </c>
      <c r="D32" s="204" t="str">
        <f ca="1">IF(ISNUMBER(MATCH(D4,'2. Erfassung Einzahlungen'!$V$30:$CE$30,0)),'2. Erfassung Einzahlungen'!$N$30,"")</f>
        <v/>
      </c>
      <c r="E32" s="204" t="str">
        <f ca="1">IF(ISNUMBER(MATCH(E4,'2. Erfassung Einzahlungen'!$V$30:$CE$30,0)),'2. Erfassung Einzahlungen'!$N$30,"")</f>
        <v/>
      </c>
      <c r="F32" s="204" t="str">
        <f ca="1">IF(ISNUMBER(MATCH(F4,'2. Erfassung Einzahlungen'!$V$30:$CE$30,0)),'2. Erfassung Einzahlungen'!$N$30,"")</f>
        <v/>
      </c>
      <c r="G32" s="204" t="str">
        <f ca="1">IF(ISNUMBER(MATCH(G4,'2. Erfassung Einzahlungen'!$V$30:$CE$30,0)),'2. Erfassung Einzahlungen'!$N$30,"")</f>
        <v/>
      </c>
      <c r="H32" s="204" t="str">
        <f ca="1">IF(ISNUMBER(MATCH(H4,'2. Erfassung Einzahlungen'!$V$30:$CE$30,0)),'2. Erfassung Einzahlungen'!$N$30,"")</f>
        <v/>
      </c>
      <c r="I32" s="204" t="str">
        <f ca="1">IF(ISNUMBER(MATCH(I4,'2. Erfassung Einzahlungen'!$V$30:$CE$30,0)),'2. Erfassung Einzahlungen'!$N$30,"")</f>
        <v/>
      </c>
      <c r="J32" s="204" t="str">
        <f ca="1">IF(ISNUMBER(MATCH(J4,'2. Erfassung Einzahlungen'!$V$30:$CE$30,0)),'2. Erfassung Einzahlungen'!$N$30,"")</f>
        <v/>
      </c>
      <c r="K32" s="204" t="str">
        <f ca="1">IF(ISNUMBER(MATCH(K4,'2. Erfassung Einzahlungen'!$V$30:$CE$30,0)),'2. Erfassung Einzahlungen'!$N$30,"")</f>
        <v/>
      </c>
      <c r="L32" s="204" t="str">
        <f ca="1">IF(ISNUMBER(MATCH(L4,'2. Erfassung Einzahlungen'!$V$30:$CE$30,0)),'2. Erfassung Einzahlungen'!$N$30,"")</f>
        <v/>
      </c>
      <c r="M32" s="204" t="str">
        <f ca="1">IF(ISNUMBER(MATCH(M4,'2. Erfassung Einzahlungen'!$V$30:$CE$30,0)),'2. Erfassung Einzahlungen'!$N$30,"")</f>
        <v/>
      </c>
      <c r="N32" s="134">
        <f t="shared" ca="1" si="4"/>
        <v>0</v>
      </c>
    </row>
    <row r="33" spans="1:14" x14ac:dyDescent="0.25">
      <c r="A33" s="130">
        <f>'2. Erfassung Einzahlungen'!A31</f>
        <v>0</v>
      </c>
      <c r="B33" s="204" t="str">
        <f ca="1">IF(ISNUMBER(MATCH(B4,'2. Erfassung Einzahlungen'!$V$31:$CE$31,0)),'2. Erfassung Einzahlungen'!$N$31,"")</f>
        <v/>
      </c>
      <c r="C33" s="204" t="str">
        <f ca="1">IF(ISNUMBER(MATCH(C4,'2. Erfassung Einzahlungen'!$V$31:$CE$31,0)),'2. Erfassung Einzahlungen'!$N$31,"")</f>
        <v/>
      </c>
      <c r="D33" s="204" t="str">
        <f ca="1">IF(ISNUMBER(MATCH(D4,'2. Erfassung Einzahlungen'!$V$31:$CE$31,0)),'2. Erfassung Einzahlungen'!$N$31,"")</f>
        <v/>
      </c>
      <c r="E33" s="204" t="str">
        <f ca="1">IF(ISNUMBER(MATCH(E4,'2. Erfassung Einzahlungen'!$V$31:$CE$31,0)),'2. Erfassung Einzahlungen'!$N$31,"")</f>
        <v/>
      </c>
      <c r="F33" s="204" t="str">
        <f ca="1">IF(ISNUMBER(MATCH(F4,'2. Erfassung Einzahlungen'!$V$31:$CE$31,0)),'2. Erfassung Einzahlungen'!$N$31,"")</f>
        <v/>
      </c>
      <c r="G33" s="204" t="str">
        <f ca="1">IF(ISNUMBER(MATCH(G4,'2. Erfassung Einzahlungen'!$V$31:$CE$31,0)),'2. Erfassung Einzahlungen'!$N$31,"")</f>
        <v/>
      </c>
      <c r="H33" s="204" t="str">
        <f ca="1">IF(ISNUMBER(MATCH(H4,'2. Erfassung Einzahlungen'!$V$31:$CE$31,0)),'2. Erfassung Einzahlungen'!$N$31,"")</f>
        <v/>
      </c>
      <c r="I33" s="204" t="str">
        <f ca="1">IF(ISNUMBER(MATCH(I4,'2. Erfassung Einzahlungen'!$V$31:$CE$31,0)),'2. Erfassung Einzahlungen'!$N$31,"")</f>
        <v/>
      </c>
      <c r="J33" s="204" t="str">
        <f ca="1">IF(ISNUMBER(MATCH(J4,'2. Erfassung Einzahlungen'!$V$31:$CE$31,0)),'2. Erfassung Einzahlungen'!$N$31,"")</f>
        <v/>
      </c>
      <c r="K33" s="204" t="str">
        <f ca="1">IF(ISNUMBER(MATCH(K4,'2. Erfassung Einzahlungen'!$V$31:$CE$31,0)),'2. Erfassung Einzahlungen'!$N$31,"")</f>
        <v/>
      </c>
      <c r="L33" s="204" t="str">
        <f ca="1">IF(ISNUMBER(MATCH(L4,'2. Erfassung Einzahlungen'!$V$31:$CE$31,0)),'2. Erfassung Einzahlungen'!$N$31,"")</f>
        <v/>
      </c>
      <c r="M33" s="204" t="str">
        <f ca="1">IF(ISNUMBER(MATCH(M4,'2. Erfassung Einzahlungen'!$V$31:$CE$31,0)),'2. Erfassung Einzahlungen'!$N$31,"")</f>
        <v/>
      </c>
      <c r="N33" s="134">
        <f t="shared" ca="1" si="4"/>
        <v>0</v>
      </c>
    </row>
    <row r="34" spans="1:14" x14ac:dyDescent="0.25">
      <c r="A34" s="130">
        <f>'2. Erfassung Einzahlungen'!A32</f>
        <v>0</v>
      </c>
      <c r="B34" s="204" t="str">
        <f ca="1">IF(ISNUMBER(MATCH(B4,'2. Erfassung Einzahlungen'!$V$32:$CE$32,0)),'2. Erfassung Einzahlungen'!$N$32,"")</f>
        <v/>
      </c>
      <c r="C34" s="204" t="str">
        <f ca="1">IF(ISNUMBER(MATCH(C4,'2. Erfassung Einzahlungen'!$V$32:$CE$32,0)),'2. Erfassung Einzahlungen'!$N$32,"")</f>
        <v/>
      </c>
      <c r="D34" s="204" t="str">
        <f ca="1">IF(ISNUMBER(MATCH(D4,'2. Erfassung Einzahlungen'!$V$32:$CE$32,0)),'2. Erfassung Einzahlungen'!$N$32,"")</f>
        <v/>
      </c>
      <c r="E34" s="204" t="str">
        <f ca="1">IF(ISNUMBER(MATCH(E4,'2. Erfassung Einzahlungen'!$V$32:$CE$32,0)),'2. Erfassung Einzahlungen'!$N$32,"")</f>
        <v/>
      </c>
      <c r="F34" s="204" t="str">
        <f ca="1">IF(ISNUMBER(MATCH(F4,'2. Erfassung Einzahlungen'!$V$32:$CE$32,0)),'2. Erfassung Einzahlungen'!$N$32,"")</f>
        <v/>
      </c>
      <c r="G34" s="204" t="str">
        <f ca="1">IF(ISNUMBER(MATCH(G4,'2. Erfassung Einzahlungen'!$V$32:$CE$32,0)),'2. Erfassung Einzahlungen'!$N$32,"")</f>
        <v/>
      </c>
      <c r="H34" s="204" t="str">
        <f ca="1">IF(ISNUMBER(MATCH(H4,'2. Erfassung Einzahlungen'!$V$32:$CE$32,0)),'2. Erfassung Einzahlungen'!$N$32,"")</f>
        <v/>
      </c>
      <c r="I34" s="204" t="str">
        <f ca="1">IF(ISNUMBER(MATCH(I4,'2. Erfassung Einzahlungen'!$V$32:$CE$32,0)),'2. Erfassung Einzahlungen'!$N$32,"")</f>
        <v/>
      </c>
      <c r="J34" s="204" t="str">
        <f ca="1">IF(ISNUMBER(MATCH(J4,'2. Erfassung Einzahlungen'!$V$32:$CE$32,0)),'2. Erfassung Einzahlungen'!$N$32,"")</f>
        <v/>
      </c>
      <c r="K34" s="204" t="str">
        <f ca="1">IF(ISNUMBER(MATCH(K4,'2. Erfassung Einzahlungen'!$V$32:$CE$32,0)),'2. Erfassung Einzahlungen'!$N$32,"")</f>
        <v/>
      </c>
      <c r="L34" s="204" t="str">
        <f ca="1">IF(ISNUMBER(MATCH(L4,'2. Erfassung Einzahlungen'!$V$32:$CE$32,0)),'2. Erfassung Einzahlungen'!$N$32,"")</f>
        <v/>
      </c>
      <c r="M34" s="204" t="str">
        <f ca="1">IF(ISNUMBER(MATCH(M4,'2. Erfassung Einzahlungen'!$V$32:$CE$32,0)),'2. Erfassung Einzahlungen'!$N$32,"")</f>
        <v/>
      </c>
      <c r="N34" s="134">
        <f t="shared" ca="1" si="4"/>
        <v>0</v>
      </c>
    </row>
    <row r="35" spans="1:14" x14ac:dyDescent="0.25">
      <c r="A35" s="130">
        <f>'2. Erfassung Einzahlungen'!A33</f>
        <v>0</v>
      </c>
      <c r="B35" s="204" t="str">
        <f ca="1">IF(ISNUMBER(MATCH(B4,'2. Erfassung Einzahlungen'!$V$33:$CE$33,0)),'2. Erfassung Einzahlungen'!$N$33,"")</f>
        <v/>
      </c>
      <c r="C35" s="204" t="str">
        <f ca="1">IF(ISNUMBER(MATCH(C4,'2. Erfassung Einzahlungen'!$V$33:$CE$33,0)),'2. Erfassung Einzahlungen'!$N$33,"")</f>
        <v/>
      </c>
      <c r="D35" s="204" t="str">
        <f ca="1">IF(ISNUMBER(MATCH(D4,'2. Erfassung Einzahlungen'!$V$33:$CE$33,0)),'2. Erfassung Einzahlungen'!$N$33,"")</f>
        <v/>
      </c>
      <c r="E35" s="204" t="str">
        <f ca="1">IF(ISNUMBER(MATCH(E4,'2. Erfassung Einzahlungen'!$V$33:$CE$33,0)),'2. Erfassung Einzahlungen'!$N$33,"")</f>
        <v/>
      </c>
      <c r="F35" s="204" t="str">
        <f ca="1">IF(ISNUMBER(MATCH(F4,'2. Erfassung Einzahlungen'!$V$33:$CE$33,0)),'2. Erfassung Einzahlungen'!$N$33,"")</f>
        <v/>
      </c>
      <c r="G35" s="204" t="str">
        <f ca="1">IF(ISNUMBER(MATCH(G4,'2. Erfassung Einzahlungen'!$V$33:$CE$33,0)),'2. Erfassung Einzahlungen'!$N$33,"")</f>
        <v/>
      </c>
      <c r="H35" s="204" t="str">
        <f ca="1">IF(ISNUMBER(MATCH(H4,'2. Erfassung Einzahlungen'!$V$33:$CE$33,0)),'2. Erfassung Einzahlungen'!$N$33,"")</f>
        <v/>
      </c>
      <c r="I35" s="204" t="str">
        <f ca="1">IF(ISNUMBER(MATCH(I4,'2. Erfassung Einzahlungen'!$V$33:$CE$33,0)),'2. Erfassung Einzahlungen'!$N$33,"")</f>
        <v/>
      </c>
      <c r="J35" s="204" t="str">
        <f ca="1">IF(ISNUMBER(MATCH(J4,'2. Erfassung Einzahlungen'!$V$33:$CE$33,0)),'2. Erfassung Einzahlungen'!$N$33,"")</f>
        <v/>
      </c>
      <c r="K35" s="204" t="str">
        <f ca="1">IF(ISNUMBER(MATCH(K4,'2. Erfassung Einzahlungen'!$V$33:$CE$33,0)),'2. Erfassung Einzahlungen'!$N$33,"")</f>
        <v/>
      </c>
      <c r="L35" s="204" t="str">
        <f ca="1">IF(ISNUMBER(MATCH(L4,'2. Erfassung Einzahlungen'!$V$33:$CE$33,0)),'2. Erfassung Einzahlungen'!$N$33,"")</f>
        <v/>
      </c>
      <c r="M35" s="204" t="str">
        <f ca="1">IF(ISNUMBER(MATCH(M4,'2. Erfassung Einzahlungen'!$V$33:$CE$33,0)),'2. Erfassung Einzahlungen'!$N$33,"")</f>
        <v/>
      </c>
      <c r="N35" s="134">
        <f t="shared" ca="1" si="4"/>
        <v>0</v>
      </c>
    </row>
    <row r="36" spans="1:14" x14ac:dyDescent="0.25">
      <c r="A36" s="130">
        <f>'2. Erfassung Einzahlungen'!A34</f>
        <v>0</v>
      </c>
      <c r="B36" s="204" t="str">
        <f ca="1">IF(ISNUMBER(MATCH(B4,'2. Erfassung Einzahlungen'!$V$34:$CE$34,0)),'2. Erfassung Einzahlungen'!$N$34,"")</f>
        <v/>
      </c>
      <c r="C36" s="204" t="str">
        <f ca="1">IF(ISNUMBER(MATCH(C4,'2. Erfassung Einzahlungen'!$V$34:$CE$34,0)),'2. Erfassung Einzahlungen'!$N$34,"")</f>
        <v/>
      </c>
      <c r="D36" s="204" t="str">
        <f ca="1">IF(ISNUMBER(MATCH(D4,'2. Erfassung Einzahlungen'!$V$34:$CE$34,0)),'2. Erfassung Einzahlungen'!$N$34,"")</f>
        <v/>
      </c>
      <c r="E36" s="204" t="str">
        <f ca="1">IF(ISNUMBER(MATCH(E4,'2. Erfassung Einzahlungen'!$V$34:$CE$34,0)),'2. Erfassung Einzahlungen'!$N$34,"")</f>
        <v/>
      </c>
      <c r="F36" s="204" t="str">
        <f ca="1">IF(ISNUMBER(MATCH(F4,'2. Erfassung Einzahlungen'!$V$34:$CE$34,0)),'2. Erfassung Einzahlungen'!$N$34,"")</f>
        <v/>
      </c>
      <c r="G36" s="204" t="str">
        <f ca="1">IF(ISNUMBER(MATCH(G4,'2. Erfassung Einzahlungen'!$V$34:$CE$34,0)),'2. Erfassung Einzahlungen'!$N$34,"")</f>
        <v/>
      </c>
      <c r="H36" s="204" t="str">
        <f ca="1">IF(ISNUMBER(MATCH(H4,'2. Erfassung Einzahlungen'!$V$34:$CE$34,0)),'2. Erfassung Einzahlungen'!$N$34,"")</f>
        <v/>
      </c>
      <c r="I36" s="204" t="str">
        <f ca="1">IF(ISNUMBER(MATCH(I4,'2. Erfassung Einzahlungen'!$V$34:$CE$34,0)),'2. Erfassung Einzahlungen'!$N$34,"")</f>
        <v/>
      </c>
      <c r="J36" s="204" t="str">
        <f ca="1">IF(ISNUMBER(MATCH(J4,'2. Erfassung Einzahlungen'!$V$34:$CE$34,0)),'2. Erfassung Einzahlungen'!$N$34,"")</f>
        <v/>
      </c>
      <c r="K36" s="204" t="str">
        <f ca="1">IF(ISNUMBER(MATCH(K4,'2. Erfassung Einzahlungen'!$V$34:$CE$34,0)),'2. Erfassung Einzahlungen'!$N$34,"")</f>
        <v/>
      </c>
      <c r="L36" s="204" t="str">
        <f ca="1">IF(ISNUMBER(MATCH(L4,'2. Erfassung Einzahlungen'!$V$34:$CE$34,0)),'2. Erfassung Einzahlungen'!$N$34,"")</f>
        <v/>
      </c>
      <c r="M36" s="204" t="str">
        <f ca="1">IF(ISNUMBER(MATCH(M4,'2. Erfassung Einzahlungen'!$V$34:$CE$34,0)),'2. Erfassung Einzahlungen'!$N$34,"")</f>
        <v/>
      </c>
      <c r="N36" s="134">
        <f t="shared" ca="1" si="4"/>
        <v>0</v>
      </c>
    </row>
    <row r="37" spans="1:14" x14ac:dyDescent="0.25">
      <c r="A37" s="130">
        <f>'2. Erfassung Einzahlungen'!A35</f>
        <v>0</v>
      </c>
      <c r="B37" s="204" t="str">
        <f ca="1">IF(ISNUMBER(MATCH(B4,'2. Erfassung Einzahlungen'!$V$35:$CE$35,0)),'2. Erfassung Einzahlungen'!$N$35,"")</f>
        <v/>
      </c>
      <c r="C37" s="204" t="str">
        <f ca="1">IF(ISNUMBER(MATCH(C4,'2. Erfassung Einzahlungen'!$V$35:$CE$35,0)),'2. Erfassung Einzahlungen'!$N$35,"")</f>
        <v/>
      </c>
      <c r="D37" s="204" t="str">
        <f ca="1">IF(ISNUMBER(MATCH(D4,'2. Erfassung Einzahlungen'!$V$35:$CE$35,0)),'2. Erfassung Einzahlungen'!$N$35,"")</f>
        <v/>
      </c>
      <c r="E37" s="204" t="str">
        <f ca="1">IF(ISNUMBER(MATCH(E4,'2. Erfassung Einzahlungen'!$V$35:$CE$35,0)),'2. Erfassung Einzahlungen'!$N$35,"")</f>
        <v/>
      </c>
      <c r="F37" s="204" t="str">
        <f ca="1">IF(ISNUMBER(MATCH(F4,'2. Erfassung Einzahlungen'!$V$35:$CE$35,0)),'2. Erfassung Einzahlungen'!$N$35,"")</f>
        <v/>
      </c>
      <c r="G37" s="204" t="str">
        <f ca="1">IF(ISNUMBER(MATCH(G4,'2. Erfassung Einzahlungen'!$V$35:$CE$35,0)),'2. Erfassung Einzahlungen'!$N$35,"")</f>
        <v/>
      </c>
      <c r="H37" s="204" t="str">
        <f ca="1">IF(ISNUMBER(MATCH(H4,'2. Erfassung Einzahlungen'!$V$35:$CE$35,0)),'2. Erfassung Einzahlungen'!$N$35,"")</f>
        <v/>
      </c>
      <c r="I37" s="204" t="str">
        <f ca="1">IF(ISNUMBER(MATCH(I4,'2. Erfassung Einzahlungen'!$V$35:$CE$35,0)),'2. Erfassung Einzahlungen'!$N$35,"")</f>
        <v/>
      </c>
      <c r="J37" s="204" t="str">
        <f ca="1">IF(ISNUMBER(MATCH(J4,'2. Erfassung Einzahlungen'!$V$35:$CE$35,0)),'2. Erfassung Einzahlungen'!$N$35,"")</f>
        <v/>
      </c>
      <c r="K37" s="204" t="str">
        <f ca="1">IF(ISNUMBER(MATCH(K4,'2. Erfassung Einzahlungen'!$V$35:$CE$35,0)),'2. Erfassung Einzahlungen'!$N$35,"")</f>
        <v/>
      </c>
      <c r="L37" s="204" t="str">
        <f ca="1">IF(ISNUMBER(MATCH(L4,'2. Erfassung Einzahlungen'!$V$35:$CE$35,0)),'2. Erfassung Einzahlungen'!$N$35,"")</f>
        <v/>
      </c>
      <c r="M37" s="204" t="str">
        <f ca="1">IF(ISNUMBER(MATCH(M4,'2. Erfassung Einzahlungen'!$V$35:$CE$35,0)),'2. Erfassung Einzahlungen'!$N$35,"")</f>
        <v/>
      </c>
      <c r="N37" s="134">
        <f t="shared" ca="1" si="4"/>
        <v>0</v>
      </c>
    </row>
    <row r="38" spans="1:14" x14ac:dyDescent="0.25">
      <c r="A38" s="130">
        <f>'2. Erfassung Einzahlungen'!A36</f>
        <v>0</v>
      </c>
      <c r="B38" s="204" t="str">
        <f ca="1">IF(ISNUMBER(MATCH(B4,'2. Erfassung Einzahlungen'!$V$36:$CE$36,0)),'2. Erfassung Einzahlungen'!$N$36,"")</f>
        <v/>
      </c>
      <c r="C38" s="204" t="str">
        <f ca="1">IF(ISNUMBER(MATCH(C4,'2. Erfassung Einzahlungen'!$V$36:$CE$36,0)),'2. Erfassung Einzahlungen'!$N$36,"")</f>
        <v/>
      </c>
      <c r="D38" s="204" t="str">
        <f ca="1">IF(ISNUMBER(MATCH(D4,'2. Erfassung Einzahlungen'!$V$36:$CE$36,0)),'2. Erfassung Einzahlungen'!$N$36,"")</f>
        <v/>
      </c>
      <c r="E38" s="204" t="str">
        <f ca="1">IF(ISNUMBER(MATCH(E4,'2. Erfassung Einzahlungen'!$V$36:$CE$36,0)),'2. Erfassung Einzahlungen'!$N$36,"")</f>
        <v/>
      </c>
      <c r="F38" s="204" t="str">
        <f ca="1">IF(ISNUMBER(MATCH(F4,'2. Erfassung Einzahlungen'!$V$36:$CE$36,0)),'2. Erfassung Einzahlungen'!$N$36,"")</f>
        <v/>
      </c>
      <c r="G38" s="204" t="str">
        <f ca="1">IF(ISNUMBER(MATCH(G4,'2. Erfassung Einzahlungen'!$V$36:$CE$36,0)),'2. Erfassung Einzahlungen'!$N$36,"")</f>
        <v/>
      </c>
      <c r="H38" s="204" t="str">
        <f ca="1">IF(ISNUMBER(MATCH(H4,'2. Erfassung Einzahlungen'!$V$36:$CE$36,0)),'2. Erfassung Einzahlungen'!$N$36,"")</f>
        <v/>
      </c>
      <c r="I38" s="204" t="str">
        <f ca="1">IF(ISNUMBER(MATCH(I4,'2. Erfassung Einzahlungen'!$V$36:$CE$36,0)),'2. Erfassung Einzahlungen'!$N$36,"")</f>
        <v/>
      </c>
      <c r="J38" s="204" t="str">
        <f ca="1">IF(ISNUMBER(MATCH(J4,'2. Erfassung Einzahlungen'!$V$36:$CE$36,0)),'2. Erfassung Einzahlungen'!$N$36,"")</f>
        <v/>
      </c>
      <c r="K38" s="204" t="str">
        <f ca="1">IF(ISNUMBER(MATCH(K4,'2. Erfassung Einzahlungen'!$V$36:$CE$36,0)),'2. Erfassung Einzahlungen'!$N$36,"")</f>
        <v/>
      </c>
      <c r="L38" s="204" t="str">
        <f ca="1">IF(ISNUMBER(MATCH(L4,'2. Erfassung Einzahlungen'!$V$36:$CE$36,0)),'2. Erfassung Einzahlungen'!$N$36,"")</f>
        <v/>
      </c>
      <c r="M38" s="204" t="str">
        <f ca="1">IF(ISNUMBER(MATCH(M4,'2. Erfassung Einzahlungen'!$V$36:$CE$36,0)),'2. Erfassung Einzahlungen'!$N$36,"")</f>
        <v/>
      </c>
      <c r="N38" s="134">
        <f t="shared" ca="1" si="4"/>
        <v>0</v>
      </c>
    </row>
    <row r="39" spans="1:14" x14ac:dyDescent="0.25">
      <c r="A39" s="130">
        <f>'2. Erfassung Einzahlungen'!A37</f>
        <v>0</v>
      </c>
      <c r="B39" s="204" t="str">
        <f ca="1">IF(ISNUMBER(MATCH(B4,'2. Erfassung Einzahlungen'!$V$37:$CE$37,0)),'2. Erfassung Einzahlungen'!$N$37,"")</f>
        <v/>
      </c>
      <c r="C39" s="204" t="str">
        <f ca="1">IF(ISNUMBER(MATCH(C4,'2. Erfassung Einzahlungen'!$V$37:$CE$37,0)),'2. Erfassung Einzahlungen'!$N$37,"")</f>
        <v/>
      </c>
      <c r="D39" s="204" t="str">
        <f ca="1">IF(ISNUMBER(MATCH(D4,'2. Erfassung Einzahlungen'!$V$37:$CE$37,0)),'2. Erfassung Einzahlungen'!$N$37,"")</f>
        <v/>
      </c>
      <c r="E39" s="204" t="str">
        <f ca="1">IF(ISNUMBER(MATCH(E4,'2. Erfassung Einzahlungen'!$V$37:$CE$37,0)),'2. Erfassung Einzahlungen'!$N$37,"")</f>
        <v/>
      </c>
      <c r="F39" s="204" t="str">
        <f ca="1">IF(ISNUMBER(MATCH(F4,'2. Erfassung Einzahlungen'!$V$37:$CE$37,0)),'2. Erfassung Einzahlungen'!$N$37,"")</f>
        <v/>
      </c>
      <c r="G39" s="204" t="str">
        <f ca="1">IF(ISNUMBER(MATCH(G4,'2. Erfassung Einzahlungen'!$V$37:$CE$37,0)),'2. Erfassung Einzahlungen'!$N$37,"")</f>
        <v/>
      </c>
      <c r="H39" s="204" t="str">
        <f ca="1">IF(ISNUMBER(MATCH(H4,'2. Erfassung Einzahlungen'!$V$37:$CE$37,0)),'2. Erfassung Einzahlungen'!$N$37,"")</f>
        <v/>
      </c>
      <c r="I39" s="204" t="str">
        <f ca="1">IF(ISNUMBER(MATCH(I4,'2. Erfassung Einzahlungen'!$V$37:$CE$37,0)),'2. Erfassung Einzahlungen'!$N$37,"")</f>
        <v/>
      </c>
      <c r="J39" s="204" t="str">
        <f ca="1">IF(ISNUMBER(MATCH(J4,'2. Erfassung Einzahlungen'!$V$37:$CE$37,0)),'2. Erfassung Einzahlungen'!$N$37,"")</f>
        <v/>
      </c>
      <c r="K39" s="204" t="str">
        <f ca="1">IF(ISNUMBER(MATCH(K4,'2. Erfassung Einzahlungen'!$V$37:$CE$37,0)),'2. Erfassung Einzahlungen'!$N$37,"")</f>
        <v/>
      </c>
      <c r="L39" s="204" t="str">
        <f ca="1">IF(ISNUMBER(MATCH(L4,'2. Erfassung Einzahlungen'!$V$37:$CE$37,0)),'2. Erfassung Einzahlungen'!$N$37,"")</f>
        <v/>
      </c>
      <c r="M39" s="204" t="str">
        <f ca="1">IF(ISNUMBER(MATCH(M4,'2. Erfassung Einzahlungen'!$V$37:$CE$37,0)),'2. Erfassung Einzahlungen'!$N$37,"")</f>
        <v/>
      </c>
      <c r="N39" s="134">
        <f t="shared" ca="1" si="4"/>
        <v>0</v>
      </c>
    </row>
    <row r="40" spans="1:14" x14ac:dyDescent="0.25">
      <c r="A40" s="130">
        <f>'2. Erfassung Einzahlungen'!A38</f>
        <v>0</v>
      </c>
      <c r="B40" s="204" t="str">
        <f ca="1">IF(ISNUMBER(MATCH(B4,'2. Erfassung Einzahlungen'!$V$38:$CE$38,0)),'2. Erfassung Einzahlungen'!$N$38,"")</f>
        <v/>
      </c>
      <c r="C40" s="204" t="str">
        <f ca="1">IF(ISNUMBER(MATCH(C4,'2. Erfassung Einzahlungen'!$V$38:$CE$38,0)),'2. Erfassung Einzahlungen'!$N$38,"")</f>
        <v/>
      </c>
      <c r="D40" s="204" t="str">
        <f ca="1">IF(ISNUMBER(MATCH(D4,'2. Erfassung Einzahlungen'!$V$38:$CE$38,0)),'2. Erfassung Einzahlungen'!$N$38,"")</f>
        <v/>
      </c>
      <c r="E40" s="204" t="str">
        <f ca="1">IF(ISNUMBER(MATCH(E4,'2. Erfassung Einzahlungen'!$V$38:$CE$38,0)),'2. Erfassung Einzahlungen'!$N$38,"")</f>
        <v/>
      </c>
      <c r="F40" s="204" t="str">
        <f ca="1">IF(ISNUMBER(MATCH(F4,'2. Erfassung Einzahlungen'!$V$38:$CE$38,0)),'2. Erfassung Einzahlungen'!$N$38,"")</f>
        <v/>
      </c>
      <c r="G40" s="204" t="str">
        <f ca="1">IF(ISNUMBER(MATCH(G4,'2. Erfassung Einzahlungen'!$V$38:$CE$38,0)),'2. Erfassung Einzahlungen'!$N$38,"")</f>
        <v/>
      </c>
      <c r="H40" s="204" t="str">
        <f ca="1">IF(ISNUMBER(MATCH(H4,'2. Erfassung Einzahlungen'!$V$38:$CE$38,0)),'2. Erfassung Einzahlungen'!$N$38,"")</f>
        <v/>
      </c>
      <c r="I40" s="204" t="str">
        <f ca="1">IF(ISNUMBER(MATCH(I4,'2. Erfassung Einzahlungen'!$V$38:$CE$38,0)),'2. Erfassung Einzahlungen'!$N$38,"")</f>
        <v/>
      </c>
      <c r="J40" s="204" t="str">
        <f ca="1">IF(ISNUMBER(MATCH(J4,'2. Erfassung Einzahlungen'!$V$38:$CE$38,0)),'2. Erfassung Einzahlungen'!$N$38,"")</f>
        <v/>
      </c>
      <c r="K40" s="204" t="str">
        <f ca="1">IF(ISNUMBER(MATCH(K4,'2. Erfassung Einzahlungen'!$V$38:$CE$38,0)),'2. Erfassung Einzahlungen'!$N$38,"")</f>
        <v/>
      </c>
      <c r="L40" s="204" t="str">
        <f ca="1">IF(ISNUMBER(MATCH(L4,'2. Erfassung Einzahlungen'!$V$38:$CE$38,0)),'2. Erfassung Einzahlungen'!$N$38,"")</f>
        <v/>
      </c>
      <c r="M40" s="204" t="str">
        <f ca="1">IF(ISNUMBER(MATCH(M4,'2. Erfassung Einzahlungen'!$V$38:$CE$38,0)),'2. Erfassung Einzahlungen'!$N$38,"")</f>
        <v/>
      </c>
      <c r="N40" s="134">
        <f t="shared" ca="1" si="4"/>
        <v>0</v>
      </c>
    </row>
    <row r="41" spans="1:14" x14ac:dyDescent="0.25">
      <c r="A41" s="130">
        <f>'2. Erfassung Einzahlungen'!A39</f>
        <v>0</v>
      </c>
      <c r="B41" s="204" t="str">
        <f ca="1">IF(ISNUMBER(MATCH(B4,'2. Erfassung Einzahlungen'!$V$39:$CE$39,0)),'2. Erfassung Einzahlungen'!$N$39,"")</f>
        <v/>
      </c>
      <c r="C41" s="204" t="str">
        <f ca="1">IF(ISNUMBER(MATCH(C4,'2. Erfassung Einzahlungen'!$V$39:$CE$39,0)),'2. Erfassung Einzahlungen'!$N$39,"")</f>
        <v/>
      </c>
      <c r="D41" s="204" t="str">
        <f ca="1">IF(ISNUMBER(MATCH(D4,'2. Erfassung Einzahlungen'!$V$39:$CE$39,0)),'2. Erfassung Einzahlungen'!$N$39,"")</f>
        <v/>
      </c>
      <c r="E41" s="204" t="str">
        <f ca="1">IF(ISNUMBER(MATCH(E4,'2. Erfassung Einzahlungen'!$V$39:$CE$39,0)),'2. Erfassung Einzahlungen'!$N$39,"")</f>
        <v/>
      </c>
      <c r="F41" s="204" t="str">
        <f ca="1">IF(ISNUMBER(MATCH(F4,'2. Erfassung Einzahlungen'!$V$39:$CE$39,0)),'2. Erfassung Einzahlungen'!$N$39,"")</f>
        <v/>
      </c>
      <c r="G41" s="204" t="str">
        <f ca="1">IF(ISNUMBER(MATCH(G4,'2. Erfassung Einzahlungen'!$V$39:$CE$39,0)),'2. Erfassung Einzahlungen'!$N$39,"")</f>
        <v/>
      </c>
      <c r="H41" s="204" t="str">
        <f ca="1">IF(ISNUMBER(MATCH(H4,'2. Erfassung Einzahlungen'!$V$39:$CE$39,0)),'2. Erfassung Einzahlungen'!$N$39,"")</f>
        <v/>
      </c>
      <c r="I41" s="204" t="str">
        <f ca="1">IF(ISNUMBER(MATCH(I4,'2. Erfassung Einzahlungen'!$V$39:$CE$39,0)),'2. Erfassung Einzahlungen'!$N$39,"")</f>
        <v/>
      </c>
      <c r="J41" s="204" t="str">
        <f ca="1">IF(ISNUMBER(MATCH(J4,'2. Erfassung Einzahlungen'!$V$39:$CE$39,0)),'2. Erfassung Einzahlungen'!$N$39,"")</f>
        <v/>
      </c>
      <c r="K41" s="204" t="str">
        <f ca="1">IF(ISNUMBER(MATCH(K4,'2. Erfassung Einzahlungen'!$V$39:$CE$39,0)),'2. Erfassung Einzahlungen'!$N$39,"")</f>
        <v/>
      </c>
      <c r="L41" s="204" t="str">
        <f ca="1">IF(ISNUMBER(MATCH(L4,'2. Erfassung Einzahlungen'!$V$39:$CE$39,0)),'2. Erfassung Einzahlungen'!$N$39,"")</f>
        <v/>
      </c>
      <c r="M41" s="204" t="str">
        <f ca="1">IF(ISNUMBER(MATCH(M4,'2. Erfassung Einzahlungen'!$V$39:$CE$39,0)),'2. Erfassung Einzahlungen'!$N$39,"")</f>
        <v/>
      </c>
      <c r="N41" s="134">
        <f t="shared" ca="1" si="4"/>
        <v>0</v>
      </c>
    </row>
    <row r="42" spans="1:14" x14ac:dyDescent="0.25">
      <c r="A42" s="130">
        <f>'2. Erfassung Einzahlungen'!A40</f>
        <v>0</v>
      </c>
      <c r="B42" s="204" t="str">
        <f ca="1">IF(ISNUMBER(MATCH(B4,'2. Erfassung Einzahlungen'!$V$40:$CE$40,0)),'2. Erfassung Einzahlungen'!$N$40,"")</f>
        <v/>
      </c>
      <c r="C42" s="204" t="str">
        <f ca="1">IF(ISNUMBER(MATCH(C4,'2. Erfassung Einzahlungen'!$V$40:$CE$40,0)),'2. Erfassung Einzahlungen'!$N$40,"")</f>
        <v/>
      </c>
      <c r="D42" s="204" t="str">
        <f ca="1">IF(ISNUMBER(MATCH(D4,'2. Erfassung Einzahlungen'!$V$40:$CE$40,0)),'2. Erfassung Einzahlungen'!$N$40,"")</f>
        <v/>
      </c>
      <c r="E42" s="204" t="str">
        <f ca="1">IF(ISNUMBER(MATCH(E4,'2. Erfassung Einzahlungen'!$V$40:$CE$40,0)),'2. Erfassung Einzahlungen'!$N$40,"")</f>
        <v/>
      </c>
      <c r="F42" s="204" t="str">
        <f ca="1">IF(ISNUMBER(MATCH(F4,'2. Erfassung Einzahlungen'!$V$40:$CE$40,0)),'2. Erfassung Einzahlungen'!$N$40,"")</f>
        <v/>
      </c>
      <c r="G42" s="204" t="str">
        <f ca="1">IF(ISNUMBER(MATCH(G4,'2. Erfassung Einzahlungen'!$V$40:$CE$40,0)),'2. Erfassung Einzahlungen'!$N$40,"")</f>
        <v/>
      </c>
      <c r="H42" s="204" t="str">
        <f ca="1">IF(ISNUMBER(MATCH(H4,'2. Erfassung Einzahlungen'!$V$40:$CE$40,0)),'2. Erfassung Einzahlungen'!$N$40,"")</f>
        <v/>
      </c>
      <c r="I42" s="204" t="str">
        <f ca="1">IF(ISNUMBER(MATCH(I4,'2. Erfassung Einzahlungen'!$V$40:$CE$40,0)),'2. Erfassung Einzahlungen'!$N$40,"")</f>
        <v/>
      </c>
      <c r="J42" s="204" t="str">
        <f ca="1">IF(ISNUMBER(MATCH(J4,'2. Erfassung Einzahlungen'!$V$40:$CE$40,0)),'2. Erfassung Einzahlungen'!$N$40,"")</f>
        <v/>
      </c>
      <c r="K42" s="204" t="str">
        <f ca="1">IF(ISNUMBER(MATCH(K4,'2. Erfassung Einzahlungen'!$V$40:$CE$40,0)),'2. Erfassung Einzahlungen'!$N$40,"")</f>
        <v/>
      </c>
      <c r="L42" s="204" t="str">
        <f ca="1">IF(ISNUMBER(MATCH(L4,'2. Erfassung Einzahlungen'!$V$40:$CE$40,0)),'2. Erfassung Einzahlungen'!$N$40,"")</f>
        <v/>
      </c>
      <c r="M42" s="204" t="str">
        <f ca="1">IF(ISNUMBER(MATCH(M4,'2. Erfassung Einzahlungen'!$V$40:$CE$40,0)),'2. Erfassung Einzahlungen'!$N$40,"")</f>
        <v/>
      </c>
      <c r="N42" s="134">
        <f t="shared" ca="1" si="4"/>
        <v>0</v>
      </c>
    </row>
    <row r="43" spans="1:14" x14ac:dyDescent="0.25">
      <c r="A43" s="130">
        <f>'2. Erfassung Einzahlungen'!A41</f>
        <v>0</v>
      </c>
      <c r="B43" s="204" t="str">
        <f ca="1">IF(ISNUMBER(MATCH(B4,'2. Erfassung Einzahlungen'!$V$41:$CE$41,0)),'2. Erfassung Einzahlungen'!$N$41,"")</f>
        <v/>
      </c>
      <c r="C43" s="204" t="str">
        <f ca="1">IF(ISNUMBER(MATCH(C4,'2. Erfassung Einzahlungen'!$V$41:$CE$41,0)),'2. Erfassung Einzahlungen'!$N$41,"")</f>
        <v/>
      </c>
      <c r="D43" s="204" t="str">
        <f ca="1">IF(ISNUMBER(MATCH(D4,'2. Erfassung Einzahlungen'!$V$41:$CE$41,0)),'2. Erfassung Einzahlungen'!$N$41,"")</f>
        <v/>
      </c>
      <c r="E43" s="204" t="str">
        <f ca="1">IF(ISNUMBER(MATCH(E4,'2. Erfassung Einzahlungen'!$V$41:$CE$41,0)),'2. Erfassung Einzahlungen'!$N$41,"")</f>
        <v/>
      </c>
      <c r="F43" s="204" t="str">
        <f ca="1">IF(ISNUMBER(MATCH(F4,'2. Erfassung Einzahlungen'!$V$41:$CE$41,0)),'2. Erfassung Einzahlungen'!$N$41,"")</f>
        <v/>
      </c>
      <c r="G43" s="204" t="str">
        <f ca="1">IF(ISNUMBER(MATCH(G4,'2. Erfassung Einzahlungen'!$V$41:$CE$41,0)),'2. Erfassung Einzahlungen'!$N$41,"")</f>
        <v/>
      </c>
      <c r="H43" s="204" t="str">
        <f ca="1">IF(ISNUMBER(MATCH(H4,'2. Erfassung Einzahlungen'!$V$41:$CE$41,0)),'2. Erfassung Einzahlungen'!$N$41,"")</f>
        <v/>
      </c>
      <c r="I43" s="204" t="str">
        <f ca="1">IF(ISNUMBER(MATCH(I4,'2. Erfassung Einzahlungen'!$V$41:$CE$41,0)),'2. Erfassung Einzahlungen'!$N$41,"")</f>
        <v/>
      </c>
      <c r="J43" s="204" t="str">
        <f ca="1">IF(ISNUMBER(MATCH(J4,'2. Erfassung Einzahlungen'!$V$41:$CE$41,0)),'2. Erfassung Einzahlungen'!$N$41,"")</f>
        <v/>
      </c>
      <c r="K43" s="204" t="str">
        <f ca="1">IF(ISNUMBER(MATCH(K4,'2. Erfassung Einzahlungen'!$V$41:$CE$41,0)),'2. Erfassung Einzahlungen'!$N$41,"")</f>
        <v/>
      </c>
      <c r="L43" s="204" t="str">
        <f ca="1">IF(ISNUMBER(MATCH(L4,'2. Erfassung Einzahlungen'!$V$41:$CE$41,0)),'2. Erfassung Einzahlungen'!$N$41,"")</f>
        <v/>
      </c>
      <c r="M43" s="204" t="str">
        <f ca="1">IF(ISNUMBER(MATCH(M4,'2. Erfassung Einzahlungen'!$V$41:$CE$41,0)),'2. Erfassung Einzahlungen'!$N$41,"")</f>
        <v/>
      </c>
      <c r="N43" s="134">
        <f t="shared" ca="1" si="4"/>
        <v>0</v>
      </c>
    </row>
    <row r="44" spans="1:14" x14ac:dyDescent="0.25">
      <c r="A44" s="130">
        <f>'2. Erfassung Einzahlungen'!A42</f>
        <v>0</v>
      </c>
      <c r="B44" s="204" t="str">
        <f ca="1">IF(ISNUMBER(MATCH(B4,'2. Erfassung Einzahlungen'!$V$42:$CE$42,0)),'2. Erfassung Einzahlungen'!$N$42,"")</f>
        <v/>
      </c>
      <c r="C44" s="204" t="str">
        <f ca="1">IF(ISNUMBER(MATCH(C4,'2. Erfassung Einzahlungen'!$V$42:$CE$42,0)),'2. Erfassung Einzahlungen'!$N$42,"")</f>
        <v/>
      </c>
      <c r="D44" s="204" t="str">
        <f ca="1">IF(ISNUMBER(MATCH(D4,'2. Erfassung Einzahlungen'!$V$42:$CE$42,0)),'2. Erfassung Einzahlungen'!$N$42,"")</f>
        <v/>
      </c>
      <c r="E44" s="204" t="str">
        <f ca="1">IF(ISNUMBER(MATCH(E4,'2. Erfassung Einzahlungen'!$V$42:$CE$42,0)),'2. Erfassung Einzahlungen'!$N$42,"")</f>
        <v/>
      </c>
      <c r="F44" s="204" t="str">
        <f ca="1">IF(ISNUMBER(MATCH(F4,'2. Erfassung Einzahlungen'!$V$42:$CE$42,0)),'2. Erfassung Einzahlungen'!$N$42,"")</f>
        <v/>
      </c>
      <c r="G44" s="204" t="str">
        <f ca="1">IF(ISNUMBER(MATCH(G4,'2. Erfassung Einzahlungen'!$V$42:$CE$42,0)),'2. Erfassung Einzahlungen'!$N$42,"")</f>
        <v/>
      </c>
      <c r="H44" s="204" t="str">
        <f ca="1">IF(ISNUMBER(MATCH(H4,'2. Erfassung Einzahlungen'!$V$42:$CE$42,0)),'2. Erfassung Einzahlungen'!$N$42,"")</f>
        <v/>
      </c>
      <c r="I44" s="204" t="str">
        <f ca="1">IF(ISNUMBER(MATCH(I4,'2. Erfassung Einzahlungen'!$V$42:$CE$42,0)),'2. Erfassung Einzahlungen'!$N$42,"")</f>
        <v/>
      </c>
      <c r="J44" s="204" t="str">
        <f ca="1">IF(ISNUMBER(MATCH(J4,'2. Erfassung Einzahlungen'!$V$42:$CE$42,0)),'2. Erfassung Einzahlungen'!$N$42,"")</f>
        <v/>
      </c>
      <c r="K44" s="204" t="str">
        <f ca="1">IF(ISNUMBER(MATCH(K4,'2. Erfassung Einzahlungen'!$V$42:$CE$42,0)),'2. Erfassung Einzahlungen'!$N$42,"")</f>
        <v/>
      </c>
      <c r="L44" s="204" t="str">
        <f ca="1">IF(ISNUMBER(MATCH(L4,'2. Erfassung Einzahlungen'!$V$42:$CE$42,0)),'2. Erfassung Einzahlungen'!$N$42,"")</f>
        <v/>
      </c>
      <c r="M44" s="204" t="str">
        <f ca="1">IF(ISNUMBER(MATCH(M4,'2. Erfassung Einzahlungen'!$V$42:$CE$42,0)),'2. Erfassung Einzahlungen'!$N$42,"")</f>
        <v/>
      </c>
      <c r="N44" s="134">
        <f t="shared" ca="1" si="4"/>
        <v>0</v>
      </c>
    </row>
    <row r="45" spans="1:14" x14ac:dyDescent="0.25">
      <c r="A45" s="130">
        <f>'2. Erfassung Einzahlungen'!A43</f>
        <v>0</v>
      </c>
      <c r="B45" s="204" t="str">
        <f ca="1">IF(ISNUMBER(MATCH(B4,'2. Erfassung Einzahlungen'!$V$43:$CE$43,0)),'2. Erfassung Einzahlungen'!$N$43,"")</f>
        <v/>
      </c>
      <c r="C45" s="204" t="str">
        <f ca="1">IF(ISNUMBER(MATCH(C4,'2. Erfassung Einzahlungen'!$V$43:$CE$43,0)),'2. Erfassung Einzahlungen'!$N$43,"")</f>
        <v/>
      </c>
      <c r="D45" s="204" t="str">
        <f ca="1">IF(ISNUMBER(MATCH(D4,'2. Erfassung Einzahlungen'!$V$43:$CE$43,0)),'2. Erfassung Einzahlungen'!$N$43,"")</f>
        <v/>
      </c>
      <c r="E45" s="204" t="str">
        <f ca="1">IF(ISNUMBER(MATCH(E4,'2. Erfassung Einzahlungen'!$V$43:$CE$43,0)),'2. Erfassung Einzahlungen'!$N$43,"")</f>
        <v/>
      </c>
      <c r="F45" s="204" t="str">
        <f ca="1">IF(ISNUMBER(MATCH(F4,'2. Erfassung Einzahlungen'!$V$43:$CE$43,0)),'2. Erfassung Einzahlungen'!$N$43,"")</f>
        <v/>
      </c>
      <c r="G45" s="204" t="str">
        <f ca="1">IF(ISNUMBER(MATCH(G4,'2. Erfassung Einzahlungen'!$V$43:$CE$43,0)),'2. Erfassung Einzahlungen'!$N$43,"")</f>
        <v/>
      </c>
      <c r="H45" s="204" t="str">
        <f ca="1">IF(ISNUMBER(MATCH(H4,'2. Erfassung Einzahlungen'!$V$43:$CE$43,0)),'2. Erfassung Einzahlungen'!$N$43,"")</f>
        <v/>
      </c>
      <c r="I45" s="204" t="str">
        <f ca="1">IF(ISNUMBER(MATCH(I4,'2. Erfassung Einzahlungen'!$V$43:$CE$43,0)),'2. Erfassung Einzahlungen'!$N$43,"")</f>
        <v/>
      </c>
      <c r="J45" s="204" t="str">
        <f ca="1">IF(ISNUMBER(MATCH(J4,'2. Erfassung Einzahlungen'!$V$43:$CE$43,0)),'2. Erfassung Einzahlungen'!$N$43,"")</f>
        <v/>
      </c>
      <c r="K45" s="204" t="str">
        <f ca="1">IF(ISNUMBER(MATCH(K4,'2. Erfassung Einzahlungen'!$V$43:$CE$43,0)),'2. Erfassung Einzahlungen'!$N$43,"")</f>
        <v/>
      </c>
      <c r="L45" s="204" t="str">
        <f ca="1">IF(ISNUMBER(MATCH(L4,'2. Erfassung Einzahlungen'!$V$43:$CE$43,0)),'2. Erfassung Einzahlungen'!$N$43,"")</f>
        <v/>
      </c>
      <c r="M45" s="204" t="str">
        <f ca="1">IF(ISNUMBER(MATCH(M4,'2. Erfassung Einzahlungen'!$V$43:$CE$43,0)),'2. Erfassung Einzahlungen'!$N$43,"")</f>
        <v/>
      </c>
      <c r="N45" s="134">
        <f t="shared" ca="1" si="4"/>
        <v>0</v>
      </c>
    </row>
    <row r="46" spans="1:14" x14ac:dyDescent="0.25">
      <c r="A46" s="130">
        <f>'2. Erfassung Einzahlungen'!A44</f>
        <v>0</v>
      </c>
      <c r="B46" s="204" t="str">
        <f ca="1">IF(ISNUMBER(MATCH(B4,'2. Erfassung Einzahlungen'!$V$44:$CE$44,0)),'2. Erfassung Einzahlungen'!$N$44,"")</f>
        <v/>
      </c>
      <c r="C46" s="204" t="str">
        <f ca="1">IF(ISNUMBER(MATCH(C4,'2. Erfassung Einzahlungen'!$V$44:$CE$44,0)),'2. Erfassung Einzahlungen'!$N$44,"")</f>
        <v/>
      </c>
      <c r="D46" s="204" t="str">
        <f ca="1">IF(ISNUMBER(MATCH(D4,'2. Erfassung Einzahlungen'!$V$44:$CE$44,0)),'2. Erfassung Einzahlungen'!$N$44,"")</f>
        <v/>
      </c>
      <c r="E46" s="204" t="str">
        <f ca="1">IF(ISNUMBER(MATCH(E4,'2. Erfassung Einzahlungen'!$V$44:$CE$44,0)),'2. Erfassung Einzahlungen'!$N$44,"")</f>
        <v/>
      </c>
      <c r="F46" s="204" t="str">
        <f ca="1">IF(ISNUMBER(MATCH(F4,'2. Erfassung Einzahlungen'!$V$44:$CE$44,0)),'2. Erfassung Einzahlungen'!$N$44,"")</f>
        <v/>
      </c>
      <c r="G46" s="204" t="str">
        <f ca="1">IF(ISNUMBER(MATCH(G4,'2. Erfassung Einzahlungen'!$V$44:$CE$44,0)),'2. Erfassung Einzahlungen'!$N$44,"")</f>
        <v/>
      </c>
      <c r="H46" s="204" t="str">
        <f ca="1">IF(ISNUMBER(MATCH(H4,'2. Erfassung Einzahlungen'!$V$44:$CE$44,0)),'2. Erfassung Einzahlungen'!$N$44,"")</f>
        <v/>
      </c>
      <c r="I46" s="204" t="str">
        <f ca="1">IF(ISNUMBER(MATCH(I4,'2. Erfassung Einzahlungen'!$V$44:$CE$44,0)),'2. Erfassung Einzahlungen'!$N$44,"")</f>
        <v/>
      </c>
      <c r="J46" s="204" t="str">
        <f ca="1">IF(ISNUMBER(MATCH(J4,'2. Erfassung Einzahlungen'!$V$44:$CE$44,0)),'2. Erfassung Einzahlungen'!$N$44,"")</f>
        <v/>
      </c>
      <c r="K46" s="204" t="str">
        <f ca="1">IF(ISNUMBER(MATCH(K4,'2. Erfassung Einzahlungen'!$V$44:$CE$44,0)),'2. Erfassung Einzahlungen'!$N$44,"")</f>
        <v/>
      </c>
      <c r="L46" s="204" t="str">
        <f ca="1">IF(ISNUMBER(MATCH(L4,'2. Erfassung Einzahlungen'!$V$44:$CE$44,0)),'2. Erfassung Einzahlungen'!$N$44,"")</f>
        <v/>
      </c>
      <c r="M46" s="204" t="str">
        <f ca="1">IF(ISNUMBER(MATCH(M4,'2. Erfassung Einzahlungen'!$V$44:$CE$44,0)),'2. Erfassung Einzahlungen'!$N$44,"")</f>
        <v/>
      </c>
      <c r="N46" s="134">
        <f ca="1">SUM(B46:M46)</f>
        <v>0</v>
      </c>
    </row>
    <row r="47" spans="1:14" x14ac:dyDescent="0.25">
      <c r="A47" s="130">
        <f>'2. Erfassung Einzahlungen'!A45</f>
        <v>0</v>
      </c>
      <c r="B47" s="204" t="str">
        <f ca="1">IF(ISNUMBER(MATCH(B4,'2. Erfassung Einzahlungen'!$V$45:$CE$45,0)),'2. Erfassung Einzahlungen'!$N$45,"")</f>
        <v/>
      </c>
      <c r="C47" s="204" t="str">
        <f ca="1">IF(ISNUMBER(MATCH(C4,'2. Erfassung Einzahlungen'!$V$45:$CE$45,0)),'2. Erfassung Einzahlungen'!$N$45,"")</f>
        <v/>
      </c>
      <c r="D47" s="204" t="str">
        <f ca="1">IF(ISNUMBER(MATCH(D4,'2. Erfassung Einzahlungen'!$V$45:$CE$45,0)),'2. Erfassung Einzahlungen'!$N$45,"")</f>
        <v/>
      </c>
      <c r="E47" s="204" t="str">
        <f ca="1">IF(ISNUMBER(MATCH(E4,'2. Erfassung Einzahlungen'!$V$45:$CE$45,0)),'2. Erfassung Einzahlungen'!$N$45,"")</f>
        <v/>
      </c>
      <c r="F47" s="204" t="str">
        <f ca="1">IF(ISNUMBER(MATCH(F4,'2. Erfassung Einzahlungen'!$V$45:$CE$45,0)),'2. Erfassung Einzahlungen'!$N$45,"")</f>
        <v/>
      </c>
      <c r="G47" s="204" t="str">
        <f ca="1">IF(ISNUMBER(MATCH(G4,'2. Erfassung Einzahlungen'!$V$45:$CE$45,0)),'2. Erfassung Einzahlungen'!$N$45,"")</f>
        <v/>
      </c>
      <c r="H47" s="204" t="str">
        <f ca="1">IF(ISNUMBER(MATCH(H4,'2. Erfassung Einzahlungen'!$V$45:$CE$45,0)),'2. Erfassung Einzahlungen'!$N$45,"")</f>
        <v/>
      </c>
      <c r="I47" s="204" t="str">
        <f ca="1">IF(ISNUMBER(MATCH(I4,'2. Erfassung Einzahlungen'!$V$45:$CE$45,0)),'2. Erfassung Einzahlungen'!$N$45,"")</f>
        <v/>
      </c>
      <c r="J47" s="204" t="str">
        <f ca="1">IF(ISNUMBER(MATCH(J4,'2. Erfassung Einzahlungen'!$V$45:$CE$45,0)),'2. Erfassung Einzahlungen'!$N$45,"")</f>
        <v/>
      </c>
      <c r="K47" s="204" t="str">
        <f ca="1">IF(ISNUMBER(MATCH(K4,'2. Erfassung Einzahlungen'!$V$45:$CE$45,0)),'2. Erfassung Einzahlungen'!$N$45,"")</f>
        <v/>
      </c>
      <c r="L47" s="204" t="str">
        <f ca="1">IF(ISNUMBER(MATCH(L4,'2. Erfassung Einzahlungen'!$V$45:$CE$45,0)),'2. Erfassung Einzahlungen'!$N$45,"")</f>
        <v/>
      </c>
      <c r="M47" s="204" t="str">
        <f ca="1">IF(ISNUMBER(MATCH(M4,'2. Erfassung Einzahlungen'!$V$45:$CE$45,0)),'2. Erfassung Einzahlungen'!$N$45,"")</f>
        <v/>
      </c>
      <c r="N47" s="134">
        <f t="shared" ca="1" si="4"/>
        <v>0</v>
      </c>
    </row>
    <row r="48" spans="1:14" x14ac:dyDescent="0.25">
      <c r="A48" s="130">
        <f>'2. Erfassung Einzahlungen'!A46</f>
        <v>0</v>
      </c>
      <c r="B48" s="204" t="str">
        <f ca="1">IF(ISNUMBER(MATCH(B4,'2. Erfassung Einzahlungen'!$V$46:$CE$46,0)),'2. Erfassung Einzahlungen'!$N$46,"")</f>
        <v/>
      </c>
      <c r="C48" s="204" t="str">
        <f ca="1">IF(ISNUMBER(MATCH(C4,'2. Erfassung Einzahlungen'!$V$46:$CE$46,0)),'2. Erfassung Einzahlungen'!$N$46,"")</f>
        <v/>
      </c>
      <c r="D48" s="204" t="str">
        <f ca="1">IF(ISNUMBER(MATCH(D4,'2. Erfassung Einzahlungen'!$V$46:$CE$46,0)),'2. Erfassung Einzahlungen'!$N$46,"")</f>
        <v/>
      </c>
      <c r="E48" s="204" t="str">
        <f ca="1">IF(ISNUMBER(MATCH(E4,'2. Erfassung Einzahlungen'!$V$46:$CE$46,0)),'2. Erfassung Einzahlungen'!$N$46,"")</f>
        <v/>
      </c>
      <c r="F48" s="204" t="str">
        <f ca="1">IF(ISNUMBER(MATCH(F4,'2. Erfassung Einzahlungen'!$V$46:$CE$46,0)),'2. Erfassung Einzahlungen'!$N$46,"")</f>
        <v/>
      </c>
      <c r="G48" s="204" t="str">
        <f ca="1">IF(ISNUMBER(MATCH(G4,'2. Erfassung Einzahlungen'!$V$46:$CE$46,0)),'2. Erfassung Einzahlungen'!$N$46,"")</f>
        <v/>
      </c>
      <c r="H48" s="204" t="str">
        <f ca="1">IF(ISNUMBER(MATCH(H4,'2. Erfassung Einzahlungen'!$V$46:$CE$46,0)),'2. Erfassung Einzahlungen'!$N$46,"")</f>
        <v/>
      </c>
      <c r="I48" s="204" t="str">
        <f ca="1">IF(ISNUMBER(MATCH(I4,'2. Erfassung Einzahlungen'!$V$46:$CE$46,0)),'2. Erfassung Einzahlungen'!$N$46,"")</f>
        <v/>
      </c>
      <c r="J48" s="204" t="str">
        <f ca="1">IF(ISNUMBER(MATCH(J4,'2. Erfassung Einzahlungen'!$V$46:$CE$46,0)),'2. Erfassung Einzahlungen'!$N$46,"")</f>
        <v/>
      </c>
      <c r="K48" s="204" t="str">
        <f ca="1">IF(ISNUMBER(MATCH(K4,'2. Erfassung Einzahlungen'!$V$46:$CE$46,0)),'2. Erfassung Einzahlungen'!$N$46,"")</f>
        <v/>
      </c>
      <c r="L48" s="204" t="str">
        <f ca="1">IF(ISNUMBER(MATCH(L4,'2. Erfassung Einzahlungen'!$V$46:$CE$46,0)),'2. Erfassung Einzahlungen'!$N$46,"")</f>
        <v/>
      </c>
      <c r="M48" s="204" t="str">
        <f ca="1">IF(ISNUMBER(MATCH(M4,'2. Erfassung Einzahlungen'!$V$46:$CE$46,0)),'2. Erfassung Einzahlungen'!$N$46,"")</f>
        <v/>
      </c>
      <c r="N48" s="134">
        <f t="shared" ca="1" si="4"/>
        <v>0</v>
      </c>
    </row>
    <row r="49" spans="1:15" x14ac:dyDescent="0.25">
      <c r="A49" s="130">
        <f>'2. Erfassung Einzahlungen'!A47</f>
        <v>0</v>
      </c>
      <c r="B49" s="204" t="str">
        <f ca="1">IF(ISNUMBER(MATCH(B4,'2. Erfassung Einzahlungen'!$V$47:$CE$47,0)),'2. Erfassung Einzahlungen'!$N$47,"")</f>
        <v/>
      </c>
      <c r="C49" s="204" t="str">
        <f ca="1">IF(ISNUMBER(MATCH(C4,'2. Erfassung Einzahlungen'!$V$47:$CE$47,0)),'2. Erfassung Einzahlungen'!$N$47,"")</f>
        <v/>
      </c>
      <c r="D49" s="204" t="str">
        <f ca="1">IF(ISNUMBER(MATCH(D4,'2. Erfassung Einzahlungen'!$V$47:$CE$47,0)),'2. Erfassung Einzahlungen'!$N$47,"")</f>
        <v/>
      </c>
      <c r="E49" s="204" t="str">
        <f ca="1">IF(ISNUMBER(MATCH(E4,'2. Erfassung Einzahlungen'!$V$47:$CE$47,0)),'2. Erfassung Einzahlungen'!$N$47,"")</f>
        <v/>
      </c>
      <c r="F49" s="204" t="str">
        <f ca="1">IF(ISNUMBER(MATCH(F4,'2. Erfassung Einzahlungen'!$V$47:$CE$47,0)),'2. Erfassung Einzahlungen'!$N$47,"")</f>
        <v/>
      </c>
      <c r="G49" s="204" t="str">
        <f ca="1">IF(ISNUMBER(MATCH(G4,'2. Erfassung Einzahlungen'!$V$47:$CE$47,0)),'2. Erfassung Einzahlungen'!$N$47,"")</f>
        <v/>
      </c>
      <c r="H49" s="204" t="str">
        <f ca="1">IF(ISNUMBER(MATCH(H4,'2. Erfassung Einzahlungen'!$V$47:$CE$47,0)),'2. Erfassung Einzahlungen'!$N$47,"")</f>
        <v/>
      </c>
      <c r="I49" s="204" t="str">
        <f ca="1">IF(ISNUMBER(MATCH(I4,'2. Erfassung Einzahlungen'!$V$47:$CE$47,0)),'2. Erfassung Einzahlungen'!$N$47,"")</f>
        <v/>
      </c>
      <c r="J49" s="204" t="str">
        <f ca="1">IF(ISNUMBER(MATCH(J4,'2. Erfassung Einzahlungen'!$V$47:$CE$47,0)),'2. Erfassung Einzahlungen'!$N$47,"")</f>
        <v/>
      </c>
      <c r="K49" s="204" t="str">
        <f ca="1">IF(ISNUMBER(MATCH(K4,'2. Erfassung Einzahlungen'!$V$47:$CE$47,0)),'2. Erfassung Einzahlungen'!$N$47,"")</f>
        <v/>
      </c>
      <c r="L49" s="204" t="str">
        <f ca="1">IF(ISNUMBER(MATCH(L4,'2. Erfassung Einzahlungen'!$V$47:$CE$47,0)),'2. Erfassung Einzahlungen'!$N$47,"")</f>
        <v/>
      </c>
      <c r="M49" s="204" t="str">
        <f ca="1">IF(ISNUMBER(MATCH(M4,'2. Erfassung Einzahlungen'!$V$47:$CE$47,0)),'2. Erfassung Einzahlungen'!$N$47,"")</f>
        <v/>
      </c>
      <c r="N49" s="134">
        <f t="shared" ca="1" si="4"/>
        <v>0</v>
      </c>
    </row>
    <row r="50" spans="1:15" x14ac:dyDescent="0.25">
      <c r="A50" s="130">
        <f>'2. Erfassung Einzahlungen'!A48</f>
        <v>0</v>
      </c>
      <c r="B50" s="204" t="str">
        <f ca="1">IF(ISNUMBER(MATCH(B4,'2. Erfassung Einzahlungen'!$V$48:$CE$48,0)),'2. Erfassung Einzahlungen'!$N$48,"")</f>
        <v/>
      </c>
      <c r="C50" s="204" t="str">
        <f ca="1">IF(ISNUMBER(MATCH(C4,'2. Erfassung Einzahlungen'!$V$48:$CE$48,0)),'2. Erfassung Einzahlungen'!$N$48,"")</f>
        <v/>
      </c>
      <c r="D50" s="204" t="str">
        <f ca="1">IF(ISNUMBER(MATCH(D4,'2. Erfassung Einzahlungen'!$V$48:$CE$48,0)),'2. Erfassung Einzahlungen'!$N$48,"")</f>
        <v/>
      </c>
      <c r="E50" s="204" t="str">
        <f ca="1">IF(ISNUMBER(MATCH(E4,'2. Erfassung Einzahlungen'!$V$48:$CE$48,0)),'2. Erfassung Einzahlungen'!$N$48,"")</f>
        <v/>
      </c>
      <c r="F50" s="204" t="str">
        <f ca="1">IF(ISNUMBER(MATCH(F4,'2. Erfassung Einzahlungen'!$V$48:$CE$48,0)),'2. Erfassung Einzahlungen'!$N$48,"")</f>
        <v/>
      </c>
      <c r="G50" s="204" t="str">
        <f ca="1">IF(ISNUMBER(MATCH(G4,'2. Erfassung Einzahlungen'!$V$48:$CE$48,0)),'2. Erfassung Einzahlungen'!$N$48,"")</f>
        <v/>
      </c>
      <c r="H50" s="204" t="str">
        <f ca="1">IF(ISNUMBER(MATCH(H4,'2. Erfassung Einzahlungen'!$V$48:$CE$48,0)),'2. Erfassung Einzahlungen'!$N$48,"")</f>
        <v/>
      </c>
      <c r="I50" s="204" t="str">
        <f ca="1">IF(ISNUMBER(MATCH(I4,'2. Erfassung Einzahlungen'!$V$48:$CE$48,0)),'2. Erfassung Einzahlungen'!$N$48,"")</f>
        <v/>
      </c>
      <c r="J50" s="204" t="str">
        <f ca="1">IF(ISNUMBER(MATCH(J4,'2. Erfassung Einzahlungen'!$V$48:$CE$48,0)),'2. Erfassung Einzahlungen'!$N$48,"")</f>
        <v/>
      </c>
      <c r="K50" s="204" t="str">
        <f ca="1">IF(ISNUMBER(MATCH(K4,'2. Erfassung Einzahlungen'!$V$48:$CE$48,0)),'2. Erfassung Einzahlungen'!$N$48,"")</f>
        <v/>
      </c>
      <c r="L50" s="204" t="str">
        <f ca="1">IF(ISNUMBER(MATCH(L4,'2. Erfassung Einzahlungen'!$V$48:$CE$48,0)),'2. Erfassung Einzahlungen'!$N$48,"")</f>
        <v/>
      </c>
      <c r="M50" s="204" t="str">
        <f ca="1">IF(ISNUMBER(MATCH(M4,'2. Erfassung Einzahlungen'!$V$48:$CE$48,0)),'2. Erfassung Einzahlungen'!$N$48,"")</f>
        <v/>
      </c>
      <c r="N50" s="134">
        <f t="shared" ca="1" si="4"/>
        <v>0</v>
      </c>
    </row>
    <row r="51" spans="1:15" ht="18.75" x14ac:dyDescent="0.3">
      <c r="A51" s="126" t="str">
        <f>'2. Erfassung Einzahlungen'!A49</f>
        <v>Summe unregelmäßige Einzahlungen</v>
      </c>
      <c r="B51" s="105">
        <f ca="1">SUM(B27:B50)</f>
        <v>0</v>
      </c>
      <c r="C51" s="105">
        <f t="shared" ref="C51:M51" ca="1" si="5">SUM(C27:C50)</f>
        <v>0</v>
      </c>
      <c r="D51" s="105">
        <f t="shared" ca="1" si="5"/>
        <v>0</v>
      </c>
      <c r="E51" s="105">
        <f t="shared" ca="1" si="5"/>
        <v>0</v>
      </c>
      <c r="F51" s="105">
        <f t="shared" ca="1" si="5"/>
        <v>0</v>
      </c>
      <c r="G51" s="105">
        <f t="shared" ca="1" si="5"/>
        <v>0</v>
      </c>
      <c r="H51" s="105">
        <f t="shared" ca="1" si="5"/>
        <v>0</v>
      </c>
      <c r="I51" s="105">
        <f t="shared" ca="1" si="5"/>
        <v>0</v>
      </c>
      <c r="J51" s="105">
        <f t="shared" ca="1" si="5"/>
        <v>0</v>
      </c>
      <c r="K51" s="105">
        <f t="shared" ca="1" si="5"/>
        <v>0</v>
      </c>
      <c r="L51" s="105">
        <f t="shared" ca="1" si="5"/>
        <v>0</v>
      </c>
      <c r="M51" s="105">
        <f t="shared" ca="1" si="5"/>
        <v>0</v>
      </c>
      <c r="N51" s="134">
        <f ca="1">SUM(N27:N50)</f>
        <v>0</v>
      </c>
      <c r="O51" s="10"/>
    </row>
    <row r="52" spans="1:15" s="12" customFormat="1" ht="20.25" x14ac:dyDescent="0.3">
      <c r="A52" s="115" t="str">
        <f>'2. Erfassung Einzahlungen'!A50</f>
        <v>Gesamtsumme Einzahlungen</v>
      </c>
      <c r="B52" s="132">
        <f ca="1">B51+B25</f>
        <v>1212.25</v>
      </c>
      <c r="C52" s="132">
        <f t="shared" ref="C52:M52" ca="1" si="6">C51+C25</f>
        <v>1212.25</v>
      </c>
      <c r="D52" s="132">
        <f t="shared" ca="1" si="6"/>
        <v>1462.25</v>
      </c>
      <c r="E52" s="132">
        <f t="shared" ca="1" si="6"/>
        <v>1212.25</v>
      </c>
      <c r="F52" s="132">
        <f t="shared" ca="1" si="6"/>
        <v>1212.25</v>
      </c>
      <c r="G52" s="132">
        <f t="shared" ca="1" si="6"/>
        <v>1212.25</v>
      </c>
      <c r="H52" s="132">
        <f t="shared" ca="1" si="6"/>
        <v>1212.25</v>
      </c>
      <c r="I52" s="132">
        <f t="shared" ca="1" si="6"/>
        <v>1212.25</v>
      </c>
      <c r="J52" s="132">
        <f t="shared" ca="1" si="6"/>
        <v>1212.25</v>
      </c>
      <c r="K52" s="132">
        <f t="shared" ca="1" si="6"/>
        <v>1212.25</v>
      </c>
      <c r="L52" s="132">
        <f t="shared" ca="1" si="6"/>
        <v>1212.25</v>
      </c>
      <c r="M52" s="132">
        <f t="shared" ca="1" si="6"/>
        <v>1212.25</v>
      </c>
      <c r="N52" s="132">
        <f ca="1">N51+N25</f>
        <v>14797</v>
      </c>
    </row>
    <row r="53" spans="1:15" s="3" customFormat="1" ht="18.75" x14ac:dyDescent="0.3">
      <c r="A53" s="11" t="s">
        <v>158</v>
      </c>
      <c r="B53" s="251">
        <f ca="1">B4</f>
        <v>46753</v>
      </c>
      <c r="C53" s="251">
        <f t="shared" ref="C53:M53" ca="1" si="7">C4</f>
        <v>46784</v>
      </c>
      <c r="D53" s="251">
        <f t="shared" ca="1" si="7"/>
        <v>46813</v>
      </c>
      <c r="E53" s="251">
        <f t="shared" ca="1" si="7"/>
        <v>46844</v>
      </c>
      <c r="F53" s="251">
        <f t="shared" ca="1" si="7"/>
        <v>46874</v>
      </c>
      <c r="G53" s="251">
        <f t="shared" ca="1" si="7"/>
        <v>46905</v>
      </c>
      <c r="H53" s="251">
        <f t="shared" ca="1" si="7"/>
        <v>46935</v>
      </c>
      <c r="I53" s="251">
        <f t="shared" ca="1" si="7"/>
        <v>46966</v>
      </c>
      <c r="J53" s="251">
        <f t="shared" ca="1" si="7"/>
        <v>46997</v>
      </c>
      <c r="K53" s="251">
        <f t="shared" ca="1" si="7"/>
        <v>47027</v>
      </c>
      <c r="L53" s="251">
        <f t="shared" ca="1" si="7"/>
        <v>47058</v>
      </c>
      <c r="M53" s="251">
        <f t="shared" ca="1" si="7"/>
        <v>47088</v>
      </c>
      <c r="N53" s="109" t="s">
        <v>12</v>
      </c>
    </row>
    <row r="54" spans="1:15" x14ac:dyDescent="0.25">
      <c r="A54" s="17" t="str">
        <f>'3. Erfassung Auszahlungen'!A2</f>
        <v>Darlehensrate inkl. Zinsen DHH 
Am Sauerwinkel</v>
      </c>
      <c r="B54" s="204">
        <f ca="1">IF(ISNUMBER(MATCH(B4,'3. Erfassung Auszahlungen'!$V$2:$CE$2,0)),'3. Erfassung Auszahlungen'!$N$2,"")</f>
        <v>858.17</v>
      </c>
      <c r="C54" s="204">
        <f ca="1">IF(ISNUMBER(MATCH(C4,'3. Erfassung Auszahlungen'!$V$2:$CE$2,0)),'3. Erfassung Auszahlungen'!$N$2,"")</f>
        <v>858.17</v>
      </c>
      <c r="D54" s="204">
        <f ca="1">IF(ISNUMBER(MATCH(D4,'3. Erfassung Auszahlungen'!$V$2:$CE$2,0)),'3. Erfassung Auszahlungen'!$N$2,"")</f>
        <v>858.17</v>
      </c>
      <c r="E54" s="204">
        <f ca="1">IF(ISNUMBER(MATCH(E4,'3. Erfassung Auszahlungen'!$V$2:$CE$2,0)),'3. Erfassung Auszahlungen'!$N$2,"")</f>
        <v>858.17</v>
      </c>
      <c r="F54" s="204">
        <f ca="1">IF(ISNUMBER(MATCH(F4,'3. Erfassung Auszahlungen'!$V$2:$CE$2,0)),'3. Erfassung Auszahlungen'!$N$2,"")</f>
        <v>858.17</v>
      </c>
      <c r="G54" s="204">
        <f ca="1">IF(ISNUMBER(MATCH(G4,'3. Erfassung Auszahlungen'!$V$2:$CE$2,0)),'3. Erfassung Auszahlungen'!$N$2,"")</f>
        <v>858.17</v>
      </c>
      <c r="H54" s="204">
        <f ca="1">IF(ISNUMBER(MATCH(H4,'3. Erfassung Auszahlungen'!$V$2:$CE$2,0)),'3. Erfassung Auszahlungen'!$N$2,"")</f>
        <v>858.17</v>
      </c>
      <c r="I54" s="204">
        <f ca="1">IF(ISNUMBER(MATCH(I4,'3. Erfassung Auszahlungen'!$V$2:$CE$2,0)),'3. Erfassung Auszahlungen'!$N$2,"")</f>
        <v>858.17</v>
      </c>
      <c r="J54" s="204">
        <f ca="1">IF(ISNUMBER(MATCH(J4,'3. Erfassung Auszahlungen'!$V$2:$CE$2,0)),'3. Erfassung Auszahlungen'!$N$2,"")</f>
        <v>858.17</v>
      </c>
      <c r="K54" s="204">
        <f ca="1">IF(ISNUMBER(MATCH(K4,'3. Erfassung Auszahlungen'!$V$2:$CE$2,0)),'3. Erfassung Auszahlungen'!$N$2,"")</f>
        <v>858.17</v>
      </c>
      <c r="L54" s="204">
        <f ca="1">IF(ISNUMBER(MATCH(L4,'3. Erfassung Auszahlungen'!$V$2:$CE$2,0)),'3. Erfassung Auszahlungen'!$N$2,"")</f>
        <v>858.17</v>
      </c>
      <c r="M54" s="204">
        <f ca="1">IF(ISNUMBER(MATCH(M4,'3. Erfassung Auszahlungen'!$V$2:$CE$2,0)),'3. Erfassung Auszahlungen'!$N$2,"")</f>
        <v>858.17</v>
      </c>
      <c r="N54" s="135">
        <f ca="1">SUM(B54:M54)</f>
        <v>10298.039999999999</v>
      </c>
    </row>
    <row r="55" spans="1:15" x14ac:dyDescent="0.25">
      <c r="A55" s="18" t="str">
        <f>'3. Erfassung Auszahlungen'!A3</f>
        <v>Grundsteuer + NK DHH Am Sauerwinkel</v>
      </c>
      <c r="B55" s="204">
        <f ca="1">IF(ISNUMBER(MATCH(B4,'3. Erfassung Auszahlungen'!$V$3:$CE$3,0)),'3. Erfassung Auszahlungen'!$N$3,"")</f>
        <v>267</v>
      </c>
      <c r="C55" s="204">
        <f ca="1">IF(ISNUMBER(MATCH(C4,'3. Erfassung Auszahlungen'!$V$3:$CE$3,0)),'3. Erfassung Auszahlungen'!$N$3,"")</f>
        <v>267</v>
      </c>
      <c r="D55" s="204">
        <f ca="1">IF(ISNUMBER(MATCH(D4,'3. Erfassung Auszahlungen'!$V$3:$CE$3,0)),'3. Erfassung Auszahlungen'!$N$3,"")</f>
        <v>267</v>
      </c>
      <c r="E55" s="204">
        <f ca="1">IF(ISNUMBER(MATCH(E4,'3. Erfassung Auszahlungen'!$V$3:$CE$3,0)),'3. Erfassung Auszahlungen'!$N$3,"")</f>
        <v>267</v>
      </c>
      <c r="F55" s="204">
        <f ca="1">IF(ISNUMBER(MATCH(F4,'3. Erfassung Auszahlungen'!$V$3:$CE$3,0)),'3. Erfassung Auszahlungen'!$N$3,"")</f>
        <v>267</v>
      </c>
      <c r="G55" s="204">
        <f ca="1">IF(ISNUMBER(MATCH(G4,'3. Erfassung Auszahlungen'!$V$3:$CE$3,0)),'3. Erfassung Auszahlungen'!$N$3,"")</f>
        <v>267</v>
      </c>
      <c r="H55" s="204">
        <f ca="1">IF(ISNUMBER(MATCH(H4,'3. Erfassung Auszahlungen'!$V$3:$CE$3,0)),'3. Erfassung Auszahlungen'!$N$3,"")</f>
        <v>267</v>
      </c>
      <c r="I55" s="204">
        <f ca="1">IF(ISNUMBER(MATCH(I4,'3. Erfassung Auszahlungen'!$V$3:$CE$3,0)),'3. Erfassung Auszahlungen'!$N$3,"")</f>
        <v>267</v>
      </c>
      <c r="J55" s="204">
        <f ca="1">IF(ISNUMBER(MATCH(J4,'3. Erfassung Auszahlungen'!$V$3:$CE$3,0)),'3. Erfassung Auszahlungen'!$N$3,"")</f>
        <v>267</v>
      </c>
      <c r="K55" s="204">
        <f ca="1">IF(ISNUMBER(MATCH(K4,'3. Erfassung Auszahlungen'!$V$3:$CE$3,0)),'3. Erfassung Auszahlungen'!$N$3,"")</f>
        <v>267</v>
      </c>
      <c r="L55" s="204">
        <f ca="1">IF(ISNUMBER(MATCH(L4,'3. Erfassung Auszahlungen'!$V$3:$CE$3,0)),'3. Erfassung Auszahlungen'!$N$3,"")</f>
        <v>267</v>
      </c>
      <c r="M55" s="204">
        <f ca="1">IF(ISNUMBER(MATCH(M4,'3. Erfassung Auszahlungen'!$V$3:$CE$3,0)),'3. Erfassung Auszahlungen'!$N$3,"")</f>
        <v>267</v>
      </c>
      <c r="N55" s="135">
        <f t="shared" ref="N55:N93" ca="1" si="8">SUM(B55:M55)</f>
        <v>3204</v>
      </c>
    </row>
    <row r="56" spans="1:15" x14ac:dyDescent="0.25">
      <c r="A56" s="18">
        <f>'3. Erfassung Auszahlungen'!A4</f>
        <v>0</v>
      </c>
      <c r="B56" s="204" t="str">
        <f ca="1">IF(ISNUMBER(MATCH(B4,'3. Erfassung Auszahlungen'!$V$4:$CE$4,0)),'3. Erfassung Auszahlungen'!$N$4,"")</f>
        <v/>
      </c>
      <c r="C56" s="204" t="str">
        <f ca="1">IF(ISNUMBER(MATCH(C4,'3. Erfassung Auszahlungen'!$V$4:$CE$4,0)),'3. Erfassung Auszahlungen'!$N$4,"")</f>
        <v/>
      </c>
      <c r="D56" s="204" t="str">
        <f ca="1">IF(ISNUMBER(MATCH(D4,'3. Erfassung Auszahlungen'!$V$4:$CE$4,0)),'3. Erfassung Auszahlungen'!$N$4,"")</f>
        <v/>
      </c>
      <c r="E56" s="204" t="str">
        <f ca="1">IF(ISNUMBER(MATCH(E4,'3. Erfassung Auszahlungen'!$V$4:$CE$4,0)),'3. Erfassung Auszahlungen'!$N$4,"")</f>
        <v/>
      </c>
      <c r="F56" s="204" t="str">
        <f ca="1">IF(ISNUMBER(MATCH(F4,'3. Erfassung Auszahlungen'!$V$4:$CE$4,0)),'3. Erfassung Auszahlungen'!$N$4,"")</f>
        <v/>
      </c>
      <c r="G56" s="204" t="str">
        <f ca="1">IF(ISNUMBER(MATCH(G4,'3. Erfassung Auszahlungen'!$V$4:$CE$4,0)),'3. Erfassung Auszahlungen'!$N$4,"")</f>
        <v/>
      </c>
      <c r="H56" s="204" t="str">
        <f ca="1">IF(ISNUMBER(MATCH(H4,'3. Erfassung Auszahlungen'!$V$4:$CE$4,0)),'3. Erfassung Auszahlungen'!$N$4,"")</f>
        <v/>
      </c>
      <c r="I56" s="204" t="str">
        <f ca="1">IF(ISNUMBER(MATCH(I4,'3. Erfassung Auszahlungen'!$V$4:$CE$4,0)),'3. Erfassung Auszahlungen'!$N$4,"")</f>
        <v/>
      </c>
      <c r="J56" s="204" t="str">
        <f ca="1">IF(ISNUMBER(MATCH(J4,'3. Erfassung Auszahlungen'!$V$4:$CE$4,0)),'3. Erfassung Auszahlungen'!$N$4,"")</f>
        <v/>
      </c>
      <c r="K56" s="204" t="str">
        <f ca="1">IF(ISNUMBER(MATCH(K4,'3. Erfassung Auszahlungen'!$V$4:$CE$4,0)),'3. Erfassung Auszahlungen'!$N$4,"")</f>
        <v/>
      </c>
      <c r="L56" s="204" t="str">
        <f ca="1">IF(ISNUMBER(MATCH(L4,'3. Erfassung Auszahlungen'!$V$4:$CE$4,0)),'3. Erfassung Auszahlungen'!$N$4,"")</f>
        <v/>
      </c>
      <c r="M56" s="204" t="str">
        <f ca="1">IF(ISNUMBER(MATCH(M4,'3. Erfassung Auszahlungen'!$V$4:$CE$4,0)),'3. Erfassung Auszahlungen'!$N$4,"")</f>
        <v/>
      </c>
      <c r="N56" s="135">
        <f t="shared" ca="1" si="8"/>
        <v>0</v>
      </c>
    </row>
    <row r="57" spans="1:15" x14ac:dyDescent="0.25">
      <c r="A57" s="18">
        <f>'3. Erfassung Auszahlungen'!A5</f>
        <v>0</v>
      </c>
      <c r="B57" s="204" t="str">
        <f ca="1">IF(ISNUMBER(MATCH(B4,'3. Erfassung Auszahlungen'!$V$5:$CE$5,0)),'3. Erfassung Auszahlungen'!$N$5,"")</f>
        <v/>
      </c>
      <c r="C57" s="204" t="str">
        <f ca="1">IF(ISNUMBER(MATCH(C4,'3. Erfassung Auszahlungen'!$V$5:$CE$5,0)),'3. Erfassung Auszahlungen'!$N$5,"")</f>
        <v/>
      </c>
      <c r="D57" s="204" t="str">
        <f ca="1">IF(ISNUMBER(MATCH(D4,'3. Erfassung Auszahlungen'!$V$5:$CE$5,0)),'3. Erfassung Auszahlungen'!$N$5,"")</f>
        <v/>
      </c>
      <c r="E57" s="204" t="str">
        <f ca="1">IF(ISNUMBER(MATCH(E4,'3. Erfassung Auszahlungen'!$V$5:$CE$5,0)),'3. Erfassung Auszahlungen'!$N$5,"")</f>
        <v/>
      </c>
      <c r="F57" s="204" t="str">
        <f ca="1">IF(ISNUMBER(MATCH(F4,'3. Erfassung Auszahlungen'!$V$5:$CE$5,0)),'3. Erfassung Auszahlungen'!$N$5,"")</f>
        <v/>
      </c>
      <c r="G57" s="204" t="str">
        <f ca="1">IF(ISNUMBER(MATCH(G4,'3. Erfassung Auszahlungen'!$V$5:$CE$5,0)),'3. Erfassung Auszahlungen'!$N$5,"")</f>
        <v/>
      </c>
      <c r="H57" s="204" t="str">
        <f ca="1">IF(ISNUMBER(MATCH(H4,'3. Erfassung Auszahlungen'!$V$5:$CE$5,0)),'3. Erfassung Auszahlungen'!$N$5,"")</f>
        <v/>
      </c>
      <c r="I57" s="204" t="str">
        <f ca="1">IF(ISNUMBER(MATCH(I4,'3. Erfassung Auszahlungen'!$V$5:$CE$5,0)),'3. Erfassung Auszahlungen'!$N$5,"")</f>
        <v/>
      </c>
      <c r="J57" s="204" t="str">
        <f ca="1">IF(ISNUMBER(MATCH(J4,'3. Erfassung Auszahlungen'!$V$5:$CE$5,0)),'3. Erfassung Auszahlungen'!$N$5,"")</f>
        <v/>
      </c>
      <c r="K57" s="204" t="str">
        <f ca="1">IF(ISNUMBER(MATCH(K4,'3. Erfassung Auszahlungen'!$V$5:$CE$5,0)),'3. Erfassung Auszahlungen'!$N$5,"")</f>
        <v/>
      </c>
      <c r="L57" s="204" t="str">
        <f ca="1">IF(ISNUMBER(MATCH(L4,'3. Erfassung Auszahlungen'!$V$5:$CE$5,0)),'3. Erfassung Auszahlungen'!$N$5,"")</f>
        <v/>
      </c>
      <c r="M57" s="204" t="str">
        <f ca="1">IF(ISNUMBER(MATCH(M4,'3. Erfassung Auszahlungen'!$V$5:$CE$5,0)),'3. Erfassung Auszahlungen'!$N$5,"")</f>
        <v/>
      </c>
      <c r="N57" s="135">
        <f t="shared" ca="1" si="8"/>
        <v>0</v>
      </c>
    </row>
    <row r="58" spans="1:15" x14ac:dyDescent="0.25">
      <c r="A58" s="18">
        <f>'3. Erfassung Auszahlungen'!A6</f>
        <v>0</v>
      </c>
      <c r="B58" s="204" t="str">
        <f ca="1">IF(ISNUMBER(MATCH(B4,'3. Erfassung Auszahlungen'!$V$6:$CE$6,0)),'3. Erfassung Auszahlungen'!$N$6,"")</f>
        <v/>
      </c>
      <c r="C58" s="204" t="str">
        <f ca="1">IF(ISNUMBER(MATCH(C4,'3. Erfassung Auszahlungen'!$V$6:$CE$6,0)),'3. Erfassung Auszahlungen'!$N$6,"")</f>
        <v/>
      </c>
      <c r="D58" s="204" t="str">
        <f ca="1">IF(ISNUMBER(MATCH(D4,'3. Erfassung Auszahlungen'!$V$6:$CE$6,0)),'3. Erfassung Auszahlungen'!$N$6,"")</f>
        <v/>
      </c>
      <c r="E58" s="204" t="str">
        <f ca="1">IF(ISNUMBER(MATCH(E4,'3. Erfassung Auszahlungen'!$V$6:$CE$6,0)),'3. Erfassung Auszahlungen'!$N$6,"")</f>
        <v/>
      </c>
      <c r="F58" s="204" t="str">
        <f ca="1">IF(ISNUMBER(MATCH(F4,'3. Erfassung Auszahlungen'!$V$6:$CE$6,0)),'3. Erfassung Auszahlungen'!$N$6,"")</f>
        <v/>
      </c>
      <c r="G58" s="204" t="str">
        <f ca="1">IF(ISNUMBER(MATCH(G4,'3. Erfassung Auszahlungen'!$V$6:$CE$6,0)),'3. Erfassung Auszahlungen'!$N$6,"")</f>
        <v/>
      </c>
      <c r="H58" s="204" t="str">
        <f ca="1">IF(ISNUMBER(MATCH(H4,'3. Erfassung Auszahlungen'!$V$6:$CE$6,0)),'3. Erfassung Auszahlungen'!$N$6,"")</f>
        <v/>
      </c>
      <c r="I58" s="204" t="str">
        <f ca="1">IF(ISNUMBER(MATCH(I4,'3. Erfassung Auszahlungen'!$V$6:$CE$6,0)),'3. Erfassung Auszahlungen'!$N$6,"")</f>
        <v/>
      </c>
      <c r="J58" s="204" t="str">
        <f ca="1">IF(ISNUMBER(MATCH(J4,'3. Erfassung Auszahlungen'!$V$6:$CE$6,0)),'3. Erfassung Auszahlungen'!$N$6,"")</f>
        <v/>
      </c>
      <c r="K58" s="204" t="str">
        <f ca="1">IF(ISNUMBER(MATCH(K4,'3. Erfassung Auszahlungen'!$V$6:$CE$6,0)),'3. Erfassung Auszahlungen'!$N$6,"")</f>
        <v/>
      </c>
      <c r="L58" s="204" t="str">
        <f ca="1">IF(ISNUMBER(MATCH(L4,'3. Erfassung Auszahlungen'!$V$6:$CE$6,0)),'3. Erfassung Auszahlungen'!$N$6,"")</f>
        <v/>
      </c>
      <c r="M58" s="204" t="str">
        <f ca="1">IF(ISNUMBER(MATCH(M4,'3. Erfassung Auszahlungen'!$V$6:$CE$6,0)),'3. Erfassung Auszahlungen'!$N$6,"")</f>
        <v/>
      </c>
      <c r="N58" s="135">
        <f t="shared" ca="1" si="8"/>
        <v>0</v>
      </c>
    </row>
    <row r="59" spans="1:15" x14ac:dyDescent="0.25">
      <c r="A59" s="18">
        <f>'3. Erfassung Auszahlungen'!A7</f>
        <v>0</v>
      </c>
      <c r="B59" s="204" t="str">
        <f ca="1">IF(ISNUMBER(MATCH(B4,'3. Erfassung Auszahlungen'!$V$7:$CE$7,0)),'3. Erfassung Auszahlungen'!$N$7,"")</f>
        <v/>
      </c>
      <c r="C59" s="204" t="str">
        <f ca="1">IF(ISNUMBER(MATCH(C4,'3. Erfassung Auszahlungen'!$V$7:$CE$7,0)),'3. Erfassung Auszahlungen'!$N$7,"")</f>
        <v/>
      </c>
      <c r="D59" s="204" t="str">
        <f ca="1">IF(ISNUMBER(MATCH(D4,'3. Erfassung Auszahlungen'!$V$7:$CE$7,0)),'3. Erfassung Auszahlungen'!$N$7,"")</f>
        <v/>
      </c>
      <c r="E59" s="204" t="str">
        <f ca="1">IF(ISNUMBER(MATCH(E4,'3. Erfassung Auszahlungen'!$V$7:$CE$7,0)),'3. Erfassung Auszahlungen'!$N$7,"")</f>
        <v/>
      </c>
      <c r="F59" s="204" t="str">
        <f ca="1">IF(ISNUMBER(MATCH(F4,'3. Erfassung Auszahlungen'!$V$7:$CE$7,0)),'3. Erfassung Auszahlungen'!$N$7,"")</f>
        <v/>
      </c>
      <c r="G59" s="204" t="str">
        <f ca="1">IF(ISNUMBER(MATCH(G4,'3. Erfassung Auszahlungen'!$V$7:$CE$7,0)),'3. Erfassung Auszahlungen'!$N$7,"")</f>
        <v/>
      </c>
      <c r="H59" s="204" t="str">
        <f ca="1">IF(ISNUMBER(MATCH(H4,'3. Erfassung Auszahlungen'!$V$7:$CE$7,0)),'3. Erfassung Auszahlungen'!$N$7,"")</f>
        <v/>
      </c>
      <c r="I59" s="204" t="str">
        <f ca="1">IF(ISNUMBER(MATCH(I4,'3. Erfassung Auszahlungen'!$V$7:$CE$7,0)),'3. Erfassung Auszahlungen'!$N$7,"")</f>
        <v/>
      </c>
      <c r="J59" s="204" t="str">
        <f ca="1">IF(ISNUMBER(MATCH(J4,'3. Erfassung Auszahlungen'!$V$7:$CE$7,0)),'3. Erfassung Auszahlungen'!$N$7,"")</f>
        <v/>
      </c>
      <c r="K59" s="204" t="str">
        <f ca="1">IF(ISNUMBER(MATCH(K4,'3. Erfassung Auszahlungen'!$V$7:$CE$7,0)),'3. Erfassung Auszahlungen'!$N$7,"")</f>
        <v/>
      </c>
      <c r="L59" s="204" t="str">
        <f ca="1">IF(ISNUMBER(MATCH(L4,'3. Erfassung Auszahlungen'!$V$7:$CE$7,0)),'3. Erfassung Auszahlungen'!$N$7,"")</f>
        <v/>
      </c>
      <c r="M59" s="204" t="str">
        <f ca="1">IF(ISNUMBER(MATCH(M4,'3. Erfassung Auszahlungen'!$V$7:$CE$7,0)),'3. Erfassung Auszahlungen'!$N$7,"")</f>
        <v/>
      </c>
      <c r="N59" s="135">
        <f t="shared" ca="1" si="8"/>
        <v>0</v>
      </c>
    </row>
    <row r="60" spans="1:15" x14ac:dyDescent="0.25">
      <c r="A60" s="18">
        <f>'3. Erfassung Auszahlungen'!A8</f>
        <v>0</v>
      </c>
      <c r="B60" s="204" t="str">
        <f ca="1">IF(ISNUMBER(MATCH(B4,'3. Erfassung Auszahlungen'!$V$8:$CE$8,0)),'3. Erfassung Auszahlungen'!$N$8,"")</f>
        <v/>
      </c>
      <c r="C60" s="204" t="str">
        <f ca="1">IF(ISNUMBER(MATCH(C4,'3. Erfassung Auszahlungen'!$V$8:$CE$8,0)),'3. Erfassung Auszahlungen'!$N$8,"")</f>
        <v/>
      </c>
      <c r="D60" s="204" t="str">
        <f ca="1">IF(ISNUMBER(MATCH(D4,'3. Erfassung Auszahlungen'!$V$8:$CE$8,0)),'3. Erfassung Auszahlungen'!$N$8,"")</f>
        <v/>
      </c>
      <c r="E60" s="204" t="str">
        <f ca="1">IF(ISNUMBER(MATCH(E4,'3. Erfassung Auszahlungen'!$V$8:$CE$8,0)),'3. Erfassung Auszahlungen'!$N$8,"")</f>
        <v/>
      </c>
      <c r="F60" s="204" t="str">
        <f ca="1">IF(ISNUMBER(MATCH(F4,'3. Erfassung Auszahlungen'!$V$8:$CE$8,0)),'3. Erfassung Auszahlungen'!$N$8,"")</f>
        <v/>
      </c>
      <c r="G60" s="204" t="str">
        <f ca="1">IF(ISNUMBER(MATCH(G4,'3. Erfassung Auszahlungen'!$V$8:$CE$8,0)),'3. Erfassung Auszahlungen'!$N$8,"")</f>
        <v/>
      </c>
      <c r="H60" s="204" t="str">
        <f ca="1">IF(ISNUMBER(MATCH(H4,'3. Erfassung Auszahlungen'!$V$8:$CE$8,0)),'3. Erfassung Auszahlungen'!$N$8,"")</f>
        <v/>
      </c>
      <c r="I60" s="204" t="str">
        <f ca="1">IF(ISNUMBER(MATCH(I4,'3. Erfassung Auszahlungen'!$V$8:$CE$8,0)),'3. Erfassung Auszahlungen'!$N$8,"")</f>
        <v/>
      </c>
      <c r="J60" s="204" t="str">
        <f ca="1">IF(ISNUMBER(MATCH(J4,'3. Erfassung Auszahlungen'!$V$8:$CE$8,0)),'3. Erfassung Auszahlungen'!$N$8,"")</f>
        <v/>
      </c>
      <c r="K60" s="204" t="str">
        <f ca="1">IF(ISNUMBER(MATCH(K4,'3. Erfassung Auszahlungen'!$V$8:$CE$8,0)),'3. Erfassung Auszahlungen'!$N$8,"")</f>
        <v/>
      </c>
      <c r="L60" s="204" t="str">
        <f ca="1">IF(ISNUMBER(MATCH(L4,'3. Erfassung Auszahlungen'!$V$8:$CE$8,0)),'3. Erfassung Auszahlungen'!$N$8,"")</f>
        <v/>
      </c>
      <c r="M60" s="204" t="str">
        <f ca="1">IF(ISNUMBER(MATCH(M4,'3. Erfassung Auszahlungen'!$V$8:$CE$8,0)),'3. Erfassung Auszahlungen'!$N$8,"")</f>
        <v/>
      </c>
      <c r="N60" s="135">
        <f t="shared" ca="1" si="8"/>
        <v>0</v>
      </c>
    </row>
    <row r="61" spans="1:15" x14ac:dyDescent="0.25">
      <c r="A61" s="18">
        <f>'3. Erfassung Auszahlungen'!A9</f>
        <v>0</v>
      </c>
      <c r="B61" s="204" t="str">
        <f ca="1">IF(ISNUMBER(MATCH(B4,'3. Erfassung Auszahlungen'!$V$9:$CE$9,0)),'3. Erfassung Auszahlungen'!$N$9,"")</f>
        <v/>
      </c>
      <c r="C61" s="204" t="str">
        <f ca="1">IF(ISNUMBER(MATCH(C4,'3. Erfassung Auszahlungen'!$V$9:$CE$9,0)),'3. Erfassung Auszahlungen'!$N$9,"")</f>
        <v/>
      </c>
      <c r="D61" s="204" t="str">
        <f ca="1">IF(ISNUMBER(MATCH(D4,'3. Erfassung Auszahlungen'!$V$9:$CE$9,0)),'3. Erfassung Auszahlungen'!$N$9,"")</f>
        <v/>
      </c>
      <c r="E61" s="204" t="str">
        <f ca="1">IF(ISNUMBER(MATCH(E4,'3. Erfassung Auszahlungen'!$V$9:$CE$9,0)),'3. Erfassung Auszahlungen'!$N$9,"")</f>
        <v/>
      </c>
      <c r="F61" s="204" t="str">
        <f ca="1">IF(ISNUMBER(MATCH(F4,'3. Erfassung Auszahlungen'!$V$9:$CE$9,0)),'3. Erfassung Auszahlungen'!$N$9,"")</f>
        <v/>
      </c>
      <c r="G61" s="204" t="str">
        <f ca="1">IF(ISNUMBER(MATCH(G4,'3. Erfassung Auszahlungen'!$V$9:$CE$9,0)),'3. Erfassung Auszahlungen'!$N$9,"")</f>
        <v/>
      </c>
      <c r="H61" s="204" t="str">
        <f ca="1">IF(ISNUMBER(MATCH(H4,'3. Erfassung Auszahlungen'!$V$9:$CE$9,0)),'3. Erfassung Auszahlungen'!$N$9,"")</f>
        <v/>
      </c>
      <c r="I61" s="204" t="str">
        <f ca="1">IF(ISNUMBER(MATCH(I4,'3. Erfassung Auszahlungen'!$V$9:$CE$9,0)),'3. Erfassung Auszahlungen'!$N$9,"")</f>
        <v/>
      </c>
      <c r="J61" s="204" t="str">
        <f ca="1">IF(ISNUMBER(MATCH(J4,'3. Erfassung Auszahlungen'!$V$9:$CE$9,0)),'3. Erfassung Auszahlungen'!$N$9,"")</f>
        <v/>
      </c>
      <c r="K61" s="204" t="str">
        <f ca="1">IF(ISNUMBER(MATCH(K4,'3. Erfassung Auszahlungen'!$V$9:$CE$9,0)),'3. Erfassung Auszahlungen'!$N$9,"")</f>
        <v/>
      </c>
      <c r="L61" s="204" t="str">
        <f ca="1">IF(ISNUMBER(MATCH(L4,'3. Erfassung Auszahlungen'!$V$9:$CE$9,0)),'3. Erfassung Auszahlungen'!$N$9,"")</f>
        <v/>
      </c>
      <c r="M61" s="204" t="str">
        <f ca="1">IF(ISNUMBER(MATCH(M4,'3. Erfassung Auszahlungen'!$V$9:$CE$9,0)),'3. Erfassung Auszahlungen'!$N$9,"")</f>
        <v/>
      </c>
      <c r="N61" s="135">
        <f t="shared" ca="1" si="8"/>
        <v>0</v>
      </c>
    </row>
    <row r="62" spans="1:15" x14ac:dyDescent="0.25">
      <c r="A62" s="18">
        <f>'3. Erfassung Auszahlungen'!A10</f>
        <v>0</v>
      </c>
      <c r="B62" s="204" t="str">
        <f ca="1">IF(ISNUMBER(MATCH(B4,'3. Erfassung Auszahlungen'!$V$10:$CE$10,0)),'3. Erfassung Auszahlungen'!$N$10,"")</f>
        <v/>
      </c>
      <c r="C62" s="204" t="str">
        <f ca="1">IF(ISNUMBER(MATCH(C4,'3. Erfassung Auszahlungen'!$V$10:$CE$10,0)),'3. Erfassung Auszahlungen'!$N$10,"")</f>
        <v/>
      </c>
      <c r="D62" s="204" t="str">
        <f ca="1">IF(ISNUMBER(MATCH(D4,'3. Erfassung Auszahlungen'!$V$10:$CE$10,0)),'3. Erfassung Auszahlungen'!$N$10,"")</f>
        <v/>
      </c>
      <c r="E62" s="204" t="str">
        <f ca="1">IF(ISNUMBER(MATCH(E4,'3. Erfassung Auszahlungen'!$V$10:$CE$10,0)),'3. Erfassung Auszahlungen'!$N$10,"")</f>
        <v/>
      </c>
      <c r="F62" s="204" t="str">
        <f ca="1">IF(ISNUMBER(MATCH(F4,'3. Erfassung Auszahlungen'!$V$10:$CE$10,0)),'3. Erfassung Auszahlungen'!$N$10,"")</f>
        <v/>
      </c>
      <c r="G62" s="204" t="str">
        <f ca="1">IF(ISNUMBER(MATCH(G4,'3. Erfassung Auszahlungen'!$V$10:$CE$10,0)),'3. Erfassung Auszahlungen'!$N$10,"")</f>
        <v/>
      </c>
      <c r="H62" s="204" t="str">
        <f ca="1">IF(ISNUMBER(MATCH(H4,'3. Erfassung Auszahlungen'!$V$10:$CE$10,0)),'3. Erfassung Auszahlungen'!$N$10,"")</f>
        <v/>
      </c>
      <c r="I62" s="204" t="str">
        <f ca="1">IF(ISNUMBER(MATCH(I4,'3. Erfassung Auszahlungen'!$V$10:$CE$10,0)),'3. Erfassung Auszahlungen'!$N$10,"")</f>
        <v/>
      </c>
      <c r="J62" s="204" t="str">
        <f ca="1">IF(ISNUMBER(MATCH(J4,'3. Erfassung Auszahlungen'!$V$10:$CE$10,0)),'3. Erfassung Auszahlungen'!$N$10,"")</f>
        <v/>
      </c>
      <c r="K62" s="204" t="str">
        <f ca="1">IF(ISNUMBER(MATCH(K4,'3. Erfassung Auszahlungen'!$V$10:$CE$10,0)),'3. Erfassung Auszahlungen'!$N$10,"")</f>
        <v/>
      </c>
      <c r="L62" s="204" t="str">
        <f ca="1">IF(ISNUMBER(MATCH(L4,'3. Erfassung Auszahlungen'!$V$10:$CE$10,0)),'3. Erfassung Auszahlungen'!$N$10,"")</f>
        <v/>
      </c>
      <c r="M62" s="204" t="str">
        <f ca="1">IF(ISNUMBER(MATCH(M4,'3. Erfassung Auszahlungen'!$V$10:$CE$10,0)),'3. Erfassung Auszahlungen'!$N$10,"")</f>
        <v/>
      </c>
      <c r="N62" s="135">
        <f t="shared" ca="1" si="8"/>
        <v>0</v>
      </c>
    </row>
    <row r="63" spans="1:15" x14ac:dyDescent="0.25">
      <c r="A63" s="18">
        <f>'3. Erfassung Auszahlungen'!A11</f>
        <v>0</v>
      </c>
      <c r="B63" s="204" t="str">
        <f ca="1">IF(ISNUMBER(MATCH(B4,'3. Erfassung Auszahlungen'!$V$11:$CE$11,0)),'3. Erfassung Auszahlungen'!$N$11,"")</f>
        <v/>
      </c>
      <c r="C63" s="204" t="str">
        <f ca="1">IF(ISNUMBER(MATCH(C4,'3. Erfassung Auszahlungen'!$V$11:$CE$11,0)),'3. Erfassung Auszahlungen'!$N$11,"")</f>
        <v/>
      </c>
      <c r="D63" s="204" t="str">
        <f ca="1">IF(ISNUMBER(MATCH(D4,'3. Erfassung Auszahlungen'!$V$11:$CE$11,0)),'3. Erfassung Auszahlungen'!$N$11,"")</f>
        <v/>
      </c>
      <c r="E63" s="204" t="str">
        <f ca="1">IF(ISNUMBER(MATCH(E4,'3. Erfassung Auszahlungen'!$V$11:$CE$11,0)),'3. Erfassung Auszahlungen'!$N$11,"")</f>
        <v/>
      </c>
      <c r="F63" s="204" t="str">
        <f ca="1">IF(ISNUMBER(MATCH(F4,'3. Erfassung Auszahlungen'!$V$11:$CE$11,0)),'3. Erfassung Auszahlungen'!$N$11,"")</f>
        <v/>
      </c>
      <c r="G63" s="204" t="str">
        <f ca="1">IF(ISNUMBER(MATCH(G4,'3. Erfassung Auszahlungen'!$V$11:$CE$11,0)),'3. Erfassung Auszahlungen'!$N$11,"")</f>
        <v/>
      </c>
      <c r="H63" s="204" t="str">
        <f ca="1">IF(ISNUMBER(MATCH(H4,'3. Erfassung Auszahlungen'!$V$11:$CE$11,0)),'3. Erfassung Auszahlungen'!$N$11,"")</f>
        <v/>
      </c>
      <c r="I63" s="204" t="str">
        <f ca="1">IF(ISNUMBER(MATCH(I4,'3. Erfassung Auszahlungen'!$V$11:$CE$11,0)),'3. Erfassung Auszahlungen'!$N$11,"")</f>
        <v/>
      </c>
      <c r="J63" s="204" t="str">
        <f ca="1">IF(ISNUMBER(MATCH(J4,'3. Erfassung Auszahlungen'!$V$11:$CE$11,0)),'3. Erfassung Auszahlungen'!$N$11,"")</f>
        <v/>
      </c>
      <c r="K63" s="204" t="str">
        <f ca="1">IF(ISNUMBER(MATCH(K4,'3. Erfassung Auszahlungen'!$V$11:$CE$11,0)),'3. Erfassung Auszahlungen'!$N$11,"")</f>
        <v/>
      </c>
      <c r="L63" s="204" t="str">
        <f ca="1">IF(ISNUMBER(MATCH(L4,'3. Erfassung Auszahlungen'!$V$11:$CE$11,0)),'3. Erfassung Auszahlungen'!$N$11,"")</f>
        <v/>
      </c>
      <c r="M63" s="204" t="str">
        <f ca="1">IF(ISNUMBER(MATCH(M4,'3. Erfassung Auszahlungen'!$V$11:$CE$11,0)),'3. Erfassung Auszahlungen'!$N$11,"")</f>
        <v/>
      </c>
      <c r="N63" s="135">
        <f t="shared" ca="1" si="8"/>
        <v>0</v>
      </c>
    </row>
    <row r="64" spans="1:15" x14ac:dyDescent="0.25">
      <c r="A64" s="18">
        <f>'3. Erfassung Auszahlungen'!A12</f>
        <v>0</v>
      </c>
      <c r="B64" s="204" t="str">
        <f ca="1">IF(ISNUMBER(MATCH(B4,'3. Erfassung Auszahlungen'!$V$12:$CE$12,0)),'3. Erfassung Auszahlungen'!$N$12,"")</f>
        <v/>
      </c>
      <c r="C64" s="204" t="str">
        <f ca="1">IF(ISNUMBER(MATCH(C4,'3. Erfassung Auszahlungen'!$V$12:$CE$12,0)),'3. Erfassung Auszahlungen'!$N$12,"")</f>
        <v/>
      </c>
      <c r="D64" s="204" t="str">
        <f ca="1">IF(ISNUMBER(MATCH(D4,'3. Erfassung Auszahlungen'!$V$12:$CE$12,0)),'3. Erfassung Auszahlungen'!$N$12,"")</f>
        <v/>
      </c>
      <c r="E64" s="204" t="str">
        <f ca="1">IF(ISNUMBER(MATCH(E4,'3. Erfassung Auszahlungen'!$V$12:$CE$12,0)),'3. Erfassung Auszahlungen'!$N$12,"")</f>
        <v/>
      </c>
      <c r="F64" s="204" t="str">
        <f ca="1">IF(ISNUMBER(MATCH(F4,'3. Erfassung Auszahlungen'!$V$12:$CE$12,0)),'3. Erfassung Auszahlungen'!$N$12,"")</f>
        <v/>
      </c>
      <c r="G64" s="204" t="str">
        <f ca="1">IF(ISNUMBER(MATCH(G4,'3. Erfassung Auszahlungen'!$V$12:$CE$12,0)),'3. Erfassung Auszahlungen'!$N$12,"")</f>
        <v/>
      </c>
      <c r="H64" s="204" t="str">
        <f ca="1">IF(ISNUMBER(MATCH(H4,'3. Erfassung Auszahlungen'!$V$12:$CE$12,0)),'3. Erfassung Auszahlungen'!$N$12,"")</f>
        <v/>
      </c>
      <c r="I64" s="204" t="str">
        <f ca="1">IF(ISNUMBER(MATCH(I4,'3. Erfassung Auszahlungen'!$V$12:$CE$12,0)),'3. Erfassung Auszahlungen'!$N$12,"")</f>
        <v/>
      </c>
      <c r="J64" s="204" t="str">
        <f ca="1">IF(ISNUMBER(MATCH(J4,'3. Erfassung Auszahlungen'!$V$12:$CE$12,0)),'3. Erfassung Auszahlungen'!$N$12,"")</f>
        <v/>
      </c>
      <c r="K64" s="204" t="str">
        <f ca="1">IF(ISNUMBER(MATCH(K4,'3. Erfassung Auszahlungen'!$V$12:$CE$12,0)),'3. Erfassung Auszahlungen'!$N$12,"")</f>
        <v/>
      </c>
      <c r="L64" s="204" t="str">
        <f ca="1">IF(ISNUMBER(MATCH(L4,'3. Erfassung Auszahlungen'!$V$12:$CE$12,0)),'3. Erfassung Auszahlungen'!$N$12,"")</f>
        <v/>
      </c>
      <c r="M64" s="204" t="str">
        <f ca="1">IF(ISNUMBER(MATCH(M4,'3. Erfassung Auszahlungen'!$V$12:$CE$12,0)),'3. Erfassung Auszahlungen'!$N$12,"")</f>
        <v/>
      </c>
      <c r="N64" s="135">
        <f t="shared" ca="1" si="8"/>
        <v>0</v>
      </c>
    </row>
    <row r="65" spans="1:14" x14ac:dyDescent="0.25">
      <c r="A65" s="18">
        <f>'3. Erfassung Auszahlungen'!A13</f>
        <v>0</v>
      </c>
      <c r="B65" s="204" t="str">
        <f ca="1">IF(ISNUMBER(MATCH(B4,'3. Erfassung Auszahlungen'!$V$13:$CE$13,0)),'3. Erfassung Auszahlungen'!$N$13,"")</f>
        <v/>
      </c>
      <c r="C65" s="204" t="str">
        <f ca="1">IF(ISNUMBER(MATCH(C4,'3. Erfassung Auszahlungen'!$V$13:$CE$13,0)),'3. Erfassung Auszahlungen'!$N$13,"")</f>
        <v/>
      </c>
      <c r="D65" s="204" t="str">
        <f ca="1">IF(ISNUMBER(MATCH(D4,'3. Erfassung Auszahlungen'!$V$13:$CE$13,0)),'3. Erfassung Auszahlungen'!$N$13,"")</f>
        <v/>
      </c>
      <c r="E65" s="204" t="str">
        <f ca="1">IF(ISNUMBER(MATCH(E4,'3. Erfassung Auszahlungen'!$V$13:$CE$13,0)),'3. Erfassung Auszahlungen'!$N$13,"")</f>
        <v/>
      </c>
      <c r="F65" s="204" t="str">
        <f ca="1">IF(ISNUMBER(MATCH(F4,'3. Erfassung Auszahlungen'!$V$13:$CE$13,0)),'3. Erfassung Auszahlungen'!$N$13,"")</f>
        <v/>
      </c>
      <c r="G65" s="204" t="str">
        <f ca="1">IF(ISNUMBER(MATCH(G4,'3. Erfassung Auszahlungen'!$V$13:$CE$13,0)),'3. Erfassung Auszahlungen'!$N$13,"")</f>
        <v/>
      </c>
      <c r="H65" s="204" t="str">
        <f ca="1">IF(ISNUMBER(MATCH(H4,'3. Erfassung Auszahlungen'!$V$13:$CE$13,0)),'3. Erfassung Auszahlungen'!$N$13,"")</f>
        <v/>
      </c>
      <c r="I65" s="204" t="str">
        <f ca="1">IF(ISNUMBER(MATCH(I4,'3. Erfassung Auszahlungen'!$V$13:$CE$13,0)),'3. Erfassung Auszahlungen'!$N$13,"")</f>
        <v/>
      </c>
      <c r="J65" s="204" t="str">
        <f ca="1">IF(ISNUMBER(MATCH(J4,'3. Erfassung Auszahlungen'!$V$13:$CE$13,0)),'3. Erfassung Auszahlungen'!$N$13,"")</f>
        <v/>
      </c>
      <c r="K65" s="204" t="str">
        <f ca="1">IF(ISNUMBER(MATCH(K4,'3. Erfassung Auszahlungen'!$V$13:$CE$13,0)),'3. Erfassung Auszahlungen'!$N$13,"")</f>
        <v/>
      </c>
      <c r="L65" s="204" t="str">
        <f ca="1">IF(ISNUMBER(MATCH(L4,'3. Erfassung Auszahlungen'!$V$13:$CE$13,0)),'3. Erfassung Auszahlungen'!$N$13,"")</f>
        <v/>
      </c>
      <c r="M65" s="204" t="str">
        <f ca="1">IF(ISNUMBER(MATCH(M4,'3. Erfassung Auszahlungen'!$V$13:$CE$13,0)),'3. Erfassung Auszahlungen'!$N$13,"")</f>
        <v/>
      </c>
      <c r="N65" s="135">
        <f t="shared" ca="1" si="8"/>
        <v>0</v>
      </c>
    </row>
    <row r="66" spans="1:14" x14ac:dyDescent="0.25">
      <c r="A66" s="18">
        <f>'3. Erfassung Auszahlungen'!A14</f>
        <v>0</v>
      </c>
      <c r="B66" s="204" t="str">
        <f ca="1">IF(ISNUMBER(MATCH(B4,'3. Erfassung Auszahlungen'!$V$14:$CE$14,0)),'3. Erfassung Auszahlungen'!$N$14,"")</f>
        <v/>
      </c>
      <c r="C66" s="204" t="str">
        <f ca="1">IF(ISNUMBER(MATCH(C4,'3. Erfassung Auszahlungen'!$V$14:$CE$14,0)),'3. Erfassung Auszahlungen'!$N$14,"")</f>
        <v/>
      </c>
      <c r="D66" s="204" t="str">
        <f ca="1">IF(ISNUMBER(MATCH(D4,'3. Erfassung Auszahlungen'!$V$14:$CE$14,0)),'3. Erfassung Auszahlungen'!$N$14,"")</f>
        <v/>
      </c>
      <c r="E66" s="204" t="str">
        <f ca="1">IF(ISNUMBER(MATCH(E4,'3. Erfassung Auszahlungen'!$V$14:$CE$14,0)),'3. Erfassung Auszahlungen'!$N$14,"")</f>
        <v/>
      </c>
      <c r="F66" s="204" t="str">
        <f ca="1">IF(ISNUMBER(MATCH(F4,'3. Erfassung Auszahlungen'!$V$14:$CE$14,0)),'3. Erfassung Auszahlungen'!$N$14,"")</f>
        <v/>
      </c>
      <c r="G66" s="204" t="str">
        <f ca="1">IF(ISNUMBER(MATCH(G4,'3. Erfassung Auszahlungen'!$V$14:$CE$14,0)),'3. Erfassung Auszahlungen'!$N$14,"")</f>
        <v/>
      </c>
      <c r="H66" s="204" t="str">
        <f ca="1">IF(ISNUMBER(MATCH(H4,'3. Erfassung Auszahlungen'!$V$14:$CE$14,0)),'3. Erfassung Auszahlungen'!$N$14,"")</f>
        <v/>
      </c>
      <c r="I66" s="204" t="str">
        <f ca="1">IF(ISNUMBER(MATCH(I4,'3. Erfassung Auszahlungen'!$V$14:$CE$14,0)),'3. Erfassung Auszahlungen'!$N$14,"")</f>
        <v/>
      </c>
      <c r="J66" s="204" t="str">
        <f ca="1">IF(ISNUMBER(MATCH(J4,'3. Erfassung Auszahlungen'!$V$14:$CE$14,0)),'3. Erfassung Auszahlungen'!$N$14,"")</f>
        <v/>
      </c>
      <c r="K66" s="204" t="str">
        <f ca="1">IF(ISNUMBER(MATCH(K4,'3. Erfassung Auszahlungen'!$V$14:$CE$14,0)),'3. Erfassung Auszahlungen'!$N$14,"")</f>
        <v/>
      </c>
      <c r="L66" s="204" t="str">
        <f ca="1">IF(ISNUMBER(MATCH(L4,'3. Erfassung Auszahlungen'!$V$14:$CE$14,0)),'3. Erfassung Auszahlungen'!$N$14,"")</f>
        <v/>
      </c>
      <c r="M66" s="204" t="str">
        <f ca="1">IF(ISNUMBER(MATCH(M4,'3. Erfassung Auszahlungen'!$V$14:$CE$14,0)),'3. Erfassung Auszahlungen'!$N$14,"")</f>
        <v/>
      </c>
      <c r="N66" s="135">
        <f t="shared" ca="1" si="8"/>
        <v>0</v>
      </c>
    </row>
    <row r="67" spans="1:14" x14ac:dyDescent="0.25">
      <c r="A67" s="18">
        <f>'3. Erfassung Auszahlungen'!A15</f>
        <v>0</v>
      </c>
      <c r="B67" s="204" t="str">
        <f ca="1">IF(ISNUMBER(MATCH(B4,'3. Erfassung Auszahlungen'!$V$15:$CE$15,0)),'3. Erfassung Auszahlungen'!$N$15,"")</f>
        <v/>
      </c>
      <c r="C67" s="204" t="str">
        <f ca="1">IF(ISNUMBER(MATCH(C4,'3. Erfassung Auszahlungen'!$V$15:$CE$15,0)),'3. Erfassung Auszahlungen'!$N$15,"")</f>
        <v/>
      </c>
      <c r="D67" s="204" t="str">
        <f ca="1">IF(ISNUMBER(MATCH(D4,'3. Erfassung Auszahlungen'!$V$15:$CE$15,0)),'3. Erfassung Auszahlungen'!$N$15,"")</f>
        <v/>
      </c>
      <c r="E67" s="204" t="str">
        <f ca="1">IF(ISNUMBER(MATCH(E4,'3. Erfassung Auszahlungen'!$V$15:$CE$15,0)),'3. Erfassung Auszahlungen'!$N$15,"")</f>
        <v/>
      </c>
      <c r="F67" s="204" t="str">
        <f ca="1">IF(ISNUMBER(MATCH(F4,'3. Erfassung Auszahlungen'!$V$15:$CE$15,0)),'3. Erfassung Auszahlungen'!$N$15,"")</f>
        <v/>
      </c>
      <c r="G67" s="204" t="str">
        <f ca="1">IF(ISNUMBER(MATCH(G4,'3. Erfassung Auszahlungen'!$V$15:$CE$15,0)),'3. Erfassung Auszahlungen'!$N$15,"")</f>
        <v/>
      </c>
      <c r="H67" s="204" t="str">
        <f ca="1">IF(ISNUMBER(MATCH(H4,'3. Erfassung Auszahlungen'!$V$15:$CE$15,0)),'3. Erfassung Auszahlungen'!$N$15,"")</f>
        <v/>
      </c>
      <c r="I67" s="204" t="str">
        <f ca="1">IF(ISNUMBER(MATCH(I4,'3. Erfassung Auszahlungen'!$V$15:$CE$15,0)),'3. Erfassung Auszahlungen'!$N$15,"")</f>
        <v/>
      </c>
      <c r="J67" s="204" t="str">
        <f ca="1">IF(ISNUMBER(MATCH(J4,'3. Erfassung Auszahlungen'!$V$15:$CE$15,0)),'3. Erfassung Auszahlungen'!$N$15,"")</f>
        <v/>
      </c>
      <c r="K67" s="204" t="str">
        <f ca="1">IF(ISNUMBER(MATCH(K4,'3. Erfassung Auszahlungen'!$V$15:$CE$15,0)),'3. Erfassung Auszahlungen'!$N$15,"")</f>
        <v/>
      </c>
      <c r="L67" s="204" t="str">
        <f ca="1">IF(ISNUMBER(MATCH(L4,'3. Erfassung Auszahlungen'!$V$15:$CE$15,0)),'3. Erfassung Auszahlungen'!$N$15,"")</f>
        <v/>
      </c>
      <c r="M67" s="204" t="str">
        <f ca="1">IF(ISNUMBER(MATCH(M4,'3. Erfassung Auszahlungen'!$V$15:$CE$15,0)),'3. Erfassung Auszahlungen'!$N$15,"")</f>
        <v/>
      </c>
      <c r="N67" s="135">
        <f t="shared" ca="1" si="8"/>
        <v>0</v>
      </c>
    </row>
    <row r="68" spans="1:14" x14ac:dyDescent="0.25">
      <c r="A68" s="18">
        <f>'3. Erfassung Auszahlungen'!A16</f>
        <v>0</v>
      </c>
      <c r="B68" s="204" t="str">
        <f ca="1">IF(ISNUMBER(MATCH(B4,'3. Erfassung Auszahlungen'!$V$16:$CE$16,0)),'3. Erfassung Auszahlungen'!$N$16,"")</f>
        <v/>
      </c>
      <c r="C68" s="204" t="str">
        <f ca="1">IF(ISNUMBER(MATCH(C4,'3. Erfassung Auszahlungen'!$V$16:$CE$16,0)),'3. Erfassung Auszahlungen'!$N$16,"")</f>
        <v/>
      </c>
      <c r="D68" s="204" t="str">
        <f ca="1">IF(ISNUMBER(MATCH(D4,'3. Erfassung Auszahlungen'!$V$16:$CE$16,0)),'3. Erfassung Auszahlungen'!$N$16,"")</f>
        <v/>
      </c>
      <c r="E68" s="204" t="str">
        <f ca="1">IF(ISNUMBER(MATCH(E4,'3. Erfassung Auszahlungen'!$V$16:$CE$16,0)),'3. Erfassung Auszahlungen'!$N$16,"")</f>
        <v/>
      </c>
      <c r="F68" s="204" t="str">
        <f ca="1">IF(ISNUMBER(MATCH(F4,'3. Erfassung Auszahlungen'!$V$16:$CE$16,0)),'3. Erfassung Auszahlungen'!$N$16,"")</f>
        <v/>
      </c>
      <c r="G68" s="204" t="str">
        <f ca="1">IF(ISNUMBER(MATCH(G4,'3. Erfassung Auszahlungen'!$V$16:$CE$16,0)),'3. Erfassung Auszahlungen'!$N$16,"")</f>
        <v/>
      </c>
      <c r="H68" s="204" t="str">
        <f ca="1">IF(ISNUMBER(MATCH(H4,'3. Erfassung Auszahlungen'!$V$16:$CE$16,0)),'3. Erfassung Auszahlungen'!$N$16,"")</f>
        <v/>
      </c>
      <c r="I68" s="204" t="str">
        <f ca="1">IF(ISNUMBER(MATCH(I4,'3. Erfassung Auszahlungen'!$V$16:$CE$16,0)),'3. Erfassung Auszahlungen'!$N$16,"")</f>
        <v/>
      </c>
      <c r="J68" s="204" t="str">
        <f ca="1">IF(ISNUMBER(MATCH(J4,'3. Erfassung Auszahlungen'!$V$16:$CE$16,0)),'3. Erfassung Auszahlungen'!$N$16,"")</f>
        <v/>
      </c>
      <c r="K68" s="204" t="str">
        <f ca="1">IF(ISNUMBER(MATCH(K4,'3. Erfassung Auszahlungen'!$V$16:$CE$16,0)),'3. Erfassung Auszahlungen'!$N$16,"")</f>
        <v/>
      </c>
      <c r="L68" s="204" t="str">
        <f ca="1">IF(ISNUMBER(MATCH(L4,'3. Erfassung Auszahlungen'!$V$16:$CE$16,0)),'3. Erfassung Auszahlungen'!$N$16,"")</f>
        <v/>
      </c>
      <c r="M68" s="204" t="str">
        <f ca="1">IF(ISNUMBER(MATCH(M4,'3. Erfassung Auszahlungen'!$V$16:$CE$16,0)),'3. Erfassung Auszahlungen'!$N$16,"")</f>
        <v/>
      </c>
      <c r="N68" s="135">
        <f t="shared" ca="1" si="8"/>
        <v>0</v>
      </c>
    </row>
    <row r="69" spans="1:14" x14ac:dyDescent="0.25">
      <c r="A69" s="18">
        <f>'3. Erfassung Auszahlungen'!A17</f>
        <v>0</v>
      </c>
      <c r="B69" s="204" t="str">
        <f ca="1">IF(ISNUMBER(MATCH(B4,'3. Erfassung Auszahlungen'!$V$17:$CE$17,0)),'3. Erfassung Auszahlungen'!$N$17,"")</f>
        <v/>
      </c>
      <c r="C69" s="204" t="str">
        <f ca="1">IF(ISNUMBER(MATCH(C4,'3. Erfassung Auszahlungen'!$V$17:$CE$17,0)),'3. Erfassung Auszahlungen'!$N$17,"")</f>
        <v/>
      </c>
      <c r="D69" s="204" t="str">
        <f ca="1">IF(ISNUMBER(MATCH(D4,'3. Erfassung Auszahlungen'!$V$17:$CE$17,0)),'3. Erfassung Auszahlungen'!$N$17,"")</f>
        <v/>
      </c>
      <c r="E69" s="204" t="str">
        <f ca="1">IF(ISNUMBER(MATCH(E4,'3. Erfassung Auszahlungen'!$V$17:$CE$17,0)),'3. Erfassung Auszahlungen'!$N$17,"")</f>
        <v/>
      </c>
      <c r="F69" s="204" t="str">
        <f ca="1">IF(ISNUMBER(MATCH(F4,'3. Erfassung Auszahlungen'!$V$17:$CE$17,0)),'3. Erfassung Auszahlungen'!$N$17,"")</f>
        <v/>
      </c>
      <c r="G69" s="204" t="str">
        <f ca="1">IF(ISNUMBER(MATCH(G4,'3. Erfassung Auszahlungen'!$V$17:$CE$17,0)),'3. Erfassung Auszahlungen'!$N$17,"")</f>
        <v/>
      </c>
      <c r="H69" s="204" t="str">
        <f ca="1">IF(ISNUMBER(MATCH(H4,'3. Erfassung Auszahlungen'!$V$17:$CE$17,0)),'3. Erfassung Auszahlungen'!$N$17,"")</f>
        <v/>
      </c>
      <c r="I69" s="204" t="str">
        <f ca="1">IF(ISNUMBER(MATCH(I4,'3. Erfassung Auszahlungen'!$V$17:$CE$17,0)),'3. Erfassung Auszahlungen'!$N$17,"")</f>
        <v/>
      </c>
      <c r="J69" s="204" t="str">
        <f ca="1">IF(ISNUMBER(MATCH(J4,'3. Erfassung Auszahlungen'!$V$17:$CE$17,0)),'3. Erfassung Auszahlungen'!$N$17,"")</f>
        <v/>
      </c>
      <c r="K69" s="204" t="str">
        <f ca="1">IF(ISNUMBER(MATCH(K4,'3. Erfassung Auszahlungen'!$V$17:$CE$17,0)),'3. Erfassung Auszahlungen'!$N$17,"")</f>
        <v/>
      </c>
      <c r="L69" s="204" t="str">
        <f ca="1">IF(ISNUMBER(MATCH(L4,'3. Erfassung Auszahlungen'!$V$17:$CE$17,0)),'3. Erfassung Auszahlungen'!$N$17,"")</f>
        <v/>
      </c>
      <c r="M69" s="204" t="str">
        <f ca="1">IF(ISNUMBER(MATCH(M4,'3. Erfassung Auszahlungen'!$V$17:$CE$17,0)),'3. Erfassung Auszahlungen'!$N$17,"")</f>
        <v/>
      </c>
      <c r="N69" s="135">
        <f t="shared" ca="1" si="8"/>
        <v>0</v>
      </c>
    </row>
    <row r="70" spans="1:14" x14ac:dyDescent="0.25">
      <c r="A70" s="18">
        <f>'3. Erfassung Auszahlungen'!A18</f>
        <v>0</v>
      </c>
      <c r="B70" s="204" t="str">
        <f ca="1">IF(ISNUMBER(MATCH(B4,'3. Erfassung Auszahlungen'!$V$18:$CE$18,0)),'3. Erfassung Auszahlungen'!$N$18,"")</f>
        <v/>
      </c>
      <c r="C70" s="204" t="str">
        <f ca="1">IF(ISNUMBER(MATCH(C4,'3. Erfassung Auszahlungen'!$V$18:$CE$18,0)),'3. Erfassung Auszahlungen'!$N$18,"")</f>
        <v/>
      </c>
      <c r="D70" s="204" t="str">
        <f ca="1">IF(ISNUMBER(MATCH(D4,'3. Erfassung Auszahlungen'!$V$18:$CE$18,0)),'3. Erfassung Auszahlungen'!$N$18,"")</f>
        <v/>
      </c>
      <c r="E70" s="204" t="str">
        <f ca="1">IF(ISNUMBER(MATCH(E4,'3. Erfassung Auszahlungen'!$V$18:$CE$18,0)),'3. Erfassung Auszahlungen'!$N$18,"")</f>
        <v/>
      </c>
      <c r="F70" s="204" t="str">
        <f ca="1">IF(ISNUMBER(MATCH(F4,'3. Erfassung Auszahlungen'!$V$18:$CE$18,0)),'3. Erfassung Auszahlungen'!$N$18,"")</f>
        <v/>
      </c>
      <c r="G70" s="204" t="str">
        <f ca="1">IF(ISNUMBER(MATCH(G4,'3. Erfassung Auszahlungen'!$V$18:$CE$18,0)),'3. Erfassung Auszahlungen'!$N$18,"")</f>
        <v/>
      </c>
      <c r="H70" s="204" t="str">
        <f ca="1">IF(ISNUMBER(MATCH(H4,'3. Erfassung Auszahlungen'!$V$18:$CE$18,0)),'3. Erfassung Auszahlungen'!$N$18,"")</f>
        <v/>
      </c>
      <c r="I70" s="204" t="str">
        <f ca="1">IF(ISNUMBER(MATCH(I4,'3. Erfassung Auszahlungen'!$V$18:$CE$18,0)),'3. Erfassung Auszahlungen'!$N$18,"")</f>
        <v/>
      </c>
      <c r="J70" s="204" t="str">
        <f ca="1">IF(ISNUMBER(MATCH(J4,'3. Erfassung Auszahlungen'!$V$18:$CE$18,0)),'3. Erfassung Auszahlungen'!$N$18,"")</f>
        <v/>
      </c>
      <c r="K70" s="204" t="str">
        <f ca="1">IF(ISNUMBER(MATCH(K4,'3. Erfassung Auszahlungen'!$V$18:$CE$18,0)),'3. Erfassung Auszahlungen'!$N$18,"")</f>
        <v/>
      </c>
      <c r="L70" s="204" t="str">
        <f ca="1">IF(ISNUMBER(MATCH(L4,'3. Erfassung Auszahlungen'!$V$18:$CE$18,0)),'3. Erfassung Auszahlungen'!$N$18,"")</f>
        <v/>
      </c>
      <c r="M70" s="204" t="str">
        <f ca="1">IF(ISNUMBER(MATCH(M4,'3. Erfassung Auszahlungen'!$V$18:$CE$18,0)),'3. Erfassung Auszahlungen'!$N$18,"")</f>
        <v/>
      </c>
      <c r="N70" s="135">
        <f t="shared" ca="1" si="8"/>
        <v>0</v>
      </c>
    </row>
    <row r="71" spans="1:14" x14ac:dyDescent="0.25">
      <c r="A71" s="18">
        <f>'3. Erfassung Auszahlungen'!A19</f>
        <v>0</v>
      </c>
      <c r="B71" s="204" t="str">
        <f ca="1">IF(ISNUMBER(MATCH(B4,'3. Erfassung Auszahlungen'!$V$19:$CE$19,0)),'3. Erfassung Auszahlungen'!$N$19,"")</f>
        <v/>
      </c>
      <c r="C71" s="204" t="str">
        <f ca="1">IF(ISNUMBER(MATCH(C4,'3. Erfassung Auszahlungen'!$V$19:$CE$19,0)),'3. Erfassung Auszahlungen'!$N$19,"")</f>
        <v/>
      </c>
      <c r="D71" s="204" t="str">
        <f ca="1">IF(ISNUMBER(MATCH(D4,'3. Erfassung Auszahlungen'!$V$19:$CE$19,0)),'3. Erfassung Auszahlungen'!$N$19,"")</f>
        <v/>
      </c>
      <c r="E71" s="204" t="str">
        <f ca="1">IF(ISNUMBER(MATCH(E4,'3. Erfassung Auszahlungen'!$V$19:$CE$19,0)),'3. Erfassung Auszahlungen'!$N$19,"")</f>
        <v/>
      </c>
      <c r="F71" s="204" t="str">
        <f ca="1">IF(ISNUMBER(MATCH(F4,'3. Erfassung Auszahlungen'!$V$19:$CE$19,0)),'3. Erfassung Auszahlungen'!$N$19,"")</f>
        <v/>
      </c>
      <c r="G71" s="204" t="str">
        <f ca="1">IF(ISNUMBER(MATCH(G4,'3. Erfassung Auszahlungen'!$V$19:$CE$19,0)),'3. Erfassung Auszahlungen'!$N$19,"")</f>
        <v/>
      </c>
      <c r="H71" s="204" t="str">
        <f ca="1">IF(ISNUMBER(MATCH(H4,'3. Erfassung Auszahlungen'!$V$19:$CE$19,0)),'3. Erfassung Auszahlungen'!$N$19,"")</f>
        <v/>
      </c>
      <c r="I71" s="204" t="str">
        <f ca="1">IF(ISNUMBER(MATCH(I4,'3. Erfassung Auszahlungen'!$V$19:$CE$19,0)),'3. Erfassung Auszahlungen'!$N$19,"")</f>
        <v/>
      </c>
      <c r="J71" s="204" t="str">
        <f ca="1">IF(ISNUMBER(MATCH(J4,'3. Erfassung Auszahlungen'!$V$19:$CE$19,0)),'3. Erfassung Auszahlungen'!$N$19,"")</f>
        <v/>
      </c>
      <c r="K71" s="204" t="str">
        <f ca="1">IF(ISNUMBER(MATCH(K4,'3. Erfassung Auszahlungen'!$V$19:$CE$19,0)),'3. Erfassung Auszahlungen'!$N$19,"")</f>
        <v/>
      </c>
      <c r="L71" s="204" t="str">
        <f ca="1">IF(ISNUMBER(MATCH(L4,'3. Erfassung Auszahlungen'!$V$19:$CE$19,0)),'3. Erfassung Auszahlungen'!$N$19,"")</f>
        <v/>
      </c>
      <c r="M71" s="204" t="str">
        <f ca="1">IF(ISNUMBER(MATCH(M4,'3. Erfassung Auszahlungen'!$V$19:$CE$19,0)),'3. Erfassung Auszahlungen'!$N$19,"")</f>
        <v/>
      </c>
      <c r="N71" s="135">
        <f t="shared" ca="1" si="8"/>
        <v>0</v>
      </c>
    </row>
    <row r="72" spans="1:14" x14ac:dyDescent="0.25">
      <c r="A72" s="18">
        <f>'3. Erfassung Auszahlungen'!A20</f>
        <v>0</v>
      </c>
      <c r="B72" s="204" t="str">
        <f ca="1">IF(ISNUMBER(MATCH(B4,'3. Erfassung Auszahlungen'!$V$20:$CE$20,0)),'3. Erfassung Auszahlungen'!$N$20,"")</f>
        <v/>
      </c>
      <c r="C72" s="204" t="str">
        <f ca="1">IF(ISNUMBER(MATCH(C4,'3. Erfassung Auszahlungen'!$V$20:$CE$20,0)),'3. Erfassung Auszahlungen'!$N$20,"")</f>
        <v/>
      </c>
      <c r="D72" s="204" t="str">
        <f ca="1">IF(ISNUMBER(MATCH(D4,'3. Erfassung Auszahlungen'!$V$20:$CE$20,0)),'3. Erfassung Auszahlungen'!$N$20,"")</f>
        <v/>
      </c>
      <c r="E72" s="204" t="str">
        <f ca="1">IF(ISNUMBER(MATCH(E4,'3. Erfassung Auszahlungen'!$V$20:$CE$20,0)),'3. Erfassung Auszahlungen'!$N$20,"")</f>
        <v/>
      </c>
      <c r="F72" s="204" t="str">
        <f ca="1">IF(ISNUMBER(MATCH(F4,'3. Erfassung Auszahlungen'!$V$20:$CE$20,0)),'3. Erfassung Auszahlungen'!$N$20,"")</f>
        <v/>
      </c>
      <c r="G72" s="204" t="str">
        <f ca="1">IF(ISNUMBER(MATCH(G4,'3. Erfassung Auszahlungen'!$V$20:$CE$20,0)),'3. Erfassung Auszahlungen'!$N$20,"")</f>
        <v/>
      </c>
      <c r="H72" s="204" t="str">
        <f ca="1">IF(ISNUMBER(MATCH(H4,'3. Erfassung Auszahlungen'!$V$20:$CE$20,0)),'3. Erfassung Auszahlungen'!$N$20,"")</f>
        <v/>
      </c>
      <c r="I72" s="204" t="str">
        <f ca="1">IF(ISNUMBER(MATCH(I4,'3. Erfassung Auszahlungen'!$V$20:$CE$20,0)),'3. Erfassung Auszahlungen'!$N$20,"")</f>
        <v/>
      </c>
      <c r="J72" s="204" t="str">
        <f ca="1">IF(ISNUMBER(MATCH(J4,'3. Erfassung Auszahlungen'!$V$20:$CE$20,0)),'3. Erfassung Auszahlungen'!$N$20,"")</f>
        <v/>
      </c>
      <c r="K72" s="204" t="str">
        <f ca="1">IF(ISNUMBER(MATCH(K4,'3. Erfassung Auszahlungen'!$V$20:$CE$20,0)),'3. Erfassung Auszahlungen'!$N$20,"")</f>
        <v/>
      </c>
      <c r="L72" s="204" t="str">
        <f ca="1">IF(ISNUMBER(MATCH(L4,'3. Erfassung Auszahlungen'!$V$20:$CE$20,0)),'3. Erfassung Auszahlungen'!$N$20,"")</f>
        <v/>
      </c>
      <c r="M72" s="204" t="str">
        <f ca="1">IF(ISNUMBER(MATCH(M4,'3. Erfassung Auszahlungen'!$V$20:$CE$20,0)),'3. Erfassung Auszahlungen'!$N$20,"")</f>
        <v/>
      </c>
      <c r="N72" s="135">
        <f t="shared" ca="1" si="8"/>
        <v>0</v>
      </c>
    </row>
    <row r="73" spans="1:14" x14ac:dyDescent="0.25">
      <c r="A73" s="18">
        <f>'3. Erfassung Auszahlungen'!A21</f>
        <v>0</v>
      </c>
      <c r="B73" s="204" t="str">
        <f ca="1">IF(ISNUMBER(MATCH(B4,'3. Erfassung Auszahlungen'!$V$21:$CE$21,0)),'3. Erfassung Auszahlungen'!$N$21,"")</f>
        <v/>
      </c>
      <c r="C73" s="204" t="str">
        <f ca="1">IF(ISNUMBER(MATCH(C4,'3. Erfassung Auszahlungen'!$V$21:$CE$21,0)),'3. Erfassung Auszahlungen'!$N$21,"")</f>
        <v/>
      </c>
      <c r="D73" s="204" t="str">
        <f ca="1">IF(ISNUMBER(MATCH(D4,'3. Erfassung Auszahlungen'!$V$21:$CE$21,0)),'3. Erfassung Auszahlungen'!$N$21,"")</f>
        <v/>
      </c>
      <c r="E73" s="204" t="str">
        <f ca="1">IF(ISNUMBER(MATCH(E4,'3. Erfassung Auszahlungen'!$V$21:$CE$21,0)),'3. Erfassung Auszahlungen'!$N$21,"")</f>
        <v/>
      </c>
      <c r="F73" s="204" t="str">
        <f ca="1">IF(ISNUMBER(MATCH(F4,'3. Erfassung Auszahlungen'!$V$21:$CE$21,0)),'3. Erfassung Auszahlungen'!$N$21,"")</f>
        <v/>
      </c>
      <c r="G73" s="204" t="str">
        <f ca="1">IF(ISNUMBER(MATCH(G4,'3. Erfassung Auszahlungen'!$V$21:$CE$21,0)),'3. Erfassung Auszahlungen'!$N$21,"")</f>
        <v/>
      </c>
      <c r="H73" s="204" t="str">
        <f ca="1">IF(ISNUMBER(MATCH(H4,'3. Erfassung Auszahlungen'!$V$21:$CE$21,0)),'3. Erfassung Auszahlungen'!$N$21,"")</f>
        <v/>
      </c>
      <c r="I73" s="204" t="str">
        <f ca="1">IF(ISNUMBER(MATCH(I4,'3. Erfassung Auszahlungen'!$V$21:$CE$21,0)),'3. Erfassung Auszahlungen'!$N$21,"")</f>
        <v/>
      </c>
      <c r="J73" s="204" t="str">
        <f ca="1">IF(ISNUMBER(MATCH(J4,'3. Erfassung Auszahlungen'!$V$21:$CE$21,0)),'3. Erfassung Auszahlungen'!$N$21,"")</f>
        <v/>
      </c>
      <c r="K73" s="204" t="str">
        <f ca="1">IF(ISNUMBER(MATCH(K4,'3. Erfassung Auszahlungen'!$V$21:$CE$21,0)),'3. Erfassung Auszahlungen'!$N$21,"")</f>
        <v/>
      </c>
      <c r="L73" s="204" t="str">
        <f ca="1">IF(ISNUMBER(MATCH(L4,'3. Erfassung Auszahlungen'!$V$21:$CE$21,0)),'3. Erfassung Auszahlungen'!$N$21,"")</f>
        <v/>
      </c>
      <c r="M73" s="204" t="str">
        <f ca="1">IF(ISNUMBER(MATCH(M4,'3. Erfassung Auszahlungen'!$V$21:$CE$21,0)),'3. Erfassung Auszahlungen'!$N$21,"")</f>
        <v/>
      </c>
      <c r="N73" s="135">
        <f t="shared" ca="1" si="8"/>
        <v>0</v>
      </c>
    </row>
    <row r="74" spans="1:14" x14ac:dyDescent="0.25">
      <c r="A74" s="18">
        <f>'3. Erfassung Auszahlungen'!A22</f>
        <v>0</v>
      </c>
      <c r="B74" s="204" t="str">
        <f ca="1">IF(ISNUMBER(MATCH(B4,'3. Erfassung Auszahlungen'!$V$22:$CE$22,0)),'3. Erfassung Auszahlungen'!$N$22,"")</f>
        <v/>
      </c>
      <c r="C74" s="204" t="str">
        <f ca="1">IF(ISNUMBER(MATCH(C4,'3. Erfassung Auszahlungen'!$V$22:$CE$22,0)),'3. Erfassung Auszahlungen'!$N$22,"")</f>
        <v/>
      </c>
      <c r="D74" s="204" t="str">
        <f ca="1">IF(ISNUMBER(MATCH(D4,'3. Erfassung Auszahlungen'!$V$22:$CE$22,0)),'3. Erfassung Auszahlungen'!$N$22,"")</f>
        <v/>
      </c>
      <c r="E74" s="204" t="str">
        <f ca="1">IF(ISNUMBER(MATCH(E4,'3. Erfassung Auszahlungen'!$V$22:$CE$22,0)),'3. Erfassung Auszahlungen'!$N$22,"")</f>
        <v/>
      </c>
      <c r="F74" s="204" t="str">
        <f ca="1">IF(ISNUMBER(MATCH(F4,'3. Erfassung Auszahlungen'!$V$22:$CE$22,0)),'3. Erfassung Auszahlungen'!$N$22,"")</f>
        <v/>
      </c>
      <c r="G74" s="204" t="str">
        <f ca="1">IF(ISNUMBER(MATCH(G4,'3. Erfassung Auszahlungen'!$V$22:$CE$22,0)),'3. Erfassung Auszahlungen'!$N$22,"")</f>
        <v/>
      </c>
      <c r="H74" s="204" t="str">
        <f ca="1">IF(ISNUMBER(MATCH(H4,'3. Erfassung Auszahlungen'!$V$22:$CE$22,0)),'3. Erfassung Auszahlungen'!$N$22,"")</f>
        <v/>
      </c>
      <c r="I74" s="204" t="str">
        <f ca="1">IF(ISNUMBER(MATCH(I4,'3. Erfassung Auszahlungen'!$V$22:$CE$22,0)),'3. Erfassung Auszahlungen'!$N$22,"")</f>
        <v/>
      </c>
      <c r="J74" s="204" t="str">
        <f ca="1">IF(ISNUMBER(MATCH(J4,'3. Erfassung Auszahlungen'!$V$22:$CE$22,0)),'3. Erfassung Auszahlungen'!$N$22,"")</f>
        <v/>
      </c>
      <c r="K74" s="204" t="str">
        <f ca="1">IF(ISNUMBER(MATCH(K4,'3. Erfassung Auszahlungen'!$V$22:$CE$22,0)),'3. Erfassung Auszahlungen'!$N$22,"")</f>
        <v/>
      </c>
      <c r="L74" s="204" t="str">
        <f ca="1">IF(ISNUMBER(MATCH(L4,'3. Erfassung Auszahlungen'!$V$22:$CE$22,0)),'3. Erfassung Auszahlungen'!$N$22,"")</f>
        <v/>
      </c>
      <c r="M74" s="204" t="str">
        <f ca="1">IF(ISNUMBER(MATCH(M4,'3. Erfassung Auszahlungen'!$V$22:$CE$22,0)),'3. Erfassung Auszahlungen'!$N$22,"")</f>
        <v/>
      </c>
      <c r="N74" s="135">
        <f t="shared" ca="1" si="8"/>
        <v>0</v>
      </c>
    </row>
    <row r="75" spans="1:14" x14ac:dyDescent="0.25">
      <c r="A75" s="18">
        <f>'3. Erfassung Auszahlungen'!A23</f>
        <v>0</v>
      </c>
      <c r="B75" s="204" t="str">
        <f ca="1">IF(ISNUMBER(MATCH(B4,'3. Erfassung Auszahlungen'!$V$23:$CE$23,0)),'3. Erfassung Auszahlungen'!$N$23,"")</f>
        <v/>
      </c>
      <c r="C75" s="204" t="str">
        <f ca="1">IF(ISNUMBER(MATCH(C4,'3. Erfassung Auszahlungen'!$V$23:$CE$23,0)),'3. Erfassung Auszahlungen'!$N$23,"")</f>
        <v/>
      </c>
      <c r="D75" s="204" t="str">
        <f ca="1">IF(ISNUMBER(MATCH(D4,'3. Erfassung Auszahlungen'!$V$23:$CE$23,0)),'3. Erfassung Auszahlungen'!$N$23,"")</f>
        <v/>
      </c>
      <c r="E75" s="204" t="str">
        <f ca="1">IF(ISNUMBER(MATCH(E4,'3. Erfassung Auszahlungen'!$V$23:$CE$23,0)),'3. Erfassung Auszahlungen'!$N$23,"")</f>
        <v/>
      </c>
      <c r="F75" s="204" t="str">
        <f ca="1">IF(ISNUMBER(MATCH(F4,'3. Erfassung Auszahlungen'!$V$23:$CE$23,0)),'3. Erfassung Auszahlungen'!$N$23,"")</f>
        <v/>
      </c>
      <c r="G75" s="204" t="str">
        <f ca="1">IF(ISNUMBER(MATCH(G4,'3. Erfassung Auszahlungen'!$V$23:$CE$23,0)),'3. Erfassung Auszahlungen'!$N$23,"")</f>
        <v/>
      </c>
      <c r="H75" s="204" t="str">
        <f ca="1">IF(ISNUMBER(MATCH(H4,'3. Erfassung Auszahlungen'!$V$23:$CE$23,0)),'3. Erfassung Auszahlungen'!$N$23,"")</f>
        <v/>
      </c>
      <c r="I75" s="204" t="str">
        <f ca="1">IF(ISNUMBER(MATCH(I4,'3. Erfassung Auszahlungen'!$V$23:$CE$23,0)),'3. Erfassung Auszahlungen'!$N$23,"")</f>
        <v/>
      </c>
      <c r="J75" s="204" t="str">
        <f ca="1">IF(ISNUMBER(MATCH(J4,'3. Erfassung Auszahlungen'!$V$23:$CE$23,0)),'3. Erfassung Auszahlungen'!$N$23,"")</f>
        <v/>
      </c>
      <c r="K75" s="204" t="str">
        <f ca="1">IF(ISNUMBER(MATCH(K4,'3. Erfassung Auszahlungen'!$V$23:$CE$23,0)),'3. Erfassung Auszahlungen'!$N$23,"")</f>
        <v/>
      </c>
      <c r="L75" s="204" t="str">
        <f ca="1">IF(ISNUMBER(MATCH(L4,'3. Erfassung Auszahlungen'!$V$23:$CE$23,0)),'3. Erfassung Auszahlungen'!$N$23,"")</f>
        <v/>
      </c>
      <c r="M75" s="204" t="str">
        <f ca="1">IF(ISNUMBER(MATCH(M4,'3. Erfassung Auszahlungen'!$V$23:$CE$23,0)),'3. Erfassung Auszahlungen'!$N$23,"")</f>
        <v/>
      </c>
      <c r="N75" s="135">
        <f t="shared" ca="1" si="8"/>
        <v>0</v>
      </c>
    </row>
    <row r="76" spans="1:14" x14ac:dyDescent="0.25">
      <c r="A76" s="18">
        <f>'3. Erfassung Auszahlungen'!A24</f>
        <v>0</v>
      </c>
      <c r="B76" s="204" t="str">
        <f ca="1">IF(ISNUMBER(MATCH(B4,'3. Erfassung Auszahlungen'!$V$24:$CE$24,0)),'3. Erfassung Auszahlungen'!$N$24,"")</f>
        <v/>
      </c>
      <c r="C76" s="204" t="str">
        <f ca="1">IF(ISNUMBER(MATCH(C4,'3. Erfassung Auszahlungen'!$V$24:$CE$24,0)),'3. Erfassung Auszahlungen'!$N$24,"")</f>
        <v/>
      </c>
      <c r="D76" s="204" t="str">
        <f ca="1">IF(ISNUMBER(MATCH(D4,'3. Erfassung Auszahlungen'!$V$24:$CE$24,0)),'3. Erfassung Auszahlungen'!$N$24,"")</f>
        <v/>
      </c>
      <c r="E76" s="204" t="str">
        <f ca="1">IF(ISNUMBER(MATCH(E4,'3. Erfassung Auszahlungen'!$V$24:$CE$24,0)),'3. Erfassung Auszahlungen'!$N$24,"")</f>
        <v/>
      </c>
      <c r="F76" s="204" t="str">
        <f ca="1">IF(ISNUMBER(MATCH(F4,'3. Erfassung Auszahlungen'!$V$24:$CE$24,0)),'3. Erfassung Auszahlungen'!$N$24,"")</f>
        <v/>
      </c>
      <c r="G76" s="204" t="str">
        <f ca="1">IF(ISNUMBER(MATCH(G4,'3. Erfassung Auszahlungen'!$V$24:$CE$24,0)),'3. Erfassung Auszahlungen'!$N$24,"")</f>
        <v/>
      </c>
      <c r="H76" s="204" t="str">
        <f ca="1">IF(ISNUMBER(MATCH(H4,'3. Erfassung Auszahlungen'!$V$24:$CE$24,0)),'3. Erfassung Auszahlungen'!$N$24,"")</f>
        <v/>
      </c>
      <c r="I76" s="204" t="str">
        <f ca="1">IF(ISNUMBER(MATCH(I4,'3. Erfassung Auszahlungen'!$V$24:$CE$24,0)),'3. Erfassung Auszahlungen'!$N$24,"")</f>
        <v/>
      </c>
      <c r="J76" s="204" t="str">
        <f ca="1">IF(ISNUMBER(MATCH(J4,'3. Erfassung Auszahlungen'!$V$24:$CE$24,0)),'3. Erfassung Auszahlungen'!$N$24,"")</f>
        <v/>
      </c>
      <c r="K76" s="204" t="str">
        <f ca="1">IF(ISNUMBER(MATCH(K4,'3. Erfassung Auszahlungen'!$V$24:$CE$24,0)),'3. Erfassung Auszahlungen'!$N$24,"")</f>
        <v/>
      </c>
      <c r="L76" s="204" t="str">
        <f ca="1">IF(ISNUMBER(MATCH(L4,'3. Erfassung Auszahlungen'!$V$24:$CE$24,0)),'3. Erfassung Auszahlungen'!$N$24,"")</f>
        <v/>
      </c>
      <c r="M76" s="204" t="str">
        <f ca="1">IF(ISNUMBER(MATCH(M4,'3. Erfassung Auszahlungen'!$V$24:$CE$24,0)),'3. Erfassung Auszahlungen'!$N$24,"")</f>
        <v/>
      </c>
      <c r="N76" s="135">
        <f t="shared" ca="1" si="8"/>
        <v>0</v>
      </c>
    </row>
    <row r="77" spans="1:14" x14ac:dyDescent="0.25">
      <c r="A77" s="18">
        <f>'3. Erfassung Auszahlungen'!A25</f>
        <v>0</v>
      </c>
      <c r="B77" s="204" t="str">
        <f ca="1">IF(ISNUMBER(MATCH(B4,'3. Erfassung Auszahlungen'!$V$25:$CE$25,0)),'3. Erfassung Auszahlungen'!$N$25,"")</f>
        <v/>
      </c>
      <c r="C77" s="204" t="str">
        <f ca="1">IF(ISNUMBER(MATCH(C4,'3. Erfassung Auszahlungen'!$V$25:$CE$25,0)),'3. Erfassung Auszahlungen'!$N$25,"")</f>
        <v/>
      </c>
      <c r="D77" s="204" t="str">
        <f ca="1">IF(ISNUMBER(MATCH(D4,'3. Erfassung Auszahlungen'!$V$25:$CE$25,0)),'3. Erfassung Auszahlungen'!$N$25,"")</f>
        <v/>
      </c>
      <c r="E77" s="204" t="str">
        <f ca="1">IF(ISNUMBER(MATCH(E4,'3. Erfassung Auszahlungen'!$V$25:$CE$25,0)),'3. Erfassung Auszahlungen'!$N$25,"")</f>
        <v/>
      </c>
      <c r="F77" s="204" t="str">
        <f ca="1">IF(ISNUMBER(MATCH(F4,'3. Erfassung Auszahlungen'!$V$25:$CE$25,0)),'3. Erfassung Auszahlungen'!$N$25,"")</f>
        <v/>
      </c>
      <c r="G77" s="204" t="str">
        <f ca="1">IF(ISNUMBER(MATCH(G4,'3. Erfassung Auszahlungen'!$V$25:$CE$25,0)),'3. Erfassung Auszahlungen'!$N$25,"")</f>
        <v/>
      </c>
      <c r="H77" s="204" t="str">
        <f ca="1">IF(ISNUMBER(MATCH(H4,'3. Erfassung Auszahlungen'!$V$25:$CE$25,0)),'3. Erfassung Auszahlungen'!$N$25,"")</f>
        <v/>
      </c>
      <c r="I77" s="204" t="str">
        <f ca="1">IF(ISNUMBER(MATCH(I4,'3. Erfassung Auszahlungen'!$V$25:$CE$25,0)),'3. Erfassung Auszahlungen'!$N$25,"")</f>
        <v/>
      </c>
      <c r="J77" s="204" t="str">
        <f ca="1">IF(ISNUMBER(MATCH(J4,'3. Erfassung Auszahlungen'!$V$25:$CE$25,0)),'3. Erfassung Auszahlungen'!$N$25,"")</f>
        <v/>
      </c>
      <c r="K77" s="204" t="str">
        <f ca="1">IF(ISNUMBER(MATCH(K4,'3. Erfassung Auszahlungen'!$V$25:$CE$25,0)),'3. Erfassung Auszahlungen'!$N$25,"")</f>
        <v/>
      </c>
      <c r="L77" s="204" t="str">
        <f ca="1">IF(ISNUMBER(MATCH(L4,'3. Erfassung Auszahlungen'!$V$25:$CE$25,0)),'3. Erfassung Auszahlungen'!$N$25,"")</f>
        <v/>
      </c>
      <c r="M77" s="204" t="str">
        <f ca="1">IF(ISNUMBER(MATCH(M4,'3. Erfassung Auszahlungen'!$V$25:$CE$25,0)),'3. Erfassung Auszahlungen'!$N$25,"")</f>
        <v/>
      </c>
      <c r="N77" s="135">
        <f t="shared" ca="1" si="8"/>
        <v>0</v>
      </c>
    </row>
    <row r="78" spans="1:14" x14ac:dyDescent="0.25">
      <c r="A78" s="18">
        <f>'3. Erfassung Auszahlungen'!A26</f>
        <v>0</v>
      </c>
      <c r="B78" s="204" t="str">
        <f ca="1">IF(ISNUMBER(MATCH(B4,'3. Erfassung Auszahlungen'!$V$26:$CE$26,0)),'3. Erfassung Auszahlungen'!$N$26,"")</f>
        <v/>
      </c>
      <c r="C78" s="204" t="str">
        <f ca="1">IF(ISNUMBER(MATCH(C4,'3. Erfassung Auszahlungen'!$V$26:$CE$26,0)),'3. Erfassung Auszahlungen'!$N$26,"")</f>
        <v/>
      </c>
      <c r="D78" s="204" t="str">
        <f ca="1">IF(ISNUMBER(MATCH(D4,'3. Erfassung Auszahlungen'!$V$26:$CE$26,0)),'3. Erfassung Auszahlungen'!$N$26,"")</f>
        <v/>
      </c>
      <c r="E78" s="204" t="str">
        <f ca="1">IF(ISNUMBER(MATCH(E4,'3. Erfassung Auszahlungen'!$V$26:$CE$26,0)),'3. Erfassung Auszahlungen'!$N$26,"")</f>
        <v/>
      </c>
      <c r="F78" s="204" t="str">
        <f ca="1">IF(ISNUMBER(MATCH(F4,'3. Erfassung Auszahlungen'!$V$26:$CE$26,0)),'3. Erfassung Auszahlungen'!$N$26,"")</f>
        <v/>
      </c>
      <c r="G78" s="204" t="str">
        <f ca="1">IF(ISNUMBER(MATCH(G4,'3. Erfassung Auszahlungen'!$V$26:$CE$26,0)),'3. Erfassung Auszahlungen'!$N$26,"")</f>
        <v/>
      </c>
      <c r="H78" s="204" t="str">
        <f ca="1">IF(ISNUMBER(MATCH(H4,'3. Erfassung Auszahlungen'!$V$26:$CE$26,0)),'3. Erfassung Auszahlungen'!$N$26,"")</f>
        <v/>
      </c>
      <c r="I78" s="204" t="str">
        <f ca="1">IF(ISNUMBER(MATCH(I4,'3. Erfassung Auszahlungen'!$V$26:$CE$26,0)),'3. Erfassung Auszahlungen'!$N$26,"")</f>
        <v/>
      </c>
      <c r="J78" s="204" t="str">
        <f ca="1">IF(ISNUMBER(MATCH(J4,'3. Erfassung Auszahlungen'!$V$26:$CE$26,0)),'3. Erfassung Auszahlungen'!$N$26,"")</f>
        <v/>
      </c>
      <c r="K78" s="204" t="str">
        <f ca="1">IF(ISNUMBER(MATCH(K4,'3. Erfassung Auszahlungen'!$V$26:$CE$26,0)),'3. Erfassung Auszahlungen'!$N$26,"")</f>
        <v/>
      </c>
      <c r="L78" s="204" t="str">
        <f ca="1">IF(ISNUMBER(MATCH(L4,'3. Erfassung Auszahlungen'!$V$26:$CE$26,0)),'3. Erfassung Auszahlungen'!$N$26,"")</f>
        <v/>
      </c>
      <c r="M78" s="204" t="str">
        <f ca="1">IF(ISNUMBER(MATCH(M4,'3. Erfassung Auszahlungen'!$V$26:$CE$26,0)),'3. Erfassung Auszahlungen'!$N$26,"")</f>
        <v/>
      </c>
      <c r="N78" s="135">
        <f t="shared" ca="1" si="8"/>
        <v>0</v>
      </c>
    </row>
    <row r="79" spans="1:14" x14ac:dyDescent="0.25">
      <c r="A79" s="18">
        <f>'3. Erfassung Auszahlungen'!A27</f>
        <v>0</v>
      </c>
      <c r="B79" s="204" t="str">
        <f ca="1">IF(ISNUMBER(MATCH(B4,'3. Erfassung Auszahlungen'!$V$27:$CE$27,0)),'3. Erfassung Auszahlungen'!$N$27,"")</f>
        <v/>
      </c>
      <c r="C79" s="204" t="str">
        <f ca="1">IF(ISNUMBER(MATCH(C4,'3. Erfassung Auszahlungen'!$V$27:$CE$27,0)),'3. Erfassung Auszahlungen'!$N$27,"")</f>
        <v/>
      </c>
      <c r="D79" s="204" t="str">
        <f ca="1">IF(ISNUMBER(MATCH(D4,'3. Erfassung Auszahlungen'!$V$27:$CE$27,0)),'3. Erfassung Auszahlungen'!$N$27,"")</f>
        <v/>
      </c>
      <c r="E79" s="204" t="str">
        <f ca="1">IF(ISNUMBER(MATCH(E4,'3. Erfassung Auszahlungen'!$V$27:$CE$27,0)),'3. Erfassung Auszahlungen'!$N$27,"")</f>
        <v/>
      </c>
      <c r="F79" s="204" t="str">
        <f ca="1">IF(ISNUMBER(MATCH(F4,'3. Erfassung Auszahlungen'!$V$27:$CE$27,0)),'3. Erfassung Auszahlungen'!$N$27,"")</f>
        <v/>
      </c>
      <c r="G79" s="204" t="str">
        <f ca="1">IF(ISNUMBER(MATCH(G4,'3. Erfassung Auszahlungen'!$V$27:$CE$27,0)),'3. Erfassung Auszahlungen'!$N$27,"")</f>
        <v/>
      </c>
      <c r="H79" s="204" t="str">
        <f ca="1">IF(ISNUMBER(MATCH(H4,'3. Erfassung Auszahlungen'!$V$27:$CE$27,0)),'3. Erfassung Auszahlungen'!$N$27,"")</f>
        <v/>
      </c>
      <c r="I79" s="204" t="str">
        <f ca="1">IF(ISNUMBER(MATCH(I4,'3. Erfassung Auszahlungen'!$V$27:$CE$27,0)),'3. Erfassung Auszahlungen'!$N$27,"")</f>
        <v/>
      </c>
      <c r="J79" s="204" t="str">
        <f ca="1">IF(ISNUMBER(MATCH(J4,'3. Erfassung Auszahlungen'!$V$27:$CE$27,0)),'3. Erfassung Auszahlungen'!$N$27,"")</f>
        <v/>
      </c>
      <c r="K79" s="204" t="str">
        <f ca="1">IF(ISNUMBER(MATCH(K4,'3. Erfassung Auszahlungen'!$V$27:$CE$27,0)),'3. Erfassung Auszahlungen'!$N$27,"")</f>
        <v/>
      </c>
      <c r="L79" s="204" t="str">
        <f ca="1">IF(ISNUMBER(MATCH(L4,'3. Erfassung Auszahlungen'!$V$27:$CE$27,0)),'3. Erfassung Auszahlungen'!$N$27,"")</f>
        <v/>
      </c>
      <c r="M79" s="204" t="str">
        <f ca="1">IF(ISNUMBER(MATCH(M4,'3. Erfassung Auszahlungen'!$V$27:$CE$27,0)),'3. Erfassung Auszahlungen'!$N$27,"")</f>
        <v/>
      </c>
      <c r="N79" s="135">
        <f t="shared" ca="1" si="8"/>
        <v>0</v>
      </c>
    </row>
    <row r="80" spans="1:14" x14ac:dyDescent="0.25">
      <c r="A80" s="18">
        <f>'3. Erfassung Auszahlungen'!A28</f>
        <v>0</v>
      </c>
      <c r="B80" s="204" t="str">
        <f ca="1">IF(ISNUMBER(MATCH(B4,'3. Erfassung Auszahlungen'!$V$28:$CE$28,0)),'3. Erfassung Auszahlungen'!$N$28,"")</f>
        <v/>
      </c>
      <c r="C80" s="204" t="str">
        <f ca="1">IF(ISNUMBER(MATCH(C4,'3. Erfassung Auszahlungen'!$V$28:$CE$28,0)),'3. Erfassung Auszahlungen'!$N$28,"")</f>
        <v/>
      </c>
      <c r="D80" s="204" t="str">
        <f ca="1">IF(ISNUMBER(MATCH(D4,'3. Erfassung Auszahlungen'!$V$28:$CE$28,0)),'3. Erfassung Auszahlungen'!$N$28,"")</f>
        <v/>
      </c>
      <c r="E80" s="204" t="str">
        <f ca="1">IF(ISNUMBER(MATCH(E4,'3. Erfassung Auszahlungen'!$V$28:$CE$28,0)),'3. Erfassung Auszahlungen'!$N$28,"")</f>
        <v/>
      </c>
      <c r="F80" s="204" t="str">
        <f ca="1">IF(ISNUMBER(MATCH(F4,'3. Erfassung Auszahlungen'!$V$28:$CE$28,0)),'3. Erfassung Auszahlungen'!$N$28,"")</f>
        <v/>
      </c>
      <c r="G80" s="204" t="str">
        <f ca="1">IF(ISNUMBER(MATCH(G4,'3. Erfassung Auszahlungen'!$V$28:$CE$28,0)),'3. Erfassung Auszahlungen'!$N$28,"")</f>
        <v/>
      </c>
      <c r="H80" s="204" t="str">
        <f ca="1">IF(ISNUMBER(MATCH(H4,'3. Erfassung Auszahlungen'!$V$28:$CE$28,0)),'3. Erfassung Auszahlungen'!$N$28,"")</f>
        <v/>
      </c>
      <c r="I80" s="204" t="str">
        <f ca="1">IF(ISNUMBER(MATCH(I4,'3. Erfassung Auszahlungen'!$V$28:$CE$28,0)),'3. Erfassung Auszahlungen'!$N$28,"")</f>
        <v/>
      </c>
      <c r="J80" s="204" t="str">
        <f ca="1">IF(ISNUMBER(MATCH(J4,'3. Erfassung Auszahlungen'!$V$28:$CE$28,0)),'3. Erfassung Auszahlungen'!$N$28,"")</f>
        <v/>
      </c>
      <c r="K80" s="204" t="str">
        <f ca="1">IF(ISNUMBER(MATCH(K4,'3. Erfassung Auszahlungen'!$V$28:$CE$28,0)),'3. Erfassung Auszahlungen'!$N$28,"")</f>
        <v/>
      </c>
      <c r="L80" s="204" t="str">
        <f ca="1">IF(ISNUMBER(MATCH(L4,'3. Erfassung Auszahlungen'!$V$28:$CE$28,0)),'3. Erfassung Auszahlungen'!$N$28,"")</f>
        <v/>
      </c>
      <c r="M80" s="204" t="str">
        <f ca="1">IF(ISNUMBER(MATCH(M4,'3. Erfassung Auszahlungen'!$V$28:$CE$28,0)),'3. Erfassung Auszahlungen'!$N$28,"")</f>
        <v/>
      </c>
      <c r="N80" s="135">
        <f t="shared" ca="1" si="8"/>
        <v>0</v>
      </c>
    </row>
    <row r="81" spans="1:15" x14ac:dyDescent="0.25">
      <c r="A81" s="18">
        <f>'3. Erfassung Auszahlungen'!A29</f>
        <v>0</v>
      </c>
      <c r="B81" s="204" t="str">
        <f ca="1">IF(ISNUMBER(MATCH(B4,'3. Erfassung Auszahlungen'!$V$29:$CE$29,0)),'3. Erfassung Auszahlungen'!$N$29,"")</f>
        <v/>
      </c>
      <c r="C81" s="204" t="str">
        <f ca="1">IF(ISNUMBER(MATCH(C4,'3. Erfassung Auszahlungen'!$V$29:$CE$29,0)),'3. Erfassung Auszahlungen'!$N$29,"")</f>
        <v/>
      </c>
      <c r="D81" s="204" t="str">
        <f ca="1">IF(ISNUMBER(MATCH(D4,'3. Erfassung Auszahlungen'!$V$29:$CE$29,0)),'3. Erfassung Auszahlungen'!$N$29,"")</f>
        <v/>
      </c>
      <c r="E81" s="204" t="str">
        <f ca="1">IF(ISNUMBER(MATCH(E4,'3. Erfassung Auszahlungen'!$V$29:$CE$29,0)),'3. Erfassung Auszahlungen'!$N$29,"")</f>
        <v/>
      </c>
      <c r="F81" s="204" t="str">
        <f ca="1">IF(ISNUMBER(MATCH(F4,'3. Erfassung Auszahlungen'!$V$29:$CE$29,0)),'3. Erfassung Auszahlungen'!$N$29,"")</f>
        <v/>
      </c>
      <c r="G81" s="204" t="str">
        <f ca="1">IF(ISNUMBER(MATCH(G4,'3. Erfassung Auszahlungen'!$V$29:$CE$29,0)),'3. Erfassung Auszahlungen'!$N$29,"")</f>
        <v/>
      </c>
      <c r="H81" s="204" t="str">
        <f ca="1">IF(ISNUMBER(MATCH(H4,'3. Erfassung Auszahlungen'!$V$29:$CE$29,0)),'3. Erfassung Auszahlungen'!$N$29,"")</f>
        <v/>
      </c>
      <c r="I81" s="204" t="str">
        <f ca="1">IF(ISNUMBER(MATCH(I4,'3. Erfassung Auszahlungen'!$V$29:$CE$29,0)),'3. Erfassung Auszahlungen'!$N$29,"")</f>
        <v/>
      </c>
      <c r="J81" s="204" t="str">
        <f ca="1">IF(ISNUMBER(MATCH(J4,'3. Erfassung Auszahlungen'!$V$29:$CE$29,0)),'3. Erfassung Auszahlungen'!$N$29,"")</f>
        <v/>
      </c>
      <c r="K81" s="204" t="str">
        <f ca="1">IF(ISNUMBER(MATCH(K4,'3. Erfassung Auszahlungen'!$V$29:$CE$29,0)),'3. Erfassung Auszahlungen'!$N$29,"")</f>
        <v/>
      </c>
      <c r="L81" s="204" t="str">
        <f ca="1">IF(ISNUMBER(MATCH(L4,'3. Erfassung Auszahlungen'!$V$29:$CE$29,0)),'3. Erfassung Auszahlungen'!$N$29,"")</f>
        <v/>
      </c>
      <c r="M81" s="204" t="str">
        <f ca="1">IF(ISNUMBER(MATCH(M4,'3. Erfassung Auszahlungen'!$V$29:$CE$29,0)),'3. Erfassung Auszahlungen'!$N$29,"")</f>
        <v/>
      </c>
      <c r="N81" s="135">
        <f t="shared" ca="1" si="8"/>
        <v>0</v>
      </c>
    </row>
    <row r="82" spans="1:15" x14ac:dyDescent="0.25">
      <c r="A82" s="18">
        <f>'3. Erfassung Auszahlungen'!A30</f>
        <v>0</v>
      </c>
      <c r="B82" s="204" t="str">
        <f ca="1">IF(ISNUMBER(MATCH(B4,'3. Erfassung Auszahlungen'!$V$30:$CE$30,0)),'3. Erfassung Auszahlungen'!$N$30,"")</f>
        <v/>
      </c>
      <c r="C82" s="204" t="str">
        <f ca="1">IF(ISNUMBER(MATCH(C4,'3. Erfassung Auszahlungen'!$V$30:$CE$30,0)),'3. Erfassung Auszahlungen'!$N$30,"")</f>
        <v/>
      </c>
      <c r="D82" s="204" t="str">
        <f ca="1">IF(ISNUMBER(MATCH(D4,'3. Erfassung Auszahlungen'!$V$30:$CE$30,0)),'3. Erfassung Auszahlungen'!$N$30,"")</f>
        <v/>
      </c>
      <c r="E82" s="204" t="str">
        <f ca="1">IF(ISNUMBER(MATCH(E4,'3. Erfassung Auszahlungen'!$V$30:$CE$30,0)),'3. Erfassung Auszahlungen'!$N$30,"")</f>
        <v/>
      </c>
      <c r="F82" s="204" t="str">
        <f ca="1">IF(ISNUMBER(MATCH(F4,'3. Erfassung Auszahlungen'!$V$30:$CE$30,0)),'3. Erfassung Auszahlungen'!$N$30,"")</f>
        <v/>
      </c>
      <c r="G82" s="204" t="str">
        <f ca="1">IF(ISNUMBER(MATCH(G4,'3. Erfassung Auszahlungen'!$V$30:$CE$30,0)),'3. Erfassung Auszahlungen'!$N$30,"")</f>
        <v/>
      </c>
      <c r="H82" s="204" t="str">
        <f ca="1">IF(ISNUMBER(MATCH(H4,'3. Erfassung Auszahlungen'!$V$30:$CE$30,0)),'3. Erfassung Auszahlungen'!$N$30,"")</f>
        <v/>
      </c>
      <c r="I82" s="204" t="str">
        <f ca="1">IF(ISNUMBER(MATCH(I4,'3. Erfassung Auszahlungen'!$V$30:$CE$30,0)),'3. Erfassung Auszahlungen'!$N$30,"")</f>
        <v/>
      </c>
      <c r="J82" s="204" t="str">
        <f ca="1">IF(ISNUMBER(MATCH(J4,'3. Erfassung Auszahlungen'!$V$30:$CE$30,0)),'3. Erfassung Auszahlungen'!$N$30,"")</f>
        <v/>
      </c>
      <c r="K82" s="204" t="str">
        <f ca="1">IF(ISNUMBER(MATCH(K4,'3. Erfassung Auszahlungen'!$V$30:$CE$30,0)),'3. Erfassung Auszahlungen'!$N$30,"")</f>
        <v/>
      </c>
      <c r="L82" s="204" t="str">
        <f ca="1">IF(ISNUMBER(MATCH(L4,'3. Erfassung Auszahlungen'!$V$30:$CE$30,0)),'3. Erfassung Auszahlungen'!$N$30,"")</f>
        <v/>
      </c>
      <c r="M82" s="204" t="str">
        <f ca="1">IF(ISNUMBER(MATCH(M4,'3. Erfassung Auszahlungen'!$V$30:$CE$30,0)),'3. Erfassung Auszahlungen'!$N$30,"")</f>
        <v/>
      </c>
      <c r="N82" s="135">
        <f t="shared" ca="1" si="8"/>
        <v>0</v>
      </c>
    </row>
    <row r="83" spans="1:15" x14ac:dyDescent="0.25">
      <c r="A83" s="18">
        <f>'3. Erfassung Auszahlungen'!A31</f>
        <v>0</v>
      </c>
      <c r="B83" s="204" t="str">
        <f ca="1">IF(ISNUMBER(MATCH(B4,'3. Erfassung Auszahlungen'!$V$31:$CE$31,0)),'3. Erfassung Auszahlungen'!$N$31,"")</f>
        <v/>
      </c>
      <c r="C83" s="204" t="str">
        <f ca="1">IF(ISNUMBER(MATCH(C4,'3. Erfassung Auszahlungen'!$V$31:$CE$31,0)),'3. Erfassung Auszahlungen'!$N$31,"")</f>
        <v/>
      </c>
      <c r="D83" s="204" t="str">
        <f ca="1">IF(ISNUMBER(MATCH(D4,'3. Erfassung Auszahlungen'!$V$31:$CE$31,0)),'3. Erfassung Auszahlungen'!$N$31,"")</f>
        <v/>
      </c>
      <c r="E83" s="204" t="str">
        <f ca="1">IF(ISNUMBER(MATCH(E4,'3. Erfassung Auszahlungen'!$V$31:$CE$31,0)),'3. Erfassung Auszahlungen'!$N$31,"")</f>
        <v/>
      </c>
      <c r="F83" s="204" t="str">
        <f ca="1">IF(ISNUMBER(MATCH(F4,'3. Erfassung Auszahlungen'!$V$31:$CE$31,0)),'3. Erfassung Auszahlungen'!$N$31,"")</f>
        <v/>
      </c>
      <c r="G83" s="204" t="str">
        <f ca="1">IF(ISNUMBER(MATCH(G4,'3. Erfassung Auszahlungen'!$V$31:$CE$31,0)),'3. Erfassung Auszahlungen'!$N$31,"")</f>
        <v/>
      </c>
      <c r="H83" s="204" t="str">
        <f ca="1">IF(ISNUMBER(MATCH(H4,'3. Erfassung Auszahlungen'!$V$31:$CE$31,0)),'3. Erfassung Auszahlungen'!$N$31,"")</f>
        <v/>
      </c>
      <c r="I83" s="204" t="str">
        <f ca="1">IF(ISNUMBER(MATCH(I4,'3. Erfassung Auszahlungen'!$V$31:$CE$31,0)),'3. Erfassung Auszahlungen'!$N$31,"")</f>
        <v/>
      </c>
      <c r="J83" s="204" t="str">
        <f ca="1">IF(ISNUMBER(MATCH(J4,'3. Erfassung Auszahlungen'!$V$31:$CE$31,0)),'3. Erfassung Auszahlungen'!$N$31,"")</f>
        <v/>
      </c>
      <c r="K83" s="204" t="str">
        <f ca="1">IF(ISNUMBER(MATCH(K4,'3. Erfassung Auszahlungen'!$V$31:$CE$31,0)),'3. Erfassung Auszahlungen'!$N$31,"")</f>
        <v/>
      </c>
      <c r="L83" s="204" t="str">
        <f ca="1">IF(ISNUMBER(MATCH(L4,'3. Erfassung Auszahlungen'!$V$31:$CE$31,0)),'3. Erfassung Auszahlungen'!$N$31,"")</f>
        <v/>
      </c>
      <c r="M83" s="204" t="str">
        <f ca="1">IF(ISNUMBER(MATCH(M4,'3. Erfassung Auszahlungen'!$V$31:$CE$31,0)),'3. Erfassung Auszahlungen'!$N$31,"")</f>
        <v/>
      </c>
      <c r="N83" s="135">
        <f t="shared" ca="1" si="8"/>
        <v>0</v>
      </c>
    </row>
    <row r="84" spans="1:15" x14ac:dyDescent="0.25">
      <c r="A84" s="18">
        <f>'3. Erfassung Auszahlungen'!A32</f>
        <v>0</v>
      </c>
      <c r="B84" s="204" t="str">
        <f ca="1">IF(ISNUMBER(MATCH(B4,'3. Erfassung Auszahlungen'!$V$32:$CE$32,0)),'3. Erfassung Auszahlungen'!$N$32,"")</f>
        <v/>
      </c>
      <c r="C84" s="204" t="str">
        <f ca="1">IF(ISNUMBER(MATCH(C4,'3. Erfassung Auszahlungen'!$V$32:$CE$32,0)),'3. Erfassung Auszahlungen'!$N$32,"")</f>
        <v/>
      </c>
      <c r="D84" s="204" t="str">
        <f ca="1">IF(ISNUMBER(MATCH(D4,'3. Erfassung Auszahlungen'!$V$32:$CE$32,0)),'3. Erfassung Auszahlungen'!$N$32,"")</f>
        <v/>
      </c>
      <c r="E84" s="204" t="str">
        <f ca="1">IF(ISNUMBER(MATCH(E4,'3. Erfassung Auszahlungen'!$V$32:$CE$32,0)),'3. Erfassung Auszahlungen'!$N$32,"")</f>
        <v/>
      </c>
      <c r="F84" s="204" t="str">
        <f ca="1">IF(ISNUMBER(MATCH(F4,'3. Erfassung Auszahlungen'!$V$32:$CE$32,0)),'3. Erfassung Auszahlungen'!$N$32,"")</f>
        <v/>
      </c>
      <c r="G84" s="204" t="str">
        <f ca="1">IF(ISNUMBER(MATCH(G4,'3. Erfassung Auszahlungen'!$V$32:$CE$32,0)),'3. Erfassung Auszahlungen'!$N$32,"")</f>
        <v/>
      </c>
      <c r="H84" s="204" t="str">
        <f ca="1">IF(ISNUMBER(MATCH(H4,'3. Erfassung Auszahlungen'!$V$32:$CE$32,0)),'3. Erfassung Auszahlungen'!$N$32,"")</f>
        <v/>
      </c>
      <c r="I84" s="204" t="str">
        <f ca="1">IF(ISNUMBER(MATCH(I4,'3. Erfassung Auszahlungen'!$V$32:$CE$32,0)),'3. Erfassung Auszahlungen'!$N$32,"")</f>
        <v/>
      </c>
      <c r="J84" s="204" t="str">
        <f ca="1">IF(ISNUMBER(MATCH(J4,'3. Erfassung Auszahlungen'!$V$32:$CE$32,0)),'3. Erfassung Auszahlungen'!$N$32,"")</f>
        <v/>
      </c>
      <c r="K84" s="204" t="str">
        <f ca="1">IF(ISNUMBER(MATCH(K4,'3. Erfassung Auszahlungen'!$V$32:$CE$32,0)),'3. Erfassung Auszahlungen'!$N$32,"")</f>
        <v/>
      </c>
      <c r="L84" s="204" t="str">
        <f ca="1">IF(ISNUMBER(MATCH(L4,'3. Erfassung Auszahlungen'!$V$32:$CE$32,0)),'3. Erfassung Auszahlungen'!$N$32,"")</f>
        <v/>
      </c>
      <c r="M84" s="204" t="str">
        <f ca="1">IF(ISNUMBER(MATCH(M4,'3. Erfassung Auszahlungen'!$V$32:$CE$32,0)),'3. Erfassung Auszahlungen'!$N$32,"")</f>
        <v/>
      </c>
      <c r="N84" s="135">
        <f t="shared" ca="1" si="8"/>
        <v>0</v>
      </c>
    </row>
    <row r="85" spans="1:15" x14ac:dyDescent="0.25">
      <c r="A85" s="18">
        <f>'3. Erfassung Auszahlungen'!A33</f>
        <v>0</v>
      </c>
      <c r="B85" s="204" t="str">
        <f ca="1">IF(ISNUMBER(MATCH(B4,'3. Erfassung Auszahlungen'!$V$33:$CE$33,0)),'3. Erfassung Auszahlungen'!$N$33,"")</f>
        <v/>
      </c>
      <c r="C85" s="204" t="str">
        <f ca="1">IF(ISNUMBER(MATCH(C4,'3. Erfassung Auszahlungen'!$V$33:$CE$33,0)),'3. Erfassung Auszahlungen'!$N$33,"")</f>
        <v/>
      </c>
      <c r="D85" s="204" t="str">
        <f ca="1">IF(ISNUMBER(MATCH(D4,'3. Erfassung Auszahlungen'!$V$33:$CE$33,0)),'3. Erfassung Auszahlungen'!$N$33,"")</f>
        <v/>
      </c>
      <c r="E85" s="204" t="str">
        <f ca="1">IF(ISNUMBER(MATCH(E4,'3. Erfassung Auszahlungen'!$V$33:$CE$33,0)),'3. Erfassung Auszahlungen'!$N$33,"")</f>
        <v/>
      </c>
      <c r="F85" s="204" t="str">
        <f ca="1">IF(ISNUMBER(MATCH(F4,'3. Erfassung Auszahlungen'!$V$33:$CE$33,0)),'3. Erfassung Auszahlungen'!$N$33,"")</f>
        <v/>
      </c>
      <c r="G85" s="204" t="str">
        <f ca="1">IF(ISNUMBER(MATCH(G4,'3. Erfassung Auszahlungen'!$V$33:$CE$33,0)),'3. Erfassung Auszahlungen'!$N$33,"")</f>
        <v/>
      </c>
      <c r="H85" s="204" t="str">
        <f ca="1">IF(ISNUMBER(MATCH(H4,'3. Erfassung Auszahlungen'!$V$33:$CE$33,0)),'3. Erfassung Auszahlungen'!$N$33,"")</f>
        <v/>
      </c>
      <c r="I85" s="204" t="str">
        <f ca="1">IF(ISNUMBER(MATCH(I4,'3. Erfassung Auszahlungen'!$V$33:$CE$33,0)),'3. Erfassung Auszahlungen'!$N$33,"")</f>
        <v/>
      </c>
      <c r="J85" s="204" t="str">
        <f ca="1">IF(ISNUMBER(MATCH(J4,'3. Erfassung Auszahlungen'!$V$33:$CE$33,0)),'3. Erfassung Auszahlungen'!$N$33,"")</f>
        <v/>
      </c>
      <c r="K85" s="204" t="str">
        <f ca="1">IF(ISNUMBER(MATCH(K4,'3. Erfassung Auszahlungen'!$V$33:$CE$33,0)),'3. Erfassung Auszahlungen'!$N$33,"")</f>
        <v/>
      </c>
      <c r="L85" s="204" t="str">
        <f ca="1">IF(ISNUMBER(MATCH(L4,'3. Erfassung Auszahlungen'!$V$33:$CE$33,0)),'3. Erfassung Auszahlungen'!$N$33,"")</f>
        <v/>
      </c>
      <c r="M85" s="204" t="str">
        <f ca="1">IF(ISNUMBER(MATCH(M4,'3. Erfassung Auszahlungen'!$V$33:$CE$33,0)),'3. Erfassung Auszahlungen'!$N$33,"")</f>
        <v/>
      </c>
      <c r="N85" s="135">
        <f t="shared" ca="1" si="8"/>
        <v>0</v>
      </c>
    </row>
    <row r="86" spans="1:15" x14ac:dyDescent="0.25">
      <c r="A86" s="18">
        <f>'3. Erfassung Auszahlungen'!A34</f>
        <v>0</v>
      </c>
      <c r="B86" s="204" t="str">
        <f ca="1">IF(ISNUMBER(MATCH(B4,'3. Erfassung Auszahlungen'!$V$34:$CE$34,0)),'3. Erfassung Auszahlungen'!$N$34,"")</f>
        <v/>
      </c>
      <c r="C86" s="204" t="str">
        <f ca="1">IF(ISNUMBER(MATCH(C4,'3. Erfassung Auszahlungen'!$V$34:$CE$34,0)),'3. Erfassung Auszahlungen'!$N$34,"")</f>
        <v/>
      </c>
      <c r="D86" s="204" t="str">
        <f ca="1">IF(ISNUMBER(MATCH(D4,'3. Erfassung Auszahlungen'!$V$34:$CE$34,0)),'3. Erfassung Auszahlungen'!$N$34,"")</f>
        <v/>
      </c>
      <c r="E86" s="204" t="str">
        <f ca="1">IF(ISNUMBER(MATCH(E4,'3. Erfassung Auszahlungen'!$V$34:$CE$34,0)),'3. Erfassung Auszahlungen'!$N$34,"")</f>
        <v/>
      </c>
      <c r="F86" s="204" t="str">
        <f ca="1">IF(ISNUMBER(MATCH(F4,'3. Erfassung Auszahlungen'!$V$34:$CE$34,0)),'3. Erfassung Auszahlungen'!$N$34,"")</f>
        <v/>
      </c>
      <c r="G86" s="204" t="str">
        <f ca="1">IF(ISNUMBER(MATCH(G4,'3. Erfassung Auszahlungen'!$V$34:$CE$34,0)),'3. Erfassung Auszahlungen'!$N$34,"")</f>
        <v/>
      </c>
      <c r="H86" s="204" t="str">
        <f ca="1">IF(ISNUMBER(MATCH(H4,'3. Erfassung Auszahlungen'!$V$34:$CE$34,0)),'3. Erfassung Auszahlungen'!$N$34,"")</f>
        <v/>
      </c>
      <c r="I86" s="204" t="str">
        <f ca="1">IF(ISNUMBER(MATCH(I4,'3. Erfassung Auszahlungen'!$V$34:$CE$34,0)),'3. Erfassung Auszahlungen'!$N$34,"")</f>
        <v/>
      </c>
      <c r="J86" s="204" t="str">
        <f ca="1">IF(ISNUMBER(MATCH(J4,'3. Erfassung Auszahlungen'!$V$34:$CE$34,0)),'3. Erfassung Auszahlungen'!$N$34,"")</f>
        <v/>
      </c>
      <c r="K86" s="204" t="str">
        <f ca="1">IF(ISNUMBER(MATCH(K4,'3. Erfassung Auszahlungen'!$V$34:$CE$34,0)),'3. Erfassung Auszahlungen'!$N$34,"")</f>
        <v/>
      </c>
      <c r="L86" s="204" t="str">
        <f ca="1">IF(ISNUMBER(MATCH(L4,'3. Erfassung Auszahlungen'!$V$34:$CE$34,0)),'3. Erfassung Auszahlungen'!$N$34,"")</f>
        <v/>
      </c>
      <c r="M86" s="204" t="str">
        <f ca="1">IF(ISNUMBER(MATCH(M4,'3. Erfassung Auszahlungen'!$V$34:$CE$34,0)),'3. Erfassung Auszahlungen'!$N$34,"")</f>
        <v/>
      </c>
      <c r="N86" s="135">
        <f t="shared" ca="1" si="8"/>
        <v>0</v>
      </c>
    </row>
    <row r="87" spans="1:15" x14ac:dyDescent="0.25">
      <c r="A87" s="18">
        <f>'3. Erfassung Auszahlungen'!A35</f>
        <v>0</v>
      </c>
      <c r="B87" s="204" t="str">
        <f ca="1">IF(ISNUMBER(MATCH(B4,'3. Erfassung Auszahlungen'!$V$35:$CE$35,0)),'3. Erfassung Auszahlungen'!$N$35,"")</f>
        <v/>
      </c>
      <c r="C87" s="204" t="str">
        <f ca="1">IF(ISNUMBER(MATCH(C4,'3. Erfassung Auszahlungen'!$V$35:$CE$35,0)),'3. Erfassung Auszahlungen'!$N$35,"")</f>
        <v/>
      </c>
      <c r="D87" s="204" t="str">
        <f ca="1">IF(ISNUMBER(MATCH(D4,'3. Erfassung Auszahlungen'!$V$35:$CE$35,0)),'3. Erfassung Auszahlungen'!$N$35,"")</f>
        <v/>
      </c>
      <c r="E87" s="204" t="str">
        <f ca="1">IF(ISNUMBER(MATCH(E4,'3. Erfassung Auszahlungen'!$V$35:$CE$35,0)),'3. Erfassung Auszahlungen'!$N$35,"")</f>
        <v/>
      </c>
      <c r="F87" s="204" t="str">
        <f ca="1">IF(ISNUMBER(MATCH(F4,'3. Erfassung Auszahlungen'!$V$35:$CE$35,0)),'3. Erfassung Auszahlungen'!$N$35,"")</f>
        <v/>
      </c>
      <c r="G87" s="204" t="str">
        <f ca="1">IF(ISNUMBER(MATCH(G4,'3. Erfassung Auszahlungen'!$V$35:$CE$35,0)),'3. Erfassung Auszahlungen'!$N$35,"")</f>
        <v/>
      </c>
      <c r="H87" s="204" t="str">
        <f ca="1">IF(ISNUMBER(MATCH(H4,'3. Erfassung Auszahlungen'!$V$35:$CE$35,0)),'3. Erfassung Auszahlungen'!$N$35,"")</f>
        <v/>
      </c>
      <c r="I87" s="204" t="str">
        <f ca="1">IF(ISNUMBER(MATCH(I4,'3. Erfassung Auszahlungen'!$V$35:$CE$35,0)),'3. Erfassung Auszahlungen'!$N$35,"")</f>
        <v/>
      </c>
      <c r="J87" s="204" t="str">
        <f ca="1">IF(ISNUMBER(MATCH(J4,'3. Erfassung Auszahlungen'!$V$35:$CE$35,0)),'3. Erfassung Auszahlungen'!$N$35,"")</f>
        <v/>
      </c>
      <c r="K87" s="204" t="str">
        <f ca="1">IF(ISNUMBER(MATCH(K4,'3. Erfassung Auszahlungen'!$V$35:$CE$35,0)),'3. Erfassung Auszahlungen'!$N$35,"")</f>
        <v/>
      </c>
      <c r="L87" s="204" t="str">
        <f ca="1">IF(ISNUMBER(MATCH(L4,'3. Erfassung Auszahlungen'!$V$35:$CE$35,0)),'3. Erfassung Auszahlungen'!$N$35,"")</f>
        <v/>
      </c>
      <c r="M87" s="204" t="str">
        <f ca="1">IF(ISNUMBER(MATCH(M4,'3. Erfassung Auszahlungen'!$V$35:$CE$35,0)),'3. Erfassung Auszahlungen'!$N$35,"")</f>
        <v/>
      </c>
      <c r="N87" s="135">
        <f t="shared" ca="1" si="8"/>
        <v>0</v>
      </c>
    </row>
    <row r="88" spans="1:15" x14ac:dyDescent="0.25">
      <c r="A88" s="18">
        <f>'3. Erfassung Auszahlungen'!A36</f>
        <v>0</v>
      </c>
      <c r="B88" s="204" t="str">
        <f ca="1">IF(ISNUMBER(MATCH(B4,'3. Erfassung Auszahlungen'!$V$36:$CE$36,0)),'3. Erfassung Auszahlungen'!$N$36,"")</f>
        <v/>
      </c>
      <c r="C88" s="204" t="str">
        <f ca="1">IF(ISNUMBER(MATCH(C4,'3. Erfassung Auszahlungen'!$V$36:$CE$36,0)),'3. Erfassung Auszahlungen'!$N$36,"")</f>
        <v/>
      </c>
      <c r="D88" s="204" t="str">
        <f ca="1">IF(ISNUMBER(MATCH(D4,'3. Erfassung Auszahlungen'!$V$36:$CE$36,0)),'3. Erfassung Auszahlungen'!$N$36,"")</f>
        <v/>
      </c>
      <c r="E88" s="204" t="str">
        <f ca="1">IF(ISNUMBER(MATCH(E4,'3. Erfassung Auszahlungen'!$V$36:$CE$36,0)),'3. Erfassung Auszahlungen'!$N$36,"")</f>
        <v/>
      </c>
      <c r="F88" s="204" t="str">
        <f ca="1">IF(ISNUMBER(MATCH(F4,'3. Erfassung Auszahlungen'!$V$36:$CE$36,0)),'3. Erfassung Auszahlungen'!$N$36,"")</f>
        <v/>
      </c>
      <c r="G88" s="204" t="str">
        <f ca="1">IF(ISNUMBER(MATCH(G4,'3. Erfassung Auszahlungen'!$V$36:$CE$36,0)),'3. Erfassung Auszahlungen'!$N$36,"")</f>
        <v/>
      </c>
      <c r="H88" s="204" t="str">
        <f ca="1">IF(ISNUMBER(MATCH(H4,'3. Erfassung Auszahlungen'!$V$36:$CE$36,0)),'3. Erfassung Auszahlungen'!$N$36,"")</f>
        <v/>
      </c>
      <c r="I88" s="204" t="str">
        <f ca="1">IF(ISNUMBER(MATCH(I4,'3. Erfassung Auszahlungen'!$V$36:$CE$36,0)),'3. Erfassung Auszahlungen'!$N$36,"")</f>
        <v/>
      </c>
      <c r="J88" s="204" t="str">
        <f ca="1">IF(ISNUMBER(MATCH(J4,'3. Erfassung Auszahlungen'!$V$36:$CE$36,0)),'3. Erfassung Auszahlungen'!$N$36,"")</f>
        <v/>
      </c>
      <c r="K88" s="204" t="str">
        <f ca="1">IF(ISNUMBER(MATCH(K4,'3. Erfassung Auszahlungen'!$V$36:$CE$36,0)),'3. Erfassung Auszahlungen'!$N$36,"")</f>
        <v/>
      </c>
      <c r="L88" s="204" t="str">
        <f ca="1">IF(ISNUMBER(MATCH(L4,'3. Erfassung Auszahlungen'!$V$36:$CE$36,0)),'3. Erfassung Auszahlungen'!$N$36,"")</f>
        <v/>
      </c>
      <c r="M88" s="204" t="str">
        <f ca="1">IF(ISNUMBER(MATCH(M4,'3. Erfassung Auszahlungen'!$V$36:$CE$36,0)),'3. Erfassung Auszahlungen'!$N$36,"")</f>
        <v/>
      </c>
      <c r="N88" s="135">
        <f t="shared" ca="1" si="8"/>
        <v>0</v>
      </c>
    </row>
    <row r="89" spans="1:15" x14ac:dyDescent="0.25">
      <c r="A89" s="18">
        <f>'3. Erfassung Auszahlungen'!A37</f>
        <v>0</v>
      </c>
      <c r="B89" s="204" t="str">
        <f ca="1">IF(ISNUMBER(MATCH(B4,'3. Erfassung Auszahlungen'!$V$37:$CE$37,0)),'3. Erfassung Auszahlungen'!$N$37,"")</f>
        <v/>
      </c>
      <c r="C89" s="204" t="str">
        <f ca="1">IF(ISNUMBER(MATCH(C4,'3. Erfassung Auszahlungen'!$V$37:$CE$37,0)),'3. Erfassung Auszahlungen'!$N$37,"")</f>
        <v/>
      </c>
      <c r="D89" s="204" t="str">
        <f ca="1">IF(ISNUMBER(MATCH(D4,'3. Erfassung Auszahlungen'!$V$37:$CE$37,0)),'3. Erfassung Auszahlungen'!$N$37,"")</f>
        <v/>
      </c>
      <c r="E89" s="204" t="str">
        <f ca="1">IF(ISNUMBER(MATCH(E4,'3. Erfassung Auszahlungen'!$V$37:$CE$37,0)),'3. Erfassung Auszahlungen'!$N$37,"")</f>
        <v/>
      </c>
      <c r="F89" s="204" t="str">
        <f ca="1">IF(ISNUMBER(MATCH(F4,'3. Erfassung Auszahlungen'!$V$37:$CE$37,0)),'3. Erfassung Auszahlungen'!$N$37,"")</f>
        <v/>
      </c>
      <c r="G89" s="204" t="str">
        <f ca="1">IF(ISNUMBER(MATCH(G4,'3. Erfassung Auszahlungen'!$V$37:$CE$37,0)),'3. Erfassung Auszahlungen'!$N$37,"")</f>
        <v/>
      </c>
      <c r="H89" s="204" t="str">
        <f ca="1">IF(ISNUMBER(MATCH(H4,'3. Erfassung Auszahlungen'!$V$37:$CE$37,0)),'3. Erfassung Auszahlungen'!$N$37,"")</f>
        <v/>
      </c>
      <c r="I89" s="204" t="str">
        <f ca="1">IF(ISNUMBER(MATCH(I4,'3. Erfassung Auszahlungen'!$V$37:$CE$37,0)),'3. Erfassung Auszahlungen'!$N$37,"")</f>
        <v/>
      </c>
      <c r="J89" s="204" t="str">
        <f ca="1">IF(ISNUMBER(MATCH(J4,'3. Erfassung Auszahlungen'!$V$37:$CE$37,0)),'3. Erfassung Auszahlungen'!$N$37,"")</f>
        <v/>
      </c>
      <c r="K89" s="204" t="str">
        <f ca="1">IF(ISNUMBER(MATCH(K4,'3. Erfassung Auszahlungen'!$V$37:$CE$37,0)),'3. Erfassung Auszahlungen'!$N$37,"")</f>
        <v/>
      </c>
      <c r="L89" s="204" t="str">
        <f ca="1">IF(ISNUMBER(MATCH(L4,'3. Erfassung Auszahlungen'!$V$37:$CE$37,0)),'3. Erfassung Auszahlungen'!$N$37,"")</f>
        <v/>
      </c>
      <c r="M89" s="204" t="str">
        <f ca="1">IF(ISNUMBER(MATCH(M4,'3. Erfassung Auszahlungen'!$V$37:$CE$37,0)),'3. Erfassung Auszahlungen'!$N$37,"")</f>
        <v/>
      </c>
      <c r="N89" s="135">
        <f t="shared" ca="1" si="8"/>
        <v>0</v>
      </c>
    </row>
    <row r="90" spans="1:15" x14ac:dyDescent="0.25">
      <c r="A90" s="18">
        <f>'3. Erfassung Auszahlungen'!A38</f>
        <v>0</v>
      </c>
      <c r="B90" s="204" t="str">
        <f ca="1">IF(ISNUMBER(MATCH(B4,'3. Erfassung Auszahlungen'!$V$38:$CE$38,0)),'3. Erfassung Auszahlungen'!$N$38,"")</f>
        <v/>
      </c>
      <c r="C90" s="204" t="str">
        <f ca="1">IF(ISNUMBER(MATCH(C4,'3. Erfassung Auszahlungen'!$V$38:$CE$38,0)),'3. Erfassung Auszahlungen'!$N$38,"")</f>
        <v/>
      </c>
      <c r="D90" s="204" t="str">
        <f ca="1">IF(ISNUMBER(MATCH(D4,'3. Erfassung Auszahlungen'!$V$38:$CE$38,0)),'3. Erfassung Auszahlungen'!$N$38,"")</f>
        <v/>
      </c>
      <c r="E90" s="204" t="str">
        <f ca="1">IF(ISNUMBER(MATCH(E4,'3. Erfassung Auszahlungen'!$V$38:$CE$38,0)),'3. Erfassung Auszahlungen'!$N$38,"")</f>
        <v/>
      </c>
      <c r="F90" s="204" t="str">
        <f ca="1">IF(ISNUMBER(MATCH(F4,'3. Erfassung Auszahlungen'!$V$38:$CE$38,0)),'3. Erfassung Auszahlungen'!$N$38,"")</f>
        <v/>
      </c>
      <c r="G90" s="204" t="str">
        <f ca="1">IF(ISNUMBER(MATCH(G4,'3. Erfassung Auszahlungen'!$V$38:$CE$38,0)),'3. Erfassung Auszahlungen'!$N$38,"")</f>
        <v/>
      </c>
      <c r="H90" s="204" t="str">
        <f ca="1">IF(ISNUMBER(MATCH(H4,'3. Erfassung Auszahlungen'!$V$38:$CE$38,0)),'3. Erfassung Auszahlungen'!$N$38,"")</f>
        <v/>
      </c>
      <c r="I90" s="204" t="str">
        <f ca="1">IF(ISNUMBER(MATCH(I4,'3. Erfassung Auszahlungen'!$V$38:$CE$38,0)),'3. Erfassung Auszahlungen'!$N$38,"")</f>
        <v/>
      </c>
      <c r="J90" s="204" t="str">
        <f ca="1">IF(ISNUMBER(MATCH(J4,'3. Erfassung Auszahlungen'!$V$38:$CE$38,0)),'3. Erfassung Auszahlungen'!$N$38,"")</f>
        <v/>
      </c>
      <c r="K90" s="204" t="str">
        <f ca="1">IF(ISNUMBER(MATCH(K4,'3. Erfassung Auszahlungen'!$V$38:$CE$38,0)),'3. Erfassung Auszahlungen'!$N$38,"")</f>
        <v/>
      </c>
      <c r="L90" s="204" t="str">
        <f ca="1">IF(ISNUMBER(MATCH(L4,'3. Erfassung Auszahlungen'!$V$38:$CE$38,0)),'3. Erfassung Auszahlungen'!$N$38,"")</f>
        <v/>
      </c>
      <c r="M90" s="204" t="str">
        <f ca="1">IF(ISNUMBER(MATCH(M4,'3. Erfassung Auszahlungen'!$V$38:$CE$38,0)),'3. Erfassung Auszahlungen'!$N$38,"")</f>
        <v/>
      </c>
      <c r="N90" s="135">
        <f t="shared" ca="1" si="8"/>
        <v>0</v>
      </c>
    </row>
    <row r="91" spans="1:15" x14ac:dyDescent="0.25">
      <c r="A91" s="18">
        <f>'3. Erfassung Auszahlungen'!A39</f>
        <v>0</v>
      </c>
      <c r="B91" s="204" t="str">
        <f ca="1">IF(ISNUMBER(MATCH(B4,'3. Erfassung Auszahlungen'!$V$39:$CE$39,0)),'3. Erfassung Auszahlungen'!$N$39,"")</f>
        <v/>
      </c>
      <c r="C91" s="204" t="str">
        <f ca="1">IF(ISNUMBER(MATCH(C4,'3. Erfassung Auszahlungen'!$V$39:$CE$39,0)),'3. Erfassung Auszahlungen'!$N$39,"")</f>
        <v/>
      </c>
      <c r="D91" s="204" t="str">
        <f ca="1">IF(ISNUMBER(MATCH(D4,'3. Erfassung Auszahlungen'!$V$39:$CE$39,0)),'3. Erfassung Auszahlungen'!$N$39,"")</f>
        <v/>
      </c>
      <c r="E91" s="204" t="str">
        <f ca="1">IF(ISNUMBER(MATCH(E4,'3. Erfassung Auszahlungen'!$V$39:$CE$39,0)),'3. Erfassung Auszahlungen'!$N$39,"")</f>
        <v/>
      </c>
      <c r="F91" s="204" t="str">
        <f ca="1">IF(ISNUMBER(MATCH(F4,'3. Erfassung Auszahlungen'!$V$39:$CE$39,0)),'3. Erfassung Auszahlungen'!$N$39,"")</f>
        <v/>
      </c>
      <c r="G91" s="204" t="str">
        <f ca="1">IF(ISNUMBER(MATCH(G4,'3. Erfassung Auszahlungen'!$V$39:$CE$39,0)),'3. Erfassung Auszahlungen'!$N$39,"")</f>
        <v/>
      </c>
      <c r="H91" s="204" t="str">
        <f ca="1">IF(ISNUMBER(MATCH(H4,'3. Erfassung Auszahlungen'!$V$39:$CE$39,0)),'3. Erfassung Auszahlungen'!$N$39,"")</f>
        <v/>
      </c>
      <c r="I91" s="204" t="str">
        <f ca="1">IF(ISNUMBER(MATCH(I4,'3. Erfassung Auszahlungen'!$V$39:$CE$39,0)),'3. Erfassung Auszahlungen'!$N$39,"")</f>
        <v/>
      </c>
      <c r="J91" s="204" t="str">
        <f ca="1">IF(ISNUMBER(MATCH(J4,'3. Erfassung Auszahlungen'!$V$39:$CE$39,0)),'3. Erfassung Auszahlungen'!$N$39,"")</f>
        <v/>
      </c>
      <c r="K91" s="204" t="str">
        <f ca="1">IF(ISNUMBER(MATCH(K4,'3. Erfassung Auszahlungen'!$V$39:$CE$39,0)),'3. Erfassung Auszahlungen'!$N$39,"")</f>
        <v/>
      </c>
      <c r="L91" s="204" t="str">
        <f ca="1">IF(ISNUMBER(MATCH(L4,'3. Erfassung Auszahlungen'!$V$39:$CE$39,0)),'3. Erfassung Auszahlungen'!$N$39,"")</f>
        <v/>
      </c>
      <c r="M91" s="204" t="str">
        <f ca="1">IF(ISNUMBER(MATCH(M4,'3. Erfassung Auszahlungen'!$V$39:$CE$39,0)),'3. Erfassung Auszahlungen'!$N$39,"")</f>
        <v/>
      </c>
      <c r="N91" s="135">
        <f t="shared" ca="1" si="8"/>
        <v>0</v>
      </c>
    </row>
    <row r="92" spans="1:15" x14ac:dyDescent="0.25">
      <c r="A92" s="18">
        <f>'3. Erfassung Auszahlungen'!A40</f>
        <v>0</v>
      </c>
      <c r="B92" s="204" t="str">
        <f ca="1">IF(ISNUMBER(MATCH(B4,'3. Erfassung Auszahlungen'!$V$40:$CE$40,0)),'3. Erfassung Auszahlungen'!$N$40,"")</f>
        <v/>
      </c>
      <c r="C92" s="204" t="str">
        <f ca="1">IF(ISNUMBER(MATCH(C4,'3. Erfassung Auszahlungen'!$V$40:$CE$40,0)),'3. Erfassung Auszahlungen'!$N$40,"")</f>
        <v/>
      </c>
      <c r="D92" s="204" t="str">
        <f ca="1">IF(ISNUMBER(MATCH(D4,'3. Erfassung Auszahlungen'!$V$40:$CE$40,0)),'3. Erfassung Auszahlungen'!$N$40,"")</f>
        <v/>
      </c>
      <c r="E92" s="204" t="str">
        <f ca="1">IF(ISNUMBER(MATCH(E4,'3. Erfassung Auszahlungen'!$V$40:$CE$40,0)),'3. Erfassung Auszahlungen'!$N$40,"")</f>
        <v/>
      </c>
      <c r="F92" s="204" t="str">
        <f ca="1">IF(ISNUMBER(MATCH(F4,'3. Erfassung Auszahlungen'!$V$40:$CE$40,0)),'3. Erfassung Auszahlungen'!$N$40,"")</f>
        <v/>
      </c>
      <c r="G92" s="204" t="str">
        <f ca="1">IF(ISNUMBER(MATCH(G4,'3. Erfassung Auszahlungen'!$V$40:$CE$40,0)),'3. Erfassung Auszahlungen'!$N$40,"")</f>
        <v/>
      </c>
      <c r="H92" s="204" t="str">
        <f ca="1">IF(ISNUMBER(MATCH(H4,'3. Erfassung Auszahlungen'!$V$40:$CE$40,0)),'3. Erfassung Auszahlungen'!$N$40,"")</f>
        <v/>
      </c>
      <c r="I92" s="204" t="str">
        <f ca="1">IF(ISNUMBER(MATCH(I4,'3. Erfassung Auszahlungen'!$V$40:$CE$40,0)),'3. Erfassung Auszahlungen'!$N$40,"")</f>
        <v/>
      </c>
      <c r="J92" s="204" t="str">
        <f ca="1">IF(ISNUMBER(MATCH(J4,'3. Erfassung Auszahlungen'!$V$40:$CE$40,0)),'3. Erfassung Auszahlungen'!$N$40,"")</f>
        <v/>
      </c>
      <c r="K92" s="204" t="str">
        <f ca="1">IF(ISNUMBER(MATCH(K4,'3. Erfassung Auszahlungen'!$V$40:$CE$40,0)),'3. Erfassung Auszahlungen'!$N$40,"")</f>
        <v/>
      </c>
      <c r="L92" s="204" t="str">
        <f ca="1">IF(ISNUMBER(MATCH(L4,'3. Erfassung Auszahlungen'!$V$40:$CE$40,0)),'3. Erfassung Auszahlungen'!$N$40,"")</f>
        <v/>
      </c>
      <c r="M92" s="204" t="str">
        <f ca="1">IF(ISNUMBER(MATCH(M4,'3. Erfassung Auszahlungen'!$V$40:$CE$40,0)),'3. Erfassung Auszahlungen'!$N$40,"")</f>
        <v/>
      </c>
      <c r="N92" s="135">
        <f t="shared" ca="1" si="8"/>
        <v>0</v>
      </c>
    </row>
    <row r="93" spans="1:15" x14ac:dyDescent="0.25">
      <c r="A93" s="18">
        <f>'3. Erfassung Auszahlungen'!A41</f>
        <v>0</v>
      </c>
      <c r="B93" s="204" t="str">
        <f ca="1">IF(ISNUMBER(MATCH(B4,'3. Erfassung Auszahlungen'!$V$41:$CE$41,0)),'3. Erfassung Auszahlungen'!$N$41,"")</f>
        <v/>
      </c>
      <c r="C93" s="204" t="str">
        <f ca="1">IF(ISNUMBER(MATCH(C4,'3. Erfassung Auszahlungen'!$V$41:$CE$41,0)),'3. Erfassung Auszahlungen'!$N$41,"")</f>
        <v/>
      </c>
      <c r="D93" s="204" t="str">
        <f ca="1">IF(ISNUMBER(MATCH(D4,'3. Erfassung Auszahlungen'!$V$41:$CE$41,0)),'3. Erfassung Auszahlungen'!$N$41,"")</f>
        <v/>
      </c>
      <c r="E93" s="204" t="str">
        <f ca="1">IF(ISNUMBER(MATCH(E4,'3. Erfassung Auszahlungen'!$V$41:$CE$41,0)),'3. Erfassung Auszahlungen'!$N$41,"")</f>
        <v/>
      </c>
      <c r="F93" s="204" t="str">
        <f ca="1">IF(ISNUMBER(MATCH(F4,'3. Erfassung Auszahlungen'!$V$41:$CE$41,0)),'3. Erfassung Auszahlungen'!$N$41,"")</f>
        <v/>
      </c>
      <c r="G93" s="204" t="str">
        <f ca="1">IF(ISNUMBER(MATCH(G4,'3. Erfassung Auszahlungen'!$V$41:$CE$41,0)),'3. Erfassung Auszahlungen'!$N$41,"")</f>
        <v/>
      </c>
      <c r="H93" s="204" t="str">
        <f ca="1">IF(ISNUMBER(MATCH(H4,'3. Erfassung Auszahlungen'!$V$41:$CE$41,0)),'3. Erfassung Auszahlungen'!$N$41,"")</f>
        <v/>
      </c>
      <c r="I93" s="204" t="str">
        <f ca="1">IF(ISNUMBER(MATCH(I4,'3. Erfassung Auszahlungen'!$V$41:$CE$41,0)),'3. Erfassung Auszahlungen'!$N$41,"")</f>
        <v/>
      </c>
      <c r="J93" s="204" t="str">
        <f ca="1">IF(ISNUMBER(MATCH(J4,'3. Erfassung Auszahlungen'!$V$41:$CE$41,0)),'3. Erfassung Auszahlungen'!$N$41,"")</f>
        <v/>
      </c>
      <c r="K93" s="204" t="str">
        <f ca="1">IF(ISNUMBER(MATCH(K4,'3. Erfassung Auszahlungen'!$V$41:$CE$41,0)),'3. Erfassung Auszahlungen'!$N$41,"")</f>
        <v/>
      </c>
      <c r="L93" s="204" t="str">
        <f ca="1">IF(ISNUMBER(MATCH(L4,'3. Erfassung Auszahlungen'!$V$41:$CE$41,0)),'3. Erfassung Auszahlungen'!$N$41,"")</f>
        <v/>
      </c>
      <c r="M93" s="204" t="str">
        <f ca="1">IF(ISNUMBER(MATCH(M4,'3. Erfassung Auszahlungen'!$V$41:$CE$41,0)),'3. Erfassung Auszahlungen'!$N$41,"")</f>
        <v/>
      </c>
      <c r="N93" s="135">
        <f t="shared" ca="1" si="8"/>
        <v>0</v>
      </c>
    </row>
    <row r="94" spans="1:15" s="9" customFormat="1" ht="18.75" x14ac:dyDescent="0.3">
      <c r="A94" s="11" t="s">
        <v>153</v>
      </c>
      <c r="B94" s="15">
        <f ca="1">SUM(B54:B93)</f>
        <v>1125.17</v>
      </c>
      <c r="C94" s="15">
        <f t="shared" ref="C94:M94" ca="1" si="9">SUM(C54:C93)</f>
        <v>1125.17</v>
      </c>
      <c r="D94" s="15">
        <f t="shared" ca="1" si="9"/>
        <v>1125.17</v>
      </c>
      <c r="E94" s="15">
        <f t="shared" ca="1" si="9"/>
        <v>1125.17</v>
      </c>
      <c r="F94" s="15">
        <f t="shared" ca="1" si="9"/>
        <v>1125.17</v>
      </c>
      <c r="G94" s="15">
        <f t="shared" ca="1" si="9"/>
        <v>1125.17</v>
      </c>
      <c r="H94" s="15">
        <f t="shared" ca="1" si="9"/>
        <v>1125.17</v>
      </c>
      <c r="I94" s="15">
        <f t="shared" ca="1" si="9"/>
        <v>1125.17</v>
      </c>
      <c r="J94" s="15">
        <f t="shared" ca="1" si="9"/>
        <v>1125.17</v>
      </c>
      <c r="K94" s="15">
        <f t="shared" ca="1" si="9"/>
        <v>1125.17</v>
      </c>
      <c r="L94" s="15">
        <f t="shared" ca="1" si="9"/>
        <v>1125.17</v>
      </c>
      <c r="M94" s="15">
        <f t="shared" ca="1" si="9"/>
        <v>1125.17</v>
      </c>
      <c r="N94" s="135">
        <f ca="1">SUM(N54:N93)</f>
        <v>13502.039999999999</v>
      </c>
      <c r="O94" s="13"/>
    </row>
    <row r="95" spans="1:15" s="9" customFormat="1" ht="18.75" x14ac:dyDescent="0.3">
      <c r="A95" s="107" t="s">
        <v>159</v>
      </c>
      <c r="B95" s="251">
        <f ca="1">B4</f>
        <v>46753</v>
      </c>
      <c r="C95" s="251">
        <f t="shared" ref="C95:M95" ca="1" si="10">C4</f>
        <v>46784</v>
      </c>
      <c r="D95" s="251">
        <f t="shared" ca="1" si="10"/>
        <v>46813</v>
      </c>
      <c r="E95" s="251">
        <f t="shared" ca="1" si="10"/>
        <v>46844</v>
      </c>
      <c r="F95" s="251">
        <f t="shared" ca="1" si="10"/>
        <v>46874</v>
      </c>
      <c r="G95" s="251">
        <f t="shared" ca="1" si="10"/>
        <v>46905</v>
      </c>
      <c r="H95" s="251">
        <f t="shared" ca="1" si="10"/>
        <v>46935</v>
      </c>
      <c r="I95" s="251">
        <f t="shared" ca="1" si="10"/>
        <v>46966</v>
      </c>
      <c r="J95" s="251">
        <f t="shared" ca="1" si="10"/>
        <v>46997</v>
      </c>
      <c r="K95" s="251">
        <f t="shared" ca="1" si="10"/>
        <v>47027</v>
      </c>
      <c r="L95" s="251">
        <f t="shared" ca="1" si="10"/>
        <v>47058</v>
      </c>
      <c r="M95" s="251">
        <f t="shared" ca="1" si="10"/>
        <v>47088</v>
      </c>
      <c r="N95" s="438" t="s">
        <v>12</v>
      </c>
    </row>
    <row r="96" spans="1:15" x14ac:dyDescent="0.25">
      <c r="A96" s="18" t="str">
        <f>'3. Erfassung Auszahlungen'!A45</f>
        <v>Neue Waschmaschiene</v>
      </c>
      <c r="B96" s="204" t="str">
        <f ca="1">IF(ISNUMBER(MATCH(B4,'3. Erfassung Auszahlungen'!$V$45:$CE$45,0)),'3. Erfassung Auszahlungen'!$N$45,"")</f>
        <v/>
      </c>
      <c r="C96" s="204" t="str">
        <f ca="1">IF(ISNUMBER(MATCH(C4,'3. Erfassung Auszahlungen'!$V$45:$CE$45,0)),'3. Erfassung Auszahlungen'!$N$45,"")</f>
        <v/>
      </c>
      <c r="D96" s="204" t="str">
        <f ca="1">IF(ISNUMBER(MATCH(D4,'3. Erfassung Auszahlungen'!$V$45:$CE$45,0)),'3. Erfassung Auszahlungen'!$N$45,"")</f>
        <v/>
      </c>
      <c r="E96" s="204" t="str">
        <f ca="1">IF(ISNUMBER(MATCH(E4,'3. Erfassung Auszahlungen'!$V$45:$CE$45,0)),'3. Erfassung Auszahlungen'!$N$45,"")</f>
        <v/>
      </c>
      <c r="F96" s="204" t="str">
        <f ca="1">IF(ISNUMBER(MATCH(F4,'3. Erfassung Auszahlungen'!$V$45:$CE$45,0)),'3. Erfassung Auszahlungen'!$N$45,"")</f>
        <v/>
      </c>
      <c r="G96" s="204" t="str">
        <f ca="1">IF(ISNUMBER(MATCH(G4,'3. Erfassung Auszahlungen'!$V$45:$CE$45,0)),'3. Erfassung Auszahlungen'!$N$45,"")</f>
        <v/>
      </c>
      <c r="H96" s="204" t="str">
        <f ca="1">IF(ISNUMBER(MATCH(H4,'3. Erfassung Auszahlungen'!$V$45:$CE$45,0)),'3. Erfassung Auszahlungen'!$N$45,"")</f>
        <v/>
      </c>
      <c r="I96" s="204" t="str">
        <f ca="1">IF(ISNUMBER(MATCH(I4,'3. Erfassung Auszahlungen'!$V$45:$CE$45,0)),'3. Erfassung Auszahlungen'!$N$45,"")</f>
        <v/>
      </c>
      <c r="J96" s="204" t="str">
        <f ca="1">IF(ISNUMBER(MATCH(J4,'3. Erfassung Auszahlungen'!$V$45:$CE$45,0)),'3. Erfassung Auszahlungen'!$N$45,"")</f>
        <v/>
      </c>
      <c r="K96" s="204" t="str">
        <f ca="1">IF(ISNUMBER(MATCH(K4,'3. Erfassung Auszahlungen'!$V$45:$CE$45,0)),'3. Erfassung Auszahlungen'!$N$45,"")</f>
        <v/>
      </c>
      <c r="L96" s="204" t="str">
        <f ca="1">IF(ISNUMBER(MATCH(L4,'3. Erfassung Auszahlungen'!$V$45:$CE$45,0)),'3. Erfassung Auszahlungen'!$N$45,"")</f>
        <v/>
      </c>
      <c r="M96" s="204" t="str">
        <f ca="1">IF(ISNUMBER(MATCH(M4,'3. Erfassung Auszahlungen'!$V$45:$CE$45,0)),'3. Erfassung Auszahlungen'!$N$45,"")</f>
        <v/>
      </c>
      <c r="N96" s="135">
        <f ca="1">SUM(B96:M96)</f>
        <v>0</v>
      </c>
    </row>
    <row r="97" spans="1:14" x14ac:dyDescent="0.25">
      <c r="A97" s="18" t="str">
        <f>'3. Erfassung Auszahlungen'!A46</f>
        <v>Dach neu eindecken Haus Am Suerwinkel</v>
      </c>
      <c r="B97" s="204" t="str">
        <f ca="1">IF(ISNUMBER(MATCH(B4,'3. Erfassung Auszahlungen'!$V$46:$CE$46,0)),'3. Erfassung Auszahlungen'!$N$46,"")</f>
        <v/>
      </c>
      <c r="C97" s="204" t="str">
        <f ca="1">IF(ISNUMBER(MATCH(C4,'3. Erfassung Auszahlungen'!$V$46:$CE$46,0)),'3. Erfassung Auszahlungen'!$N$46,"")</f>
        <v/>
      </c>
      <c r="D97" s="204">
        <f ca="1">IF(ISNUMBER(MATCH(D4,'3. Erfassung Auszahlungen'!$V$46:$CE$46,0)),'3. Erfassung Auszahlungen'!$N$46,"")</f>
        <v>35000</v>
      </c>
      <c r="E97" s="204" t="str">
        <f ca="1">IF(ISNUMBER(MATCH(E4,'3. Erfassung Auszahlungen'!$V$46:$CE$46,0)),'3. Erfassung Auszahlungen'!$N$46,"")</f>
        <v/>
      </c>
      <c r="F97" s="204" t="str">
        <f ca="1">IF(ISNUMBER(MATCH(F4,'3. Erfassung Auszahlungen'!$V$46:$CE$46,0)),'3. Erfassung Auszahlungen'!$N$46,"")</f>
        <v/>
      </c>
      <c r="G97" s="204" t="str">
        <f ca="1">IF(ISNUMBER(MATCH(G4,'3. Erfassung Auszahlungen'!$V$46:$CE$46,0)),'3. Erfassung Auszahlungen'!$N$46,"")</f>
        <v/>
      </c>
      <c r="H97" s="204" t="str">
        <f ca="1">IF(ISNUMBER(MATCH(H4,'3. Erfassung Auszahlungen'!$V$46:$CE$46,0)),'3. Erfassung Auszahlungen'!$N$46,"")</f>
        <v/>
      </c>
      <c r="I97" s="204" t="str">
        <f ca="1">IF(ISNUMBER(MATCH(I4,'3. Erfassung Auszahlungen'!$V$46:$CE$46,0)),'3. Erfassung Auszahlungen'!$N$46,"")</f>
        <v/>
      </c>
      <c r="J97" s="204" t="str">
        <f ca="1">IF(ISNUMBER(MATCH(J4,'3. Erfassung Auszahlungen'!$V$46:$CE$46,0)),'3. Erfassung Auszahlungen'!$N$46,"")</f>
        <v/>
      </c>
      <c r="K97" s="204" t="str">
        <f ca="1">IF(ISNUMBER(MATCH(K4,'3. Erfassung Auszahlungen'!$V$46:$CE$46,0)),'3. Erfassung Auszahlungen'!$N$46,"")</f>
        <v/>
      </c>
      <c r="L97" s="204" t="str">
        <f ca="1">IF(ISNUMBER(MATCH(L4,'3. Erfassung Auszahlungen'!$V$46:$CE$46,0)),'3. Erfassung Auszahlungen'!$N$46,"")</f>
        <v/>
      </c>
      <c r="M97" s="204" t="str">
        <f ca="1">IF(ISNUMBER(MATCH(M4,'3. Erfassung Auszahlungen'!$V$46:$CE$46,0)),'3. Erfassung Auszahlungen'!$N$46,"")</f>
        <v/>
      </c>
      <c r="N97" s="135">
        <f t="shared" ref="N97:N136" ca="1" si="11">SUM(B97:M97)</f>
        <v>35000</v>
      </c>
    </row>
    <row r="98" spans="1:14" x14ac:dyDescent="0.25">
      <c r="A98" s="18">
        <f>'3. Erfassung Auszahlungen'!A47</f>
        <v>0</v>
      </c>
      <c r="B98" s="204" t="str">
        <f ca="1">IF(ISNUMBER(MATCH(B4,'3. Erfassung Auszahlungen'!$V$47:$CE$47,0)),'3. Erfassung Auszahlungen'!$N$47,"")</f>
        <v/>
      </c>
      <c r="C98" s="204" t="str">
        <f ca="1">IF(ISNUMBER(MATCH(C4,'3. Erfassung Auszahlungen'!$V$47:$CE$47,0)),'3. Erfassung Auszahlungen'!$N$47,"")</f>
        <v/>
      </c>
      <c r="D98" s="204" t="str">
        <f ca="1">IF(ISNUMBER(MATCH(D4,'3. Erfassung Auszahlungen'!$V$47:$CE$47,0)),'3. Erfassung Auszahlungen'!$N$47,"")</f>
        <v/>
      </c>
      <c r="E98" s="204" t="str">
        <f ca="1">IF(ISNUMBER(MATCH(E4,'3. Erfassung Auszahlungen'!$V$47:$CE$47,0)),'3. Erfassung Auszahlungen'!$N$47,"")</f>
        <v/>
      </c>
      <c r="F98" s="204" t="str">
        <f ca="1">IF(ISNUMBER(MATCH(F4,'3. Erfassung Auszahlungen'!$V$47:$CE$47,0)),'3. Erfassung Auszahlungen'!$N$47,"")</f>
        <v/>
      </c>
      <c r="G98" s="204" t="str">
        <f ca="1">IF(ISNUMBER(MATCH(G4,'3. Erfassung Auszahlungen'!$V$47:$CE$47,0)),'3. Erfassung Auszahlungen'!$N$47,"")</f>
        <v/>
      </c>
      <c r="H98" s="204" t="str">
        <f ca="1">IF(ISNUMBER(MATCH(H4,'3. Erfassung Auszahlungen'!$V$47:$CE$47,0)),'3. Erfassung Auszahlungen'!$N$47,"")</f>
        <v/>
      </c>
      <c r="I98" s="204" t="str">
        <f ca="1">IF(ISNUMBER(MATCH(I4,'3. Erfassung Auszahlungen'!$V$47:$CE$47,0)),'3. Erfassung Auszahlungen'!$N$47,"")</f>
        <v/>
      </c>
      <c r="J98" s="204" t="str">
        <f ca="1">IF(ISNUMBER(MATCH(J4,'3. Erfassung Auszahlungen'!$V$47:$CE$47,0)),'3. Erfassung Auszahlungen'!$N$47,"")</f>
        <v/>
      </c>
      <c r="K98" s="204" t="str">
        <f ca="1">IF(ISNUMBER(MATCH(K4,'3. Erfassung Auszahlungen'!$V$47:$CE$47,0)),'3. Erfassung Auszahlungen'!$N$47,"")</f>
        <v/>
      </c>
      <c r="L98" s="204" t="str">
        <f ca="1">IF(ISNUMBER(MATCH(L4,'3. Erfassung Auszahlungen'!$V$47:$CE$47,0)),'3. Erfassung Auszahlungen'!$N$47,"")</f>
        <v/>
      </c>
      <c r="M98" s="204" t="str">
        <f ca="1">IF(ISNUMBER(MATCH(M4,'3. Erfassung Auszahlungen'!$V$47:$CE$47,0)),'3. Erfassung Auszahlungen'!$N$47,"")</f>
        <v/>
      </c>
      <c r="N98" s="135">
        <f t="shared" ca="1" si="11"/>
        <v>0</v>
      </c>
    </row>
    <row r="99" spans="1:14" x14ac:dyDescent="0.25">
      <c r="A99" s="18">
        <f>'3. Erfassung Auszahlungen'!A48</f>
        <v>0</v>
      </c>
      <c r="B99" s="204" t="str">
        <f ca="1">IF(ISNUMBER(MATCH(B4,'3. Erfassung Auszahlungen'!$V$48:$CE$48,0)),'3. Erfassung Auszahlungen'!$N$48,"")</f>
        <v/>
      </c>
      <c r="C99" s="204" t="str">
        <f ca="1">IF(ISNUMBER(MATCH(C4,'3. Erfassung Auszahlungen'!$V$48:$CE$48,0)),'3. Erfassung Auszahlungen'!$N$48,"")</f>
        <v/>
      </c>
      <c r="D99" s="204" t="str">
        <f ca="1">IF(ISNUMBER(MATCH(D4,'3. Erfassung Auszahlungen'!$V$48:$CE$48,0)),'3. Erfassung Auszahlungen'!$N$48,"")</f>
        <v/>
      </c>
      <c r="E99" s="204" t="str">
        <f ca="1">IF(ISNUMBER(MATCH(E4,'3. Erfassung Auszahlungen'!$V$48:$CE$48,0)),'3. Erfassung Auszahlungen'!$N$48,"")</f>
        <v/>
      </c>
      <c r="F99" s="204" t="str">
        <f ca="1">IF(ISNUMBER(MATCH(F4,'3. Erfassung Auszahlungen'!$V$48:$CE$48,0)),'3. Erfassung Auszahlungen'!$N$48,"")</f>
        <v/>
      </c>
      <c r="G99" s="204" t="str">
        <f ca="1">IF(ISNUMBER(MATCH(G4,'3. Erfassung Auszahlungen'!$V$48:$CE$48,0)),'3. Erfassung Auszahlungen'!$N$48,"")</f>
        <v/>
      </c>
      <c r="H99" s="204" t="str">
        <f ca="1">IF(ISNUMBER(MATCH(H4,'3. Erfassung Auszahlungen'!$V$48:$CE$48,0)),'3. Erfassung Auszahlungen'!$N$48,"")</f>
        <v/>
      </c>
      <c r="I99" s="204" t="str">
        <f ca="1">IF(ISNUMBER(MATCH(I4,'3. Erfassung Auszahlungen'!$V$48:$CE$48,0)),'3. Erfassung Auszahlungen'!$N$48,"")</f>
        <v/>
      </c>
      <c r="J99" s="204" t="str">
        <f ca="1">IF(ISNUMBER(MATCH(J4,'3. Erfassung Auszahlungen'!$V$48:$CE$48,0)),'3. Erfassung Auszahlungen'!$N$48,"")</f>
        <v/>
      </c>
      <c r="K99" s="204" t="str">
        <f ca="1">IF(ISNUMBER(MATCH(K4,'3. Erfassung Auszahlungen'!$V$48:$CE$48,0)),'3. Erfassung Auszahlungen'!$N$48,"")</f>
        <v/>
      </c>
      <c r="L99" s="204" t="str">
        <f ca="1">IF(ISNUMBER(MATCH(L4,'3. Erfassung Auszahlungen'!$V$48:$CE$48,0)),'3. Erfassung Auszahlungen'!$N$48,"")</f>
        <v/>
      </c>
      <c r="M99" s="204" t="str">
        <f ca="1">IF(ISNUMBER(MATCH(M4,'3. Erfassung Auszahlungen'!$V$48:$CE$48,0)),'3. Erfassung Auszahlungen'!$N$48,"")</f>
        <v/>
      </c>
      <c r="N99" s="135">
        <f t="shared" ca="1" si="11"/>
        <v>0</v>
      </c>
    </row>
    <row r="100" spans="1:14" x14ac:dyDescent="0.25">
      <c r="A100" s="18">
        <f>'3. Erfassung Auszahlungen'!A49</f>
        <v>0</v>
      </c>
      <c r="B100" s="204" t="str">
        <f ca="1">IF(ISNUMBER(MATCH(B4,'3. Erfassung Auszahlungen'!$V$49:$CE$49,0)),'3. Erfassung Auszahlungen'!$N$49,"")</f>
        <v/>
      </c>
      <c r="C100" s="204" t="str">
        <f ca="1">IF(ISNUMBER(MATCH(C4,'3. Erfassung Auszahlungen'!$V$49:$CE$49,0)),'3. Erfassung Auszahlungen'!$N$49,"")</f>
        <v/>
      </c>
      <c r="D100" s="204" t="str">
        <f ca="1">IF(ISNUMBER(MATCH(D4,'3. Erfassung Auszahlungen'!$V$49:$CE$49,0)),'3. Erfassung Auszahlungen'!$N$49,"")</f>
        <v/>
      </c>
      <c r="E100" s="204" t="str">
        <f ca="1">IF(ISNUMBER(MATCH(E4,'3. Erfassung Auszahlungen'!$V$49:$CE$49,0)),'3. Erfassung Auszahlungen'!$N$49,"")</f>
        <v/>
      </c>
      <c r="F100" s="204" t="str">
        <f ca="1">IF(ISNUMBER(MATCH(F4,'3. Erfassung Auszahlungen'!$V$49:$CE$49,0)),'3. Erfassung Auszahlungen'!$N$49,"")</f>
        <v/>
      </c>
      <c r="G100" s="204" t="str">
        <f ca="1">IF(ISNUMBER(MATCH(G4,'3. Erfassung Auszahlungen'!$V$49:$CE$49,0)),'3. Erfassung Auszahlungen'!$N$49,"")</f>
        <v/>
      </c>
      <c r="H100" s="204" t="str">
        <f ca="1">IF(ISNUMBER(MATCH(H4,'3. Erfassung Auszahlungen'!$V$49:$CE$49,0)),'3. Erfassung Auszahlungen'!$N$49,"")</f>
        <v/>
      </c>
      <c r="I100" s="204" t="str">
        <f ca="1">IF(ISNUMBER(MATCH(I4,'3. Erfassung Auszahlungen'!$V$49:$CE$49,0)),'3. Erfassung Auszahlungen'!$N$49,"")</f>
        <v/>
      </c>
      <c r="J100" s="204" t="str">
        <f ca="1">IF(ISNUMBER(MATCH(J4,'3. Erfassung Auszahlungen'!$V$49:$CE$49,0)),'3. Erfassung Auszahlungen'!$N$49,"")</f>
        <v/>
      </c>
      <c r="K100" s="204" t="str">
        <f ca="1">IF(ISNUMBER(MATCH(K4,'3. Erfassung Auszahlungen'!$V$49:$CE$49,0)),'3. Erfassung Auszahlungen'!$N$49,"")</f>
        <v/>
      </c>
      <c r="L100" s="204" t="str">
        <f ca="1">IF(ISNUMBER(MATCH(L4,'3. Erfassung Auszahlungen'!$V$49:$CE$49,0)),'3. Erfassung Auszahlungen'!$N$49,"")</f>
        <v/>
      </c>
      <c r="M100" s="204" t="str">
        <f ca="1">IF(ISNUMBER(MATCH(M4,'3. Erfassung Auszahlungen'!$V$49:$CE$49,0)),'3. Erfassung Auszahlungen'!$N$49,"")</f>
        <v/>
      </c>
      <c r="N100" s="135">
        <f t="shared" ca="1" si="11"/>
        <v>0</v>
      </c>
    </row>
    <row r="101" spans="1:14" x14ac:dyDescent="0.25">
      <c r="A101" s="18">
        <f>'3. Erfassung Auszahlungen'!A50</f>
        <v>0</v>
      </c>
      <c r="B101" s="204" t="str">
        <f ca="1">IF(ISNUMBER(MATCH(B4,'3. Erfassung Auszahlungen'!$V$50:$CE$50,0)),'3. Erfassung Auszahlungen'!$N$50,"")</f>
        <v/>
      </c>
      <c r="C101" s="204" t="str">
        <f ca="1">IF(ISNUMBER(MATCH(C4,'3. Erfassung Auszahlungen'!$V$50:$CE$50,0)),'3. Erfassung Auszahlungen'!$N$50,"")</f>
        <v/>
      </c>
      <c r="D101" s="204" t="str">
        <f ca="1">IF(ISNUMBER(MATCH(D4,'3. Erfassung Auszahlungen'!$V$50:$CE$50,0)),'3. Erfassung Auszahlungen'!$N$50,"")</f>
        <v/>
      </c>
      <c r="E101" s="204" t="str">
        <f ca="1">IF(ISNUMBER(MATCH(E4,'3. Erfassung Auszahlungen'!$V$50:$CE$50,0)),'3. Erfassung Auszahlungen'!$N$50,"")</f>
        <v/>
      </c>
      <c r="F101" s="204" t="str">
        <f ca="1">IF(ISNUMBER(MATCH(F4,'3. Erfassung Auszahlungen'!$V$50:$CE$50,0)),'3. Erfassung Auszahlungen'!$N$50,"")</f>
        <v/>
      </c>
      <c r="G101" s="204" t="str">
        <f ca="1">IF(ISNUMBER(MATCH(G4,'3. Erfassung Auszahlungen'!$V$50:$CE$50,0)),'3. Erfassung Auszahlungen'!$N$50,"")</f>
        <v/>
      </c>
      <c r="H101" s="204" t="str">
        <f ca="1">IF(ISNUMBER(MATCH(H4,'3. Erfassung Auszahlungen'!$V$50:$CE$50,0)),'3. Erfassung Auszahlungen'!$N$50,"")</f>
        <v/>
      </c>
      <c r="I101" s="204" t="str">
        <f ca="1">IF(ISNUMBER(MATCH(I4,'3. Erfassung Auszahlungen'!$V$50:$CE$50,0)),'3. Erfassung Auszahlungen'!$N$50,"")</f>
        <v/>
      </c>
      <c r="J101" s="204" t="str">
        <f ca="1">IF(ISNUMBER(MATCH(J4,'3. Erfassung Auszahlungen'!$V$50:$CE$50,0)),'3. Erfassung Auszahlungen'!$N$50,"")</f>
        <v/>
      </c>
      <c r="K101" s="204" t="str">
        <f ca="1">IF(ISNUMBER(MATCH(K4,'3. Erfassung Auszahlungen'!$V$50:$CE$50,0)),'3. Erfassung Auszahlungen'!$N$50,"")</f>
        <v/>
      </c>
      <c r="L101" s="204" t="str">
        <f ca="1">IF(ISNUMBER(MATCH(L4,'3. Erfassung Auszahlungen'!$V$50:$CE$50,0)),'3. Erfassung Auszahlungen'!$N$50,"")</f>
        <v/>
      </c>
      <c r="M101" s="204" t="str">
        <f ca="1">IF(ISNUMBER(MATCH(M4,'3. Erfassung Auszahlungen'!$V$50:$CE$50,0)),'3. Erfassung Auszahlungen'!$N$50,"")</f>
        <v/>
      </c>
      <c r="N101" s="135">
        <f t="shared" ca="1" si="11"/>
        <v>0</v>
      </c>
    </row>
    <row r="102" spans="1:14" x14ac:dyDescent="0.25">
      <c r="A102" s="18">
        <f>'3. Erfassung Auszahlungen'!A51</f>
        <v>0</v>
      </c>
      <c r="B102" s="204" t="str">
        <f ca="1">IF(ISNUMBER(MATCH(B4,'3. Erfassung Auszahlungen'!$V$51:$CE$51,0)),'3. Erfassung Auszahlungen'!$N$51,"")</f>
        <v/>
      </c>
      <c r="C102" s="204" t="str">
        <f ca="1">IF(ISNUMBER(MATCH(C4,'3. Erfassung Auszahlungen'!$V$51:$CE$51,0)),'3. Erfassung Auszahlungen'!$N$51,"")</f>
        <v/>
      </c>
      <c r="D102" s="204" t="str">
        <f ca="1">IF(ISNUMBER(MATCH(D4,'3. Erfassung Auszahlungen'!$V$51:$CE$51,0)),'3. Erfassung Auszahlungen'!$N$51,"")</f>
        <v/>
      </c>
      <c r="E102" s="204" t="str">
        <f ca="1">IF(ISNUMBER(MATCH(E4,'3. Erfassung Auszahlungen'!$V$51:$CE$51,0)),'3. Erfassung Auszahlungen'!$N$51,"")</f>
        <v/>
      </c>
      <c r="F102" s="204" t="str">
        <f ca="1">IF(ISNUMBER(MATCH(F4,'3. Erfassung Auszahlungen'!$V$51:$CE$51,0)),'3. Erfassung Auszahlungen'!$N$51,"")</f>
        <v/>
      </c>
      <c r="G102" s="204" t="str">
        <f ca="1">IF(ISNUMBER(MATCH(G4,'3. Erfassung Auszahlungen'!$V$51:$CE$51,0)),'3. Erfassung Auszahlungen'!$N$51,"")</f>
        <v/>
      </c>
      <c r="H102" s="204" t="str">
        <f ca="1">IF(ISNUMBER(MATCH(H4,'3. Erfassung Auszahlungen'!$V$51:$CE$51,0)),'3. Erfassung Auszahlungen'!$N$51,"")</f>
        <v/>
      </c>
      <c r="I102" s="204" t="str">
        <f ca="1">IF(ISNUMBER(MATCH(I4,'3. Erfassung Auszahlungen'!$V$51:$CE$51,0)),'3. Erfassung Auszahlungen'!$N$51,"")</f>
        <v/>
      </c>
      <c r="J102" s="204" t="str">
        <f ca="1">IF(ISNUMBER(MATCH(J4,'3. Erfassung Auszahlungen'!$V$51:$CE$51,0)),'3. Erfassung Auszahlungen'!$N$51,"")</f>
        <v/>
      </c>
      <c r="K102" s="204" t="str">
        <f ca="1">IF(ISNUMBER(MATCH(K4,'3. Erfassung Auszahlungen'!$V$51:$CE$51,0)),'3. Erfassung Auszahlungen'!$N$51,"")</f>
        <v/>
      </c>
      <c r="L102" s="204" t="str">
        <f ca="1">IF(ISNUMBER(MATCH(L4,'3. Erfassung Auszahlungen'!$V$51:$CE$51,0)),'3. Erfassung Auszahlungen'!$N$51,"")</f>
        <v/>
      </c>
      <c r="M102" s="204" t="str">
        <f ca="1">IF(ISNUMBER(MATCH(M4,'3. Erfassung Auszahlungen'!$V$51:$CE$51,0)),'3. Erfassung Auszahlungen'!$N$51,"")</f>
        <v/>
      </c>
      <c r="N102" s="135">
        <f t="shared" ca="1" si="11"/>
        <v>0</v>
      </c>
    </row>
    <row r="103" spans="1:14" x14ac:dyDescent="0.25">
      <c r="A103" s="18">
        <f>'3. Erfassung Auszahlungen'!A52</f>
        <v>0</v>
      </c>
      <c r="B103" s="204" t="str">
        <f ca="1">IF(ISNUMBER(MATCH(B4,'3. Erfassung Auszahlungen'!$V$52:$CE$52,0)),'3. Erfassung Auszahlungen'!$N$52,"")</f>
        <v/>
      </c>
      <c r="C103" s="204" t="str">
        <f ca="1">IF(ISNUMBER(MATCH(C4,'3. Erfassung Auszahlungen'!$V$52:$CE$52,0)),'3. Erfassung Auszahlungen'!$N$52,"")</f>
        <v/>
      </c>
      <c r="D103" s="204" t="str">
        <f ca="1">IF(ISNUMBER(MATCH(D4,'3. Erfassung Auszahlungen'!$V$52:$CE$52,0)),'3. Erfassung Auszahlungen'!$N$52,"")</f>
        <v/>
      </c>
      <c r="E103" s="204" t="str">
        <f ca="1">IF(ISNUMBER(MATCH(E4,'3. Erfassung Auszahlungen'!$V$52:$CE$52,0)),'3. Erfassung Auszahlungen'!$N$52,"")</f>
        <v/>
      </c>
      <c r="F103" s="204" t="str">
        <f ca="1">IF(ISNUMBER(MATCH(F4,'3. Erfassung Auszahlungen'!$V$52:$CE$52,0)),'3. Erfassung Auszahlungen'!$N$52,"")</f>
        <v/>
      </c>
      <c r="G103" s="204" t="str">
        <f ca="1">IF(ISNUMBER(MATCH(G4,'3. Erfassung Auszahlungen'!$V$52:$CE$52,0)),'3. Erfassung Auszahlungen'!$N$52,"")</f>
        <v/>
      </c>
      <c r="H103" s="204" t="str">
        <f ca="1">IF(ISNUMBER(MATCH(H4,'3. Erfassung Auszahlungen'!$V$52:$CE$52,0)),'3. Erfassung Auszahlungen'!$N$52,"")</f>
        <v/>
      </c>
      <c r="I103" s="204" t="str">
        <f ca="1">IF(ISNUMBER(MATCH(I4,'3. Erfassung Auszahlungen'!$V$52:$CE$52,0)),'3. Erfassung Auszahlungen'!$N$52,"")</f>
        <v/>
      </c>
      <c r="J103" s="204" t="str">
        <f ca="1">IF(ISNUMBER(MATCH(J4,'3. Erfassung Auszahlungen'!$V$52:$CE$52,0)),'3. Erfassung Auszahlungen'!$N$52,"")</f>
        <v/>
      </c>
      <c r="K103" s="204" t="str">
        <f ca="1">IF(ISNUMBER(MATCH(K4,'3. Erfassung Auszahlungen'!$V$52:$CE$52,0)),'3. Erfassung Auszahlungen'!$N$52,"")</f>
        <v/>
      </c>
      <c r="L103" s="204" t="str">
        <f ca="1">IF(ISNUMBER(MATCH(L4,'3. Erfassung Auszahlungen'!$V$52:$CE$52,0)),'3. Erfassung Auszahlungen'!$N$52,"")</f>
        <v/>
      </c>
      <c r="M103" s="204" t="str">
        <f ca="1">IF(ISNUMBER(MATCH(M4,'3. Erfassung Auszahlungen'!$V$52:$CE$52,0)),'3. Erfassung Auszahlungen'!$N$52,"")</f>
        <v/>
      </c>
      <c r="N103" s="135">
        <f t="shared" ca="1" si="11"/>
        <v>0</v>
      </c>
    </row>
    <row r="104" spans="1:14" x14ac:dyDescent="0.25">
      <c r="A104" s="18">
        <f>'3. Erfassung Auszahlungen'!A53</f>
        <v>0</v>
      </c>
      <c r="B104" s="204" t="str">
        <f ca="1">IF(ISNUMBER(MATCH(B4,'3. Erfassung Auszahlungen'!$V$53:$CE$53,0)),'3. Erfassung Auszahlungen'!$N$53,"")</f>
        <v/>
      </c>
      <c r="C104" s="204" t="str">
        <f ca="1">IF(ISNUMBER(MATCH(C4,'3. Erfassung Auszahlungen'!$V$53:$CE$53,0)),'3. Erfassung Auszahlungen'!$N$53,"")</f>
        <v/>
      </c>
      <c r="D104" s="204" t="str">
        <f ca="1">IF(ISNUMBER(MATCH(D4,'3. Erfassung Auszahlungen'!$V$53:$CE$53,0)),'3. Erfassung Auszahlungen'!$N$53,"")</f>
        <v/>
      </c>
      <c r="E104" s="204" t="str">
        <f ca="1">IF(ISNUMBER(MATCH(E4,'3. Erfassung Auszahlungen'!$V$53:$CE$53,0)),'3. Erfassung Auszahlungen'!$N$53,"")</f>
        <v/>
      </c>
      <c r="F104" s="204" t="str">
        <f ca="1">IF(ISNUMBER(MATCH(F4,'3. Erfassung Auszahlungen'!$V$53:$CE$53,0)),'3. Erfassung Auszahlungen'!$N$53,"")</f>
        <v/>
      </c>
      <c r="G104" s="204" t="str">
        <f ca="1">IF(ISNUMBER(MATCH(G4,'3. Erfassung Auszahlungen'!$V$53:$CE$53,0)),'3. Erfassung Auszahlungen'!$N$53,"")</f>
        <v/>
      </c>
      <c r="H104" s="204" t="str">
        <f ca="1">IF(ISNUMBER(MATCH(H4,'3. Erfassung Auszahlungen'!$V$53:$CE$53,0)),'3. Erfassung Auszahlungen'!$N$53,"")</f>
        <v/>
      </c>
      <c r="I104" s="204" t="str">
        <f ca="1">IF(ISNUMBER(MATCH(I4,'3. Erfassung Auszahlungen'!$V$53:$CE$53,0)),'3. Erfassung Auszahlungen'!$N$53,"")</f>
        <v/>
      </c>
      <c r="J104" s="204" t="str">
        <f ca="1">IF(ISNUMBER(MATCH(J4,'3. Erfassung Auszahlungen'!$V$53:$CE$53,0)),'3. Erfassung Auszahlungen'!$N$53,"")</f>
        <v/>
      </c>
      <c r="K104" s="204" t="str">
        <f ca="1">IF(ISNUMBER(MATCH(K4,'3. Erfassung Auszahlungen'!$V$53:$CE$53,0)),'3. Erfassung Auszahlungen'!$N$53,"")</f>
        <v/>
      </c>
      <c r="L104" s="204" t="str">
        <f ca="1">IF(ISNUMBER(MATCH(L4,'3. Erfassung Auszahlungen'!$V$53:$CE$53,0)),'3. Erfassung Auszahlungen'!$N$53,"")</f>
        <v/>
      </c>
      <c r="M104" s="204" t="str">
        <f ca="1">IF(ISNUMBER(MATCH(M4,'3. Erfassung Auszahlungen'!$V$53:$CE$53,0)),'3. Erfassung Auszahlungen'!$N$53,"")</f>
        <v/>
      </c>
      <c r="N104" s="135">
        <f t="shared" ca="1" si="11"/>
        <v>0</v>
      </c>
    </row>
    <row r="105" spans="1:14" x14ac:dyDescent="0.25">
      <c r="A105" s="18">
        <f>'3. Erfassung Auszahlungen'!A54</f>
        <v>0</v>
      </c>
      <c r="B105" s="204" t="str">
        <f ca="1">IF(ISNUMBER(MATCH(B4,'3. Erfassung Auszahlungen'!$V$54:$CE$54,0)),'3. Erfassung Auszahlungen'!$N$54,"")</f>
        <v/>
      </c>
      <c r="C105" s="204" t="str">
        <f ca="1">IF(ISNUMBER(MATCH(C4,'3. Erfassung Auszahlungen'!$V$54:$CE$54,0)),'3. Erfassung Auszahlungen'!$N$54,"")</f>
        <v/>
      </c>
      <c r="D105" s="204" t="str">
        <f ca="1">IF(ISNUMBER(MATCH(D4,'3. Erfassung Auszahlungen'!$V$54:$CE$54,0)),'3. Erfassung Auszahlungen'!$N$54,"")</f>
        <v/>
      </c>
      <c r="E105" s="204" t="str">
        <f ca="1">IF(ISNUMBER(MATCH(E4,'3. Erfassung Auszahlungen'!$V$54:$CE$54,0)),'3. Erfassung Auszahlungen'!$N$54,"")</f>
        <v/>
      </c>
      <c r="F105" s="204" t="str">
        <f ca="1">IF(ISNUMBER(MATCH(F4,'3. Erfassung Auszahlungen'!$V$54:$CE$54,0)),'3. Erfassung Auszahlungen'!$N$54,"")</f>
        <v/>
      </c>
      <c r="G105" s="204" t="str">
        <f ca="1">IF(ISNUMBER(MATCH(G4,'3. Erfassung Auszahlungen'!$V$54:$CE$54,0)),'3. Erfassung Auszahlungen'!$N$54,"")</f>
        <v/>
      </c>
      <c r="H105" s="204" t="str">
        <f ca="1">IF(ISNUMBER(MATCH(H4,'3. Erfassung Auszahlungen'!$V$54:$CE$54,0)),'3. Erfassung Auszahlungen'!$N$54,"")</f>
        <v/>
      </c>
      <c r="I105" s="204" t="str">
        <f ca="1">IF(ISNUMBER(MATCH(I4,'3. Erfassung Auszahlungen'!$V$54:$CE$54,0)),'3. Erfassung Auszahlungen'!$N$54,"")</f>
        <v/>
      </c>
      <c r="J105" s="204" t="str">
        <f ca="1">IF(ISNUMBER(MATCH(J4,'3. Erfassung Auszahlungen'!$V$54:$CE$54,0)),'3. Erfassung Auszahlungen'!$N$54,"")</f>
        <v/>
      </c>
      <c r="K105" s="204" t="str">
        <f ca="1">IF(ISNUMBER(MATCH(K4,'3. Erfassung Auszahlungen'!$V$54:$CE$54,0)),'3. Erfassung Auszahlungen'!$N$54,"")</f>
        <v/>
      </c>
      <c r="L105" s="204" t="str">
        <f ca="1">IF(ISNUMBER(MATCH(L4,'3. Erfassung Auszahlungen'!$V$54:$CE$54,0)),'3. Erfassung Auszahlungen'!$N$54,"")</f>
        <v/>
      </c>
      <c r="M105" s="204" t="str">
        <f ca="1">IF(ISNUMBER(MATCH(M4,'3. Erfassung Auszahlungen'!$V$54:$CE$54,0)),'3. Erfassung Auszahlungen'!$N$54,"")</f>
        <v/>
      </c>
      <c r="N105" s="135">
        <f t="shared" ca="1" si="11"/>
        <v>0</v>
      </c>
    </row>
    <row r="106" spans="1:14" x14ac:dyDescent="0.25">
      <c r="A106" s="18">
        <f>'3. Erfassung Auszahlungen'!A55</f>
        <v>0</v>
      </c>
      <c r="B106" s="204" t="str">
        <f ca="1">IF(ISNUMBER(MATCH(B4,'3. Erfassung Auszahlungen'!$V$55:$CE$55,0)),'3. Erfassung Auszahlungen'!$N$55,"")</f>
        <v/>
      </c>
      <c r="C106" s="204" t="str">
        <f ca="1">IF(ISNUMBER(MATCH(C4,'3. Erfassung Auszahlungen'!$V$55:$CE$55,0)),'3. Erfassung Auszahlungen'!$N$55,"")</f>
        <v/>
      </c>
      <c r="D106" s="204" t="str">
        <f ca="1">IF(ISNUMBER(MATCH(D4,'3. Erfassung Auszahlungen'!$V$55:$CE$55,0)),'3. Erfassung Auszahlungen'!$N$55,"")</f>
        <v/>
      </c>
      <c r="E106" s="204" t="str">
        <f ca="1">IF(ISNUMBER(MATCH(E4,'3. Erfassung Auszahlungen'!$V$55:$CE$55,0)),'3. Erfassung Auszahlungen'!$N$55,"")</f>
        <v/>
      </c>
      <c r="F106" s="204" t="str">
        <f ca="1">IF(ISNUMBER(MATCH(F4,'3. Erfassung Auszahlungen'!$V$55:$CE$55,0)),'3. Erfassung Auszahlungen'!$N$55,"")</f>
        <v/>
      </c>
      <c r="G106" s="204" t="str">
        <f ca="1">IF(ISNUMBER(MATCH(G4,'3. Erfassung Auszahlungen'!$V$55:$CE$55,0)),'3. Erfassung Auszahlungen'!$N$55,"")</f>
        <v/>
      </c>
      <c r="H106" s="204" t="str">
        <f ca="1">IF(ISNUMBER(MATCH(H4,'3. Erfassung Auszahlungen'!$V$55:$CE$55,0)),'3. Erfassung Auszahlungen'!$N$55,"")</f>
        <v/>
      </c>
      <c r="I106" s="204" t="str">
        <f ca="1">IF(ISNUMBER(MATCH(I4,'3. Erfassung Auszahlungen'!$V$55:$CE$55,0)),'3. Erfassung Auszahlungen'!$N$55,"")</f>
        <v/>
      </c>
      <c r="J106" s="204" t="str">
        <f ca="1">IF(ISNUMBER(MATCH(J4,'3. Erfassung Auszahlungen'!$V$55:$CE$55,0)),'3. Erfassung Auszahlungen'!$N$55,"")</f>
        <v/>
      </c>
      <c r="K106" s="204" t="str">
        <f ca="1">IF(ISNUMBER(MATCH(K4,'3. Erfassung Auszahlungen'!$V$55:$CE$55,0)),'3. Erfassung Auszahlungen'!$N$55,"")</f>
        <v/>
      </c>
      <c r="L106" s="204" t="str">
        <f ca="1">IF(ISNUMBER(MATCH(L4,'3. Erfassung Auszahlungen'!$V$55:$CE$55,0)),'3. Erfassung Auszahlungen'!$N$55,"")</f>
        <v/>
      </c>
      <c r="M106" s="204" t="str">
        <f ca="1">IF(ISNUMBER(MATCH(M4,'3. Erfassung Auszahlungen'!$V$55:$CE$55,0)),'3. Erfassung Auszahlungen'!$N$55,"")</f>
        <v/>
      </c>
      <c r="N106" s="135">
        <f t="shared" ca="1" si="11"/>
        <v>0</v>
      </c>
    </row>
    <row r="107" spans="1:14" x14ac:dyDescent="0.25">
      <c r="A107" s="18">
        <f>'3. Erfassung Auszahlungen'!A56</f>
        <v>0</v>
      </c>
      <c r="B107" s="204" t="str">
        <f ca="1">IF(ISNUMBER(MATCH(B4,'3. Erfassung Auszahlungen'!$V$56:$CE$56,0)),'3. Erfassung Auszahlungen'!$N$56,"")</f>
        <v/>
      </c>
      <c r="C107" s="204" t="str">
        <f ca="1">IF(ISNUMBER(MATCH(C4,'3. Erfassung Auszahlungen'!$V$56:$CE$56,0)),'3. Erfassung Auszahlungen'!$N$56,"")</f>
        <v/>
      </c>
      <c r="D107" s="204" t="str">
        <f ca="1">IF(ISNUMBER(MATCH(D4,'3. Erfassung Auszahlungen'!$V$56:$CE$56,0)),'3. Erfassung Auszahlungen'!$N$56,"")</f>
        <v/>
      </c>
      <c r="E107" s="204" t="str">
        <f ca="1">IF(ISNUMBER(MATCH(E4,'3. Erfassung Auszahlungen'!$V$56:$CE$56,0)),'3. Erfassung Auszahlungen'!$N$56,"")</f>
        <v/>
      </c>
      <c r="F107" s="204" t="str">
        <f ca="1">IF(ISNUMBER(MATCH(F4,'3. Erfassung Auszahlungen'!$V$56:$CE$56,0)),'3. Erfassung Auszahlungen'!$N$56,"")</f>
        <v/>
      </c>
      <c r="G107" s="204" t="str">
        <f ca="1">IF(ISNUMBER(MATCH(G4,'3. Erfassung Auszahlungen'!$V$56:$CE$56,0)),'3. Erfassung Auszahlungen'!$N$56,"")</f>
        <v/>
      </c>
      <c r="H107" s="204" t="str">
        <f ca="1">IF(ISNUMBER(MATCH(H4,'3. Erfassung Auszahlungen'!$V$56:$CE$56,0)),'3. Erfassung Auszahlungen'!$N$56,"")</f>
        <v/>
      </c>
      <c r="I107" s="204" t="str">
        <f ca="1">IF(ISNUMBER(MATCH(I4,'3. Erfassung Auszahlungen'!$V$56:$CE$56,0)),'3. Erfassung Auszahlungen'!$N$56,"")</f>
        <v/>
      </c>
      <c r="J107" s="204" t="str">
        <f ca="1">IF(ISNUMBER(MATCH(J4,'3. Erfassung Auszahlungen'!$V$56:$CE$56,0)),'3. Erfassung Auszahlungen'!$N$56,"")</f>
        <v/>
      </c>
      <c r="K107" s="204" t="str">
        <f ca="1">IF(ISNUMBER(MATCH(K4,'3. Erfassung Auszahlungen'!$V$56:$CE$56,0)),'3. Erfassung Auszahlungen'!$N$56,"")</f>
        <v/>
      </c>
      <c r="L107" s="204" t="str">
        <f ca="1">IF(ISNUMBER(MATCH(L4,'3. Erfassung Auszahlungen'!$V$56:$CE$56,0)),'3. Erfassung Auszahlungen'!$N$56,"")</f>
        <v/>
      </c>
      <c r="M107" s="204" t="str">
        <f ca="1">IF(ISNUMBER(MATCH(M4,'3. Erfassung Auszahlungen'!$V$56:$CE$56,0)),'3. Erfassung Auszahlungen'!$N$56,"")</f>
        <v/>
      </c>
      <c r="N107" s="135">
        <f t="shared" ca="1" si="11"/>
        <v>0</v>
      </c>
    </row>
    <row r="108" spans="1:14" x14ac:dyDescent="0.25">
      <c r="A108" s="18">
        <f>'3. Erfassung Auszahlungen'!A57</f>
        <v>0</v>
      </c>
      <c r="B108" s="204" t="str">
        <f ca="1">IF(ISNUMBER(MATCH(B4,'3. Erfassung Auszahlungen'!$V$57:$CE$57,0)),'3. Erfassung Auszahlungen'!$N$57,"")</f>
        <v/>
      </c>
      <c r="C108" s="204" t="str">
        <f ca="1">IF(ISNUMBER(MATCH(C4,'3. Erfassung Auszahlungen'!$V$57:$CE$57,0)),'3. Erfassung Auszahlungen'!$N$57,"")</f>
        <v/>
      </c>
      <c r="D108" s="204" t="str">
        <f ca="1">IF(ISNUMBER(MATCH(D4,'3. Erfassung Auszahlungen'!$V$57:$CE$57,0)),'3. Erfassung Auszahlungen'!$N$57,"")</f>
        <v/>
      </c>
      <c r="E108" s="204" t="str">
        <f ca="1">IF(ISNUMBER(MATCH(E4,'3. Erfassung Auszahlungen'!$V$57:$CE$57,0)),'3. Erfassung Auszahlungen'!$N$57,"")</f>
        <v/>
      </c>
      <c r="F108" s="204" t="str">
        <f ca="1">IF(ISNUMBER(MATCH(F4,'3. Erfassung Auszahlungen'!$V$57:$CE$57,0)),'3. Erfassung Auszahlungen'!$N$57,"")</f>
        <v/>
      </c>
      <c r="G108" s="204" t="str">
        <f ca="1">IF(ISNUMBER(MATCH(G4,'3. Erfassung Auszahlungen'!$V$57:$CE$57,0)),'3. Erfassung Auszahlungen'!$N$57,"")</f>
        <v/>
      </c>
      <c r="H108" s="204" t="str">
        <f ca="1">IF(ISNUMBER(MATCH(H4,'3. Erfassung Auszahlungen'!$V$57:$CE$57,0)),'3. Erfassung Auszahlungen'!$N$57,"")</f>
        <v/>
      </c>
      <c r="I108" s="204" t="str">
        <f ca="1">IF(ISNUMBER(MATCH(I4,'3. Erfassung Auszahlungen'!$V$57:$CE$57,0)),'3. Erfassung Auszahlungen'!$N$57,"")</f>
        <v/>
      </c>
      <c r="J108" s="204" t="str">
        <f ca="1">IF(ISNUMBER(MATCH(J4,'3. Erfassung Auszahlungen'!$V$57:$CE$57,0)),'3. Erfassung Auszahlungen'!$N$57,"")</f>
        <v/>
      </c>
      <c r="K108" s="204" t="str">
        <f ca="1">IF(ISNUMBER(MATCH(K4,'3. Erfassung Auszahlungen'!$V$57:$CE$57,0)),'3. Erfassung Auszahlungen'!$N$57,"")</f>
        <v/>
      </c>
      <c r="L108" s="204" t="str">
        <f ca="1">IF(ISNUMBER(MATCH(L4,'3. Erfassung Auszahlungen'!$V$57:$CE$57,0)),'3. Erfassung Auszahlungen'!$N$57,"")</f>
        <v/>
      </c>
      <c r="M108" s="204" t="str">
        <f ca="1">IF(ISNUMBER(MATCH(M4,'3. Erfassung Auszahlungen'!$V$57:$CE$57,0)),'3. Erfassung Auszahlungen'!$N$57,"")</f>
        <v/>
      </c>
      <c r="N108" s="135">
        <f t="shared" ca="1" si="11"/>
        <v>0</v>
      </c>
    </row>
    <row r="109" spans="1:14" x14ac:dyDescent="0.25">
      <c r="A109" s="18">
        <f>'3. Erfassung Auszahlungen'!A58</f>
        <v>0</v>
      </c>
      <c r="B109" s="204" t="str">
        <f ca="1">IF(ISNUMBER(MATCH(B4,'3. Erfassung Auszahlungen'!$V$58:$CE$58,0)),'3. Erfassung Auszahlungen'!$N$58,"")</f>
        <v/>
      </c>
      <c r="C109" s="204" t="str">
        <f ca="1">IF(ISNUMBER(MATCH(C4,'3. Erfassung Auszahlungen'!$V$58:$CE$58,0)),'3. Erfassung Auszahlungen'!$N$58,"")</f>
        <v/>
      </c>
      <c r="D109" s="204" t="str">
        <f ca="1">IF(ISNUMBER(MATCH(D4,'3. Erfassung Auszahlungen'!$V$58:$CE$58,0)),'3. Erfassung Auszahlungen'!$N$58,"")</f>
        <v/>
      </c>
      <c r="E109" s="204" t="str">
        <f ca="1">IF(ISNUMBER(MATCH(E4,'3. Erfassung Auszahlungen'!$V$58:$CE$58,0)),'3. Erfassung Auszahlungen'!$N$58,"")</f>
        <v/>
      </c>
      <c r="F109" s="204" t="str">
        <f ca="1">IF(ISNUMBER(MATCH(F4,'3. Erfassung Auszahlungen'!$V$58:$CE$58,0)),'3. Erfassung Auszahlungen'!$N$58,"")</f>
        <v/>
      </c>
      <c r="G109" s="204" t="str">
        <f ca="1">IF(ISNUMBER(MATCH(G4,'3. Erfassung Auszahlungen'!$V$58:$CE$58,0)),'3. Erfassung Auszahlungen'!$N$58,"")</f>
        <v/>
      </c>
      <c r="H109" s="204" t="str">
        <f ca="1">IF(ISNUMBER(MATCH(H4,'3. Erfassung Auszahlungen'!$V$58:$CE$58,0)),'3. Erfassung Auszahlungen'!$N$58,"")</f>
        <v/>
      </c>
      <c r="I109" s="204" t="str">
        <f ca="1">IF(ISNUMBER(MATCH(I4,'3. Erfassung Auszahlungen'!$V$58:$CE$58,0)),'3. Erfassung Auszahlungen'!$N$58,"")</f>
        <v/>
      </c>
      <c r="J109" s="204" t="str">
        <f ca="1">IF(ISNUMBER(MATCH(J4,'3. Erfassung Auszahlungen'!$V$58:$CE$58,0)),'3. Erfassung Auszahlungen'!$N$58,"")</f>
        <v/>
      </c>
      <c r="K109" s="204" t="str">
        <f ca="1">IF(ISNUMBER(MATCH(K4,'3. Erfassung Auszahlungen'!$V$58:$CE$58,0)),'3. Erfassung Auszahlungen'!$N$58,"")</f>
        <v/>
      </c>
      <c r="L109" s="204" t="str">
        <f ca="1">IF(ISNUMBER(MATCH(L4,'3. Erfassung Auszahlungen'!$V$58:$CE$58,0)),'3. Erfassung Auszahlungen'!$N$58,"")</f>
        <v/>
      </c>
      <c r="M109" s="204" t="str">
        <f ca="1">IF(ISNUMBER(MATCH(M4,'3. Erfassung Auszahlungen'!$V$58:$CE$58,0)),'3. Erfassung Auszahlungen'!$N$58,"")</f>
        <v/>
      </c>
      <c r="N109" s="135">
        <f t="shared" ca="1" si="11"/>
        <v>0</v>
      </c>
    </row>
    <row r="110" spans="1:14" x14ac:dyDescent="0.25">
      <c r="A110" s="18">
        <f>'3. Erfassung Auszahlungen'!A59</f>
        <v>0</v>
      </c>
      <c r="B110" s="204" t="str">
        <f ca="1">IF(ISNUMBER(MATCH(B4,'3. Erfassung Auszahlungen'!$V$59:$CE$59,0)),'3. Erfassung Auszahlungen'!$N$59,"")</f>
        <v/>
      </c>
      <c r="C110" s="204" t="str">
        <f ca="1">IF(ISNUMBER(MATCH(C4,'3. Erfassung Auszahlungen'!$V$59:$CE$59,0)),'3. Erfassung Auszahlungen'!$N$59,"")</f>
        <v/>
      </c>
      <c r="D110" s="204" t="str">
        <f ca="1">IF(ISNUMBER(MATCH(D4,'3. Erfassung Auszahlungen'!$V$59:$CE$59,0)),'3. Erfassung Auszahlungen'!$N$59,"")</f>
        <v/>
      </c>
      <c r="E110" s="204" t="str">
        <f ca="1">IF(ISNUMBER(MATCH(E4,'3. Erfassung Auszahlungen'!$V$59:$CE$59,0)),'3. Erfassung Auszahlungen'!$N$59,"")</f>
        <v/>
      </c>
      <c r="F110" s="204" t="str">
        <f ca="1">IF(ISNUMBER(MATCH(F4,'3. Erfassung Auszahlungen'!$V$59:$CE$59,0)),'3. Erfassung Auszahlungen'!$N$59,"")</f>
        <v/>
      </c>
      <c r="G110" s="204" t="str">
        <f ca="1">IF(ISNUMBER(MATCH(G4,'3. Erfassung Auszahlungen'!$V$59:$CE$59,0)),'3. Erfassung Auszahlungen'!$N$59,"")</f>
        <v/>
      </c>
      <c r="H110" s="204" t="str">
        <f ca="1">IF(ISNUMBER(MATCH(H4,'3. Erfassung Auszahlungen'!$V$59:$CE$59,0)),'3. Erfassung Auszahlungen'!$N$59,"")</f>
        <v/>
      </c>
      <c r="I110" s="204" t="str">
        <f ca="1">IF(ISNUMBER(MATCH(I4,'3. Erfassung Auszahlungen'!$V$59:$CE$59,0)),'3. Erfassung Auszahlungen'!$N$59,"")</f>
        <v/>
      </c>
      <c r="J110" s="204" t="str">
        <f ca="1">IF(ISNUMBER(MATCH(J4,'3. Erfassung Auszahlungen'!$V$59:$CE$59,0)),'3. Erfassung Auszahlungen'!$N$59,"")</f>
        <v/>
      </c>
      <c r="K110" s="204" t="str">
        <f ca="1">IF(ISNUMBER(MATCH(K4,'3. Erfassung Auszahlungen'!$V$59:$CE$59,0)),'3. Erfassung Auszahlungen'!$N$59,"")</f>
        <v/>
      </c>
      <c r="L110" s="204" t="str">
        <f ca="1">IF(ISNUMBER(MATCH(L4,'3. Erfassung Auszahlungen'!$V$59:$CE$59,0)),'3. Erfassung Auszahlungen'!$N$59,"")</f>
        <v/>
      </c>
      <c r="M110" s="204" t="str">
        <f ca="1">IF(ISNUMBER(MATCH(M4,'3. Erfassung Auszahlungen'!$V$59:$CE$59,0)),'3. Erfassung Auszahlungen'!$N$59,"")</f>
        <v/>
      </c>
      <c r="N110" s="135">
        <f t="shared" ca="1" si="11"/>
        <v>0</v>
      </c>
    </row>
    <row r="111" spans="1:14" x14ac:dyDescent="0.25">
      <c r="A111" s="18">
        <f>'3. Erfassung Auszahlungen'!A60</f>
        <v>0</v>
      </c>
      <c r="B111" s="204" t="str">
        <f ca="1">IF(ISNUMBER(MATCH(B4,'3. Erfassung Auszahlungen'!$V$60:$CE$60,0)),'3. Erfassung Auszahlungen'!$N$60,"")</f>
        <v/>
      </c>
      <c r="C111" s="204" t="str">
        <f ca="1">IF(ISNUMBER(MATCH(C4,'3. Erfassung Auszahlungen'!$V$60:$CE$60,0)),'3. Erfassung Auszahlungen'!$N$60,"")</f>
        <v/>
      </c>
      <c r="D111" s="204" t="str">
        <f ca="1">IF(ISNUMBER(MATCH(D4,'3. Erfassung Auszahlungen'!$V$60:$CE$60,0)),'3. Erfassung Auszahlungen'!$N$60,"")</f>
        <v/>
      </c>
      <c r="E111" s="204" t="str">
        <f ca="1">IF(ISNUMBER(MATCH(E4,'3. Erfassung Auszahlungen'!$V$60:$CE$60,0)),'3. Erfassung Auszahlungen'!$N$60,"")</f>
        <v/>
      </c>
      <c r="F111" s="204" t="str">
        <f ca="1">IF(ISNUMBER(MATCH(F4,'3. Erfassung Auszahlungen'!$V$60:$CE$60,0)),'3. Erfassung Auszahlungen'!$N$60,"")</f>
        <v/>
      </c>
      <c r="G111" s="204" t="str">
        <f ca="1">IF(ISNUMBER(MATCH(G4,'3. Erfassung Auszahlungen'!$V$60:$CE$60,0)),'3. Erfassung Auszahlungen'!$N$60,"")</f>
        <v/>
      </c>
      <c r="H111" s="204" t="str">
        <f ca="1">IF(ISNUMBER(MATCH(H4,'3. Erfassung Auszahlungen'!$V$60:$CE$60,0)),'3. Erfassung Auszahlungen'!$N$60,"")</f>
        <v/>
      </c>
      <c r="I111" s="204" t="str">
        <f ca="1">IF(ISNUMBER(MATCH(I4,'3. Erfassung Auszahlungen'!$V$60:$CE$60,0)),'3. Erfassung Auszahlungen'!$N$60,"")</f>
        <v/>
      </c>
      <c r="J111" s="204" t="str">
        <f ca="1">IF(ISNUMBER(MATCH(J4,'3. Erfassung Auszahlungen'!$V$60:$CE$60,0)),'3. Erfassung Auszahlungen'!$N$60,"")</f>
        <v/>
      </c>
      <c r="K111" s="204" t="str">
        <f ca="1">IF(ISNUMBER(MATCH(K4,'3. Erfassung Auszahlungen'!$V$60:$CE$60,0)),'3. Erfassung Auszahlungen'!$N$60,"")</f>
        <v/>
      </c>
      <c r="L111" s="204" t="str">
        <f ca="1">IF(ISNUMBER(MATCH(L4,'3. Erfassung Auszahlungen'!$V$60:$CE$60,0)),'3. Erfassung Auszahlungen'!$N$60,"")</f>
        <v/>
      </c>
      <c r="M111" s="204" t="str">
        <f ca="1">IF(ISNUMBER(MATCH(M4,'3. Erfassung Auszahlungen'!$V$60:$CE$60,0)),'3. Erfassung Auszahlungen'!$N$60,"")</f>
        <v/>
      </c>
      <c r="N111" s="135">
        <f t="shared" ca="1" si="11"/>
        <v>0</v>
      </c>
    </row>
    <row r="112" spans="1:14" x14ac:dyDescent="0.25">
      <c r="A112" s="18">
        <f>'3. Erfassung Auszahlungen'!A61</f>
        <v>0</v>
      </c>
      <c r="B112" s="204" t="str">
        <f ca="1">IF(ISNUMBER(MATCH(B4,'3. Erfassung Auszahlungen'!$V$61:$CE$61,0)),'3. Erfassung Auszahlungen'!$N$61,"")</f>
        <v/>
      </c>
      <c r="C112" s="204" t="str">
        <f ca="1">IF(ISNUMBER(MATCH(C4,'3. Erfassung Auszahlungen'!$V$61:$CE$61,0)),'3. Erfassung Auszahlungen'!$N$61,"")</f>
        <v/>
      </c>
      <c r="D112" s="204" t="str">
        <f ca="1">IF(ISNUMBER(MATCH(D4,'3. Erfassung Auszahlungen'!$V$61:$CE$61,0)),'3. Erfassung Auszahlungen'!$N$61,"")</f>
        <v/>
      </c>
      <c r="E112" s="204" t="str">
        <f ca="1">IF(ISNUMBER(MATCH(E4,'3. Erfassung Auszahlungen'!$V$61:$CE$61,0)),'3. Erfassung Auszahlungen'!$N$61,"")</f>
        <v/>
      </c>
      <c r="F112" s="204" t="str">
        <f ca="1">IF(ISNUMBER(MATCH(F4,'3. Erfassung Auszahlungen'!$V$61:$CE$61,0)),'3. Erfassung Auszahlungen'!$N$61,"")</f>
        <v/>
      </c>
      <c r="G112" s="204" t="str">
        <f ca="1">IF(ISNUMBER(MATCH(G4,'3. Erfassung Auszahlungen'!$V$61:$CE$61,0)),'3. Erfassung Auszahlungen'!$N$61,"")</f>
        <v/>
      </c>
      <c r="H112" s="204" t="str">
        <f ca="1">IF(ISNUMBER(MATCH(H4,'3. Erfassung Auszahlungen'!$V$61:$CE$61,0)),'3. Erfassung Auszahlungen'!$N$61,"")</f>
        <v/>
      </c>
      <c r="I112" s="204" t="str">
        <f ca="1">IF(ISNUMBER(MATCH(I4,'3. Erfassung Auszahlungen'!$V$61:$CE$61,0)),'3. Erfassung Auszahlungen'!$N$61,"")</f>
        <v/>
      </c>
      <c r="J112" s="204" t="str">
        <f ca="1">IF(ISNUMBER(MATCH(J4,'3. Erfassung Auszahlungen'!$V$61:$CE$61,0)),'3. Erfassung Auszahlungen'!$N$61,"")</f>
        <v/>
      </c>
      <c r="K112" s="204" t="str">
        <f ca="1">IF(ISNUMBER(MATCH(K4,'3. Erfassung Auszahlungen'!$V$61:$CE$61,0)),'3. Erfassung Auszahlungen'!$N$61,"")</f>
        <v/>
      </c>
      <c r="L112" s="204" t="str">
        <f ca="1">IF(ISNUMBER(MATCH(L4,'3. Erfassung Auszahlungen'!$V$61:$CE$61,0)),'3. Erfassung Auszahlungen'!$N$61,"")</f>
        <v/>
      </c>
      <c r="M112" s="204" t="str">
        <f ca="1">IF(ISNUMBER(MATCH(M4,'3. Erfassung Auszahlungen'!$V$61:$CE$61,0)),'3. Erfassung Auszahlungen'!$N$61,"")</f>
        <v/>
      </c>
      <c r="N112" s="135">
        <f t="shared" ca="1" si="11"/>
        <v>0</v>
      </c>
    </row>
    <row r="113" spans="1:14" x14ac:dyDescent="0.25">
      <c r="A113" s="18">
        <f>'3. Erfassung Auszahlungen'!A62</f>
        <v>0</v>
      </c>
      <c r="B113" s="204" t="str">
        <f ca="1">IF(ISNUMBER(MATCH(B4,'3. Erfassung Auszahlungen'!$V$62:$CE$62,0)),'3. Erfassung Auszahlungen'!$N$62,"")</f>
        <v/>
      </c>
      <c r="C113" s="204" t="str">
        <f ca="1">IF(ISNUMBER(MATCH(C4,'3. Erfassung Auszahlungen'!$V$62:$CE$62,0)),'3. Erfassung Auszahlungen'!$N$62,"")</f>
        <v/>
      </c>
      <c r="D113" s="204" t="str">
        <f ca="1">IF(ISNUMBER(MATCH(D4,'3. Erfassung Auszahlungen'!$V$62:$CE$62,0)),'3. Erfassung Auszahlungen'!$N$62,"")</f>
        <v/>
      </c>
      <c r="E113" s="204" t="str">
        <f ca="1">IF(ISNUMBER(MATCH(E4,'3. Erfassung Auszahlungen'!$V$62:$CE$62,0)),'3. Erfassung Auszahlungen'!$N$62,"")</f>
        <v/>
      </c>
      <c r="F113" s="204" t="str">
        <f ca="1">IF(ISNUMBER(MATCH(F4,'3. Erfassung Auszahlungen'!$V$62:$CE$62,0)),'3. Erfassung Auszahlungen'!$N$62,"")</f>
        <v/>
      </c>
      <c r="G113" s="204" t="str">
        <f ca="1">IF(ISNUMBER(MATCH(G4,'3. Erfassung Auszahlungen'!$V$62:$CE$62,0)),'3. Erfassung Auszahlungen'!$N$62,"")</f>
        <v/>
      </c>
      <c r="H113" s="204" t="str">
        <f ca="1">IF(ISNUMBER(MATCH(H4,'3. Erfassung Auszahlungen'!$V$62:$CE$62,0)),'3. Erfassung Auszahlungen'!$N$62,"")</f>
        <v/>
      </c>
      <c r="I113" s="204" t="str">
        <f ca="1">IF(ISNUMBER(MATCH(I4,'3. Erfassung Auszahlungen'!$V$62:$CE$62,0)),'3. Erfassung Auszahlungen'!$N$62,"")</f>
        <v/>
      </c>
      <c r="J113" s="204" t="str">
        <f ca="1">IF(ISNUMBER(MATCH(J4,'3. Erfassung Auszahlungen'!$V$62:$CE$62,0)),'3. Erfassung Auszahlungen'!$N$62,"")</f>
        <v/>
      </c>
      <c r="K113" s="204" t="str">
        <f ca="1">IF(ISNUMBER(MATCH(K4,'3. Erfassung Auszahlungen'!$V$62:$CE$62,0)),'3. Erfassung Auszahlungen'!$N$62,"")</f>
        <v/>
      </c>
      <c r="L113" s="204" t="str">
        <f ca="1">IF(ISNUMBER(MATCH(L4,'3. Erfassung Auszahlungen'!$V$62:$CE$62,0)),'3. Erfassung Auszahlungen'!$N$62,"")</f>
        <v/>
      </c>
      <c r="M113" s="204" t="str">
        <f ca="1">IF(ISNUMBER(MATCH(M4,'3. Erfassung Auszahlungen'!$V$62:$CE$62,0)),'3. Erfassung Auszahlungen'!$N$62,"")</f>
        <v/>
      </c>
      <c r="N113" s="135">
        <f t="shared" ca="1" si="11"/>
        <v>0</v>
      </c>
    </row>
    <row r="114" spans="1:14" x14ac:dyDescent="0.25">
      <c r="A114" s="18">
        <f>'3. Erfassung Auszahlungen'!A63</f>
        <v>0</v>
      </c>
      <c r="B114" s="204" t="str">
        <f ca="1">IF(ISNUMBER(MATCH(B4,'3. Erfassung Auszahlungen'!$V$63:$CE$63,0)),'3. Erfassung Auszahlungen'!$N$63,"")</f>
        <v/>
      </c>
      <c r="C114" s="204" t="str">
        <f ca="1">IF(ISNUMBER(MATCH(C4,'3. Erfassung Auszahlungen'!$V$63:$CE$63,0)),'3. Erfassung Auszahlungen'!$N$63,"")</f>
        <v/>
      </c>
      <c r="D114" s="204" t="str">
        <f ca="1">IF(ISNUMBER(MATCH(D4,'3. Erfassung Auszahlungen'!$V$63:$CE$63,0)),'3. Erfassung Auszahlungen'!$N$63,"")</f>
        <v/>
      </c>
      <c r="E114" s="204" t="str">
        <f ca="1">IF(ISNUMBER(MATCH(E4,'3. Erfassung Auszahlungen'!$V$63:$CE$63,0)),'3. Erfassung Auszahlungen'!$N$63,"")</f>
        <v/>
      </c>
      <c r="F114" s="204" t="str">
        <f ca="1">IF(ISNUMBER(MATCH(F4,'3. Erfassung Auszahlungen'!$V$63:$CE$63,0)),'3. Erfassung Auszahlungen'!$N$63,"")</f>
        <v/>
      </c>
      <c r="G114" s="204" t="str">
        <f ca="1">IF(ISNUMBER(MATCH(G4,'3. Erfassung Auszahlungen'!$V$63:$CE$63,0)),'3. Erfassung Auszahlungen'!$N$63,"")</f>
        <v/>
      </c>
      <c r="H114" s="204" t="str">
        <f ca="1">IF(ISNUMBER(MATCH(H4,'3. Erfassung Auszahlungen'!$V$63:$CE$63,0)),'3. Erfassung Auszahlungen'!$N$63,"")</f>
        <v/>
      </c>
      <c r="I114" s="204" t="str">
        <f ca="1">IF(ISNUMBER(MATCH(I4,'3. Erfassung Auszahlungen'!$V$63:$CE$63,0)),'3. Erfassung Auszahlungen'!$N$63,"")</f>
        <v/>
      </c>
      <c r="J114" s="204" t="str">
        <f ca="1">IF(ISNUMBER(MATCH(J4,'3. Erfassung Auszahlungen'!$V$63:$CE$63,0)),'3. Erfassung Auszahlungen'!$N$63,"")</f>
        <v/>
      </c>
      <c r="K114" s="204" t="str">
        <f ca="1">IF(ISNUMBER(MATCH(K4,'3. Erfassung Auszahlungen'!$V$63:$CE$63,0)),'3. Erfassung Auszahlungen'!$N$63,"")</f>
        <v/>
      </c>
      <c r="L114" s="204" t="str">
        <f ca="1">IF(ISNUMBER(MATCH(L4,'3. Erfassung Auszahlungen'!$V$63:$CE$63,0)),'3. Erfassung Auszahlungen'!$N$63,"")</f>
        <v/>
      </c>
      <c r="M114" s="204" t="str">
        <f ca="1">IF(ISNUMBER(MATCH(M4,'3. Erfassung Auszahlungen'!$V$63:$CE$63,0)),'3. Erfassung Auszahlungen'!$N$63,"")</f>
        <v/>
      </c>
      <c r="N114" s="135">
        <f t="shared" ca="1" si="11"/>
        <v>0</v>
      </c>
    </row>
    <row r="115" spans="1:14" x14ac:dyDescent="0.25">
      <c r="A115" s="18">
        <f>'3. Erfassung Auszahlungen'!A64</f>
        <v>0</v>
      </c>
      <c r="B115" s="204" t="str">
        <f ca="1">IF(ISNUMBER(MATCH(B4,'3. Erfassung Auszahlungen'!$V$64:$CE$64,0)),'3. Erfassung Auszahlungen'!$N$64,"")</f>
        <v/>
      </c>
      <c r="C115" s="204" t="str">
        <f ca="1">IF(ISNUMBER(MATCH(C4,'3. Erfassung Auszahlungen'!$V$64:$CE$64,0)),'3. Erfassung Auszahlungen'!$N$64,"")</f>
        <v/>
      </c>
      <c r="D115" s="204" t="str">
        <f ca="1">IF(ISNUMBER(MATCH(D4,'3. Erfassung Auszahlungen'!$V$64:$CE$64,0)),'3. Erfassung Auszahlungen'!$N$64,"")</f>
        <v/>
      </c>
      <c r="E115" s="204" t="str">
        <f ca="1">IF(ISNUMBER(MATCH(E4,'3. Erfassung Auszahlungen'!$V$64:$CE$64,0)),'3. Erfassung Auszahlungen'!$N$64,"")</f>
        <v/>
      </c>
      <c r="F115" s="204" t="str">
        <f ca="1">IF(ISNUMBER(MATCH(F4,'3. Erfassung Auszahlungen'!$V$64:$CE$64,0)),'3. Erfassung Auszahlungen'!$N$64,"")</f>
        <v/>
      </c>
      <c r="G115" s="204" t="str">
        <f ca="1">IF(ISNUMBER(MATCH(G4,'3. Erfassung Auszahlungen'!$V$64:$CE$64,0)),'3. Erfassung Auszahlungen'!$N$64,"")</f>
        <v/>
      </c>
      <c r="H115" s="204" t="str">
        <f ca="1">IF(ISNUMBER(MATCH(H4,'3. Erfassung Auszahlungen'!$V$64:$CE$64,0)),'3. Erfassung Auszahlungen'!$N$64,"")</f>
        <v/>
      </c>
      <c r="I115" s="204" t="str">
        <f ca="1">IF(ISNUMBER(MATCH(I4,'3. Erfassung Auszahlungen'!$V$64:$CE$64,0)),'3. Erfassung Auszahlungen'!$N$64,"")</f>
        <v/>
      </c>
      <c r="J115" s="204" t="str">
        <f ca="1">IF(ISNUMBER(MATCH(J4,'3. Erfassung Auszahlungen'!$V$64:$CE$64,0)),'3. Erfassung Auszahlungen'!$N$64,"")</f>
        <v/>
      </c>
      <c r="K115" s="204" t="str">
        <f ca="1">IF(ISNUMBER(MATCH(K4,'3. Erfassung Auszahlungen'!$V$64:$CE$64,0)),'3. Erfassung Auszahlungen'!$N$64,"")</f>
        <v/>
      </c>
      <c r="L115" s="204" t="str">
        <f ca="1">IF(ISNUMBER(MATCH(L4,'3. Erfassung Auszahlungen'!$V$64:$CE$64,0)),'3. Erfassung Auszahlungen'!$N$64,"")</f>
        <v/>
      </c>
      <c r="M115" s="204" t="str">
        <f ca="1">IF(ISNUMBER(MATCH(M4,'3. Erfassung Auszahlungen'!$V$64:$CE$64,0)),'3. Erfassung Auszahlungen'!$N$64,"")</f>
        <v/>
      </c>
      <c r="N115" s="135">
        <f t="shared" ca="1" si="11"/>
        <v>0</v>
      </c>
    </row>
    <row r="116" spans="1:14" x14ac:dyDescent="0.25">
      <c r="A116" s="18">
        <f>'3. Erfassung Auszahlungen'!A65</f>
        <v>0</v>
      </c>
      <c r="B116" s="204" t="str">
        <f ca="1">IF(ISNUMBER(MATCH(B4,'3. Erfassung Auszahlungen'!$V$65:$CE$65,0)),'3. Erfassung Auszahlungen'!$N$65,"")</f>
        <v/>
      </c>
      <c r="C116" s="204" t="str">
        <f ca="1">IF(ISNUMBER(MATCH(C4,'3. Erfassung Auszahlungen'!$V$65:$CE$65,0)),'3. Erfassung Auszahlungen'!$N$65,"")</f>
        <v/>
      </c>
      <c r="D116" s="204" t="str">
        <f ca="1">IF(ISNUMBER(MATCH(D4,'3. Erfassung Auszahlungen'!$V$65:$CE$65,0)),'3. Erfassung Auszahlungen'!$N$65,"")</f>
        <v/>
      </c>
      <c r="E116" s="204" t="str">
        <f ca="1">IF(ISNUMBER(MATCH(E4,'3. Erfassung Auszahlungen'!$V$65:$CE$65,0)),'3. Erfassung Auszahlungen'!$N$65,"")</f>
        <v/>
      </c>
      <c r="F116" s="204" t="str">
        <f ca="1">IF(ISNUMBER(MATCH(F4,'3. Erfassung Auszahlungen'!$V$65:$CE$65,0)),'3. Erfassung Auszahlungen'!$N$65,"")</f>
        <v/>
      </c>
      <c r="G116" s="204" t="str">
        <f ca="1">IF(ISNUMBER(MATCH(G4,'3. Erfassung Auszahlungen'!$V$65:$CE$65,0)),'3. Erfassung Auszahlungen'!$N$65,"")</f>
        <v/>
      </c>
      <c r="H116" s="204" t="str">
        <f ca="1">IF(ISNUMBER(MATCH(H4,'3. Erfassung Auszahlungen'!$V$65:$CE$65,0)),'3. Erfassung Auszahlungen'!$N$65,"")</f>
        <v/>
      </c>
      <c r="I116" s="204" t="str">
        <f ca="1">IF(ISNUMBER(MATCH(I4,'3. Erfassung Auszahlungen'!$V$65:$CE$65,0)),'3. Erfassung Auszahlungen'!$N$65,"")</f>
        <v/>
      </c>
      <c r="J116" s="204" t="str">
        <f ca="1">IF(ISNUMBER(MATCH(J4,'3. Erfassung Auszahlungen'!$V$65:$CE$65,0)),'3. Erfassung Auszahlungen'!$N$65,"")</f>
        <v/>
      </c>
      <c r="K116" s="204" t="str">
        <f ca="1">IF(ISNUMBER(MATCH(K4,'3. Erfassung Auszahlungen'!$V$65:$CE$65,0)),'3. Erfassung Auszahlungen'!$N$65,"")</f>
        <v/>
      </c>
      <c r="L116" s="204" t="str">
        <f ca="1">IF(ISNUMBER(MATCH(L4,'3. Erfassung Auszahlungen'!$V$65:$CE$65,0)),'3. Erfassung Auszahlungen'!$N$65,"")</f>
        <v/>
      </c>
      <c r="M116" s="204" t="str">
        <f ca="1">IF(ISNUMBER(MATCH(M4,'3. Erfassung Auszahlungen'!$V$65:$CE$65,0)),'3. Erfassung Auszahlungen'!$N$65,"")</f>
        <v/>
      </c>
      <c r="N116" s="135">
        <f t="shared" ca="1" si="11"/>
        <v>0</v>
      </c>
    </row>
    <row r="117" spans="1:14" x14ac:dyDescent="0.25">
      <c r="A117" s="18">
        <f>'3. Erfassung Auszahlungen'!A66</f>
        <v>0</v>
      </c>
      <c r="B117" s="204" t="str">
        <f ca="1">IF(ISNUMBER(MATCH(B4,'3. Erfassung Auszahlungen'!$V$66:$CE$66,0)),'3. Erfassung Auszahlungen'!$N$66,"")</f>
        <v/>
      </c>
      <c r="C117" s="204" t="str">
        <f ca="1">IF(ISNUMBER(MATCH(C4,'3. Erfassung Auszahlungen'!$V$66:$CE$66,0)),'3. Erfassung Auszahlungen'!$N$66,"")</f>
        <v/>
      </c>
      <c r="D117" s="204" t="str">
        <f ca="1">IF(ISNUMBER(MATCH(D4,'3. Erfassung Auszahlungen'!$V$66:$CE$66,0)),'3. Erfassung Auszahlungen'!$N$66,"")</f>
        <v/>
      </c>
      <c r="E117" s="204" t="str">
        <f ca="1">IF(ISNUMBER(MATCH(E4,'3. Erfassung Auszahlungen'!$V$66:$CE$66,0)),'3. Erfassung Auszahlungen'!$N$66,"")</f>
        <v/>
      </c>
      <c r="F117" s="204" t="str">
        <f ca="1">IF(ISNUMBER(MATCH(F4,'3. Erfassung Auszahlungen'!$V$66:$CE$66,0)),'3. Erfassung Auszahlungen'!$N$66,"")</f>
        <v/>
      </c>
      <c r="G117" s="204" t="str">
        <f ca="1">IF(ISNUMBER(MATCH(G4,'3. Erfassung Auszahlungen'!$V$66:$CE$66,0)),'3. Erfassung Auszahlungen'!$N$66,"")</f>
        <v/>
      </c>
      <c r="H117" s="204" t="str">
        <f ca="1">IF(ISNUMBER(MATCH(H4,'3. Erfassung Auszahlungen'!$V$66:$CE$66,0)),'3. Erfassung Auszahlungen'!$N$66,"")</f>
        <v/>
      </c>
      <c r="I117" s="204" t="str">
        <f ca="1">IF(ISNUMBER(MATCH(I4,'3. Erfassung Auszahlungen'!$V$66:$CE$66,0)),'3. Erfassung Auszahlungen'!$N$66,"")</f>
        <v/>
      </c>
      <c r="J117" s="204" t="str">
        <f ca="1">IF(ISNUMBER(MATCH(J4,'3. Erfassung Auszahlungen'!$V$66:$CE$66,0)),'3. Erfassung Auszahlungen'!$N$66,"")</f>
        <v/>
      </c>
      <c r="K117" s="204" t="str">
        <f ca="1">IF(ISNUMBER(MATCH(K4,'3. Erfassung Auszahlungen'!$V$66:$CE$66,0)),'3. Erfassung Auszahlungen'!$N$66,"")</f>
        <v/>
      </c>
      <c r="L117" s="204" t="str">
        <f ca="1">IF(ISNUMBER(MATCH(L4,'3. Erfassung Auszahlungen'!$V$66:$CE$66,0)),'3. Erfassung Auszahlungen'!$N$66,"")</f>
        <v/>
      </c>
      <c r="M117" s="204" t="str">
        <f ca="1">IF(ISNUMBER(MATCH(M4,'3. Erfassung Auszahlungen'!$V$66:$CE$66,0)),'3. Erfassung Auszahlungen'!$N$66,"")</f>
        <v/>
      </c>
      <c r="N117" s="135">
        <f t="shared" ca="1" si="11"/>
        <v>0</v>
      </c>
    </row>
    <row r="118" spans="1:14" x14ac:dyDescent="0.25">
      <c r="A118" s="18">
        <f>'3. Erfassung Auszahlungen'!A67</f>
        <v>0</v>
      </c>
      <c r="B118" s="204" t="str">
        <f ca="1">IF(ISNUMBER(MATCH(B4,'3. Erfassung Auszahlungen'!$V$67:$CE$67,0)),'3. Erfassung Auszahlungen'!$N$67,"")</f>
        <v/>
      </c>
      <c r="C118" s="204" t="str">
        <f ca="1">IF(ISNUMBER(MATCH(C4,'3. Erfassung Auszahlungen'!$V$67:$CE$67,0)),'3. Erfassung Auszahlungen'!$N$67,"")</f>
        <v/>
      </c>
      <c r="D118" s="204" t="str">
        <f ca="1">IF(ISNUMBER(MATCH(D4,'3. Erfassung Auszahlungen'!$V$67:$CE$67,0)),'3. Erfassung Auszahlungen'!$N$67,"")</f>
        <v/>
      </c>
      <c r="E118" s="204" t="str">
        <f ca="1">IF(ISNUMBER(MATCH(E4,'3. Erfassung Auszahlungen'!$V$67:$CE$67,0)),'3. Erfassung Auszahlungen'!$N$67,"")</f>
        <v/>
      </c>
      <c r="F118" s="204" t="str">
        <f ca="1">IF(ISNUMBER(MATCH(F4,'3. Erfassung Auszahlungen'!$V$67:$CE$67,0)),'3. Erfassung Auszahlungen'!$N$67,"")</f>
        <v/>
      </c>
      <c r="G118" s="204" t="str">
        <f ca="1">IF(ISNUMBER(MATCH(G4,'3. Erfassung Auszahlungen'!$V$67:$CE$67,0)),'3. Erfassung Auszahlungen'!$N$67,"")</f>
        <v/>
      </c>
      <c r="H118" s="204" t="str">
        <f ca="1">IF(ISNUMBER(MATCH(H4,'3. Erfassung Auszahlungen'!$V$67:$CE$67,0)),'3. Erfassung Auszahlungen'!$N$67,"")</f>
        <v/>
      </c>
      <c r="I118" s="204" t="str">
        <f ca="1">IF(ISNUMBER(MATCH(I4,'3. Erfassung Auszahlungen'!$V$67:$CE$67,0)),'3. Erfassung Auszahlungen'!$N$67,"")</f>
        <v/>
      </c>
      <c r="J118" s="204" t="str">
        <f ca="1">IF(ISNUMBER(MATCH(J4,'3. Erfassung Auszahlungen'!$V$67:$CE$67,0)),'3. Erfassung Auszahlungen'!$N$67,"")</f>
        <v/>
      </c>
      <c r="K118" s="204" t="str">
        <f ca="1">IF(ISNUMBER(MATCH(K4,'3. Erfassung Auszahlungen'!$V$67:$CE$67,0)),'3. Erfassung Auszahlungen'!$N$67,"")</f>
        <v/>
      </c>
      <c r="L118" s="204" t="str">
        <f ca="1">IF(ISNUMBER(MATCH(L4,'3. Erfassung Auszahlungen'!$V$67:$CE$67,0)),'3. Erfassung Auszahlungen'!$N$67,"")</f>
        <v/>
      </c>
      <c r="M118" s="204" t="str">
        <f ca="1">IF(ISNUMBER(MATCH(M4,'3. Erfassung Auszahlungen'!$V$67:$CE$67,0)),'3. Erfassung Auszahlungen'!$N$67,"")</f>
        <v/>
      </c>
      <c r="N118" s="135">
        <f t="shared" ca="1" si="11"/>
        <v>0</v>
      </c>
    </row>
    <row r="119" spans="1:14" x14ac:dyDescent="0.25">
      <c r="A119" s="18">
        <f>'3. Erfassung Auszahlungen'!A68</f>
        <v>0</v>
      </c>
      <c r="B119" s="204" t="str">
        <f ca="1">IF(ISNUMBER(MATCH(B4,'3. Erfassung Auszahlungen'!$V$68:$CE$68,0)),'3. Erfassung Auszahlungen'!$N$68,"")</f>
        <v/>
      </c>
      <c r="C119" s="204" t="str">
        <f ca="1">IF(ISNUMBER(MATCH(C4,'3. Erfassung Auszahlungen'!$V$68:$CE$68,0)),'3. Erfassung Auszahlungen'!$N$68,"")</f>
        <v/>
      </c>
      <c r="D119" s="204" t="str">
        <f ca="1">IF(ISNUMBER(MATCH(D4,'3. Erfassung Auszahlungen'!$V$68:$CE$68,0)),'3. Erfassung Auszahlungen'!$N$68,"")</f>
        <v/>
      </c>
      <c r="E119" s="204" t="str">
        <f ca="1">IF(ISNUMBER(MATCH(E4,'3. Erfassung Auszahlungen'!$V$68:$CE$68,0)),'3. Erfassung Auszahlungen'!$N$68,"")</f>
        <v/>
      </c>
      <c r="F119" s="204" t="str">
        <f ca="1">IF(ISNUMBER(MATCH(F4,'3. Erfassung Auszahlungen'!$V$68:$CE$68,0)),'3. Erfassung Auszahlungen'!$N$68,"")</f>
        <v/>
      </c>
      <c r="G119" s="204" t="str">
        <f ca="1">IF(ISNUMBER(MATCH(G4,'3. Erfassung Auszahlungen'!$V$68:$CE$68,0)),'3. Erfassung Auszahlungen'!$N$68,"")</f>
        <v/>
      </c>
      <c r="H119" s="204" t="str">
        <f ca="1">IF(ISNUMBER(MATCH(H4,'3. Erfassung Auszahlungen'!$V$68:$CE$68,0)),'3. Erfassung Auszahlungen'!$N$68,"")</f>
        <v/>
      </c>
      <c r="I119" s="204" t="str">
        <f ca="1">IF(ISNUMBER(MATCH(I4,'3. Erfassung Auszahlungen'!$V$68:$CE$68,0)),'3. Erfassung Auszahlungen'!$N$68,"")</f>
        <v/>
      </c>
      <c r="J119" s="204" t="str">
        <f ca="1">IF(ISNUMBER(MATCH(J4,'3. Erfassung Auszahlungen'!$V$68:$CE$68,0)),'3. Erfassung Auszahlungen'!$N$68,"")</f>
        <v/>
      </c>
      <c r="K119" s="204" t="str">
        <f ca="1">IF(ISNUMBER(MATCH(K4,'3. Erfassung Auszahlungen'!$V$68:$CE$68,0)),'3. Erfassung Auszahlungen'!$N$68,"")</f>
        <v/>
      </c>
      <c r="L119" s="204" t="str">
        <f ca="1">IF(ISNUMBER(MATCH(L4,'3. Erfassung Auszahlungen'!$V$68:$CE$68,0)),'3. Erfassung Auszahlungen'!$N$68,"")</f>
        <v/>
      </c>
      <c r="M119" s="204" t="str">
        <f ca="1">IF(ISNUMBER(MATCH(M4,'3. Erfassung Auszahlungen'!$V$68:$CE$68,0)),'3. Erfassung Auszahlungen'!$N$68,"")</f>
        <v/>
      </c>
      <c r="N119" s="135">
        <f t="shared" ca="1" si="11"/>
        <v>0</v>
      </c>
    </row>
    <row r="120" spans="1:14" x14ac:dyDescent="0.25">
      <c r="A120" s="18">
        <f>'3. Erfassung Auszahlungen'!A69</f>
        <v>0</v>
      </c>
      <c r="B120" s="204" t="str">
        <f ca="1">IF(ISNUMBER(MATCH(B4,'3. Erfassung Auszahlungen'!$V$69:$CE$69,0)),'3. Erfassung Auszahlungen'!$N$69,"")</f>
        <v/>
      </c>
      <c r="C120" s="204" t="str">
        <f ca="1">IF(ISNUMBER(MATCH(C4,'3. Erfassung Auszahlungen'!$V$69:$CE$69,0)),'3. Erfassung Auszahlungen'!$N$69,"")</f>
        <v/>
      </c>
      <c r="D120" s="204" t="str">
        <f ca="1">IF(ISNUMBER(MATCH(D4,'3. Erfassung Auszahlungen'!$V$69:$CE$69,0)),'3. Erfassung Auszahlungen'!$N$69,"")</f>
        <v/>
      </c>
      <c r="E120" s="204" t="str">
        <f ca="1">IF(ISNUMBER(MATCH(E4,'3. Erfassung Auszahlungen'!$V$69:$CE$69,0)),'3. Erfassung Auszahlungen'!$N$69,"")</f>
        <v/>
      </c>
      <c r="F120" s="204" t="str">
        <f ca="1">IF(ISNUMBER(MATCH(F4,'3. Erfassung Auszahlungen'!$V$69:$CE$69,0)),'3. Erfassung Auszahlungen'!$N$69,"")</f>
        <v/>
      </c>
      <c r="G120" s="204" t="str">
        <f ca="1">IF(ISNUMBER(MATCH(G4,'3. Erfassung Auszahlungen'!$V$69:$CE$69,0)),'3. Erfassung Auszahlungen'!$N$69,"")</f>
        <v/>
      </c>
      <c r="H120" s="204" t="str">
        <f ca="1">IF(ISNUMBER(MATCH(H4,'3. Erfassung Auszahlungen'!$V$69:$CE$69,0)),'3. Erfassung Auszahlungen'!$N$69,"")</f>
        <v/>
      </c>
      <c r="I120" s="204" t="str">
        <f ca="1">IF(ISNUMBER(MATCH(I4,'3. Erfassung Auszahlungen'!$V$69:$CE$69,0)),'3. Erfassung Auszahlungen'!$N$69,"")</f>
        <v/>
      </c>
      <c r="J120" s="204" t="str">
        <f ca="1">IF(ISNUMBER(MATCH(J4,'3. Erfassung Auszahlungen'!$V$69:$CE$69,0)),'3. Erfassung Auszahlungen'!$N$69,"")</f>
        <v/>
      </c>
      <c r="K120" s="204" t="str">
        <f ca="1">IF(ISNUMBER(MATCH(K4,'3. Erfassung Auszahlungen'!$V$69:$CE$69,0)),'3. Erfassung Auszahlungen'!$N$69,"")</f>
        <v/>
      </c>
      <c r="L120" s="204" t="str">
        <f ca="1">IF(ISNUMBER(MATCH(L4,'3. Erfassung Auszahlungen'!$V$69:$CE$69,0)),'3. Erfassung Auszahlungen'!$N$69,"")</f>
        <v/>
      </c>
      <c r="M120" s="204" t="str">
        <f ca="1">IF(ISNUMBER(MATCH(M4,'3. Erfassung Auszahlungen'!$V$69:$CE$69,0)),'3. Erfassung Auszahlungen'!$N$69,"")</f>
        <v/>
      </c>
      <c r="N120" s="135">
        <f t="shared" ca="1" si="11"/>
        <v>0</v>
      </c>
    </row>
    <row r="121" spans="1:14" x14ac:dyDescent="0.25">
      <c r="A121" s="18">
        <f>'3. Erfassung Auszahlungen'!A70</f>
        <v>0</v>
      </c>
      <c r="B121" s="204" t="str">
        <f ca="1">IF(ISNUMBER(MATCH(B4,'3. Erfassung Auszahlungen'!$V$70:$CE$70,0)),'3. Erfassung Auszahlungen'!$N$70,"")</f>
        <v/>
      </c>
      <c r="C121" s="204" t="str">
        <f ca="1">IF(ISNUMBER(MATCH(C4,'3. Erfassung Auszahlungen'!$V$70:$CE$70,0)),'3. Erfassung Auszahlungen'!$N$70,"")</f>
        <v/>
      </c>
      <c r="D121" s="204" t="str">
        <f ca="1">IF(ISNUMBER(MATCH(D4,'3. Erfassung Auszahlungen'!$V$70:$CE$70,0)),'3. Erfassung Auszahlungen'!$N$70,"")</f>
        <v/>
      </c>
      <c r="E121" s="204" t="str">
        <f ca="1">IF(ISNUMBER(MATCH(E4,'3. Erfassung Auszahlungen'!$V$70:$CE$70,0)),'3. Erfassung Auszahlungen'!$N$70,"")</f>
        <v/>
      </c>
      <c r="F121" s="204" t="str">
        <f ca="1">IF(ISNUMBER(MATCH(F4,'3. Erfassung Auszahlungen'!$V$70:$CE$70,0)),'3. Erfassung Auszahlungen'!$N$70,"")</f>
        <v/>
      </c>
      <c r="G121" s="204" t="str">
        <f ca="1">IF(ISNUMBER(MATCH(G4,'3. Erfassung Auszahlungen'!$V$70:$CE$70,0)),'3. Erfassung Auszahlungen'!$N$70,"")</f>
        <v/>
      </c>
      <c r="H121" s="204" t="str">
        <f ca="1">IF(ISNUMBER(MATCH(H4,'3. Erfassung Auszahlungen'!$V$70:$CE$70,0)),'3. Erfassung Auszahlungen'!$N$70,"")</f>
        <v/>
      </c>
      <c r="I121" s="204" t="str">
        <f ca="1">IF(ISNUMBER(MATCH(I4,'3. Erfassung Auszahlungen'!$V$70:$CE$70,0)),'3. Erfassung Auszahlungen'!$N$70,"")</f>
        <v/>
      </c>
      <c r="J121" s="204" t="str">
        <f ca="1">IF(ISNUMBER(MATCH(J4,'3. Erfassung Auszahlungen'!$V$70:$CE$70,0)),'3. Erfassung Auszahlungen'!$N$70,"")</f>
        <v/>
      </c>
      <c r="K121" s="204" t="str">
        <f ca="1">IF(ISNUMBER(MATCH(K4,'3. Erfassung Auszahlungen'!$V$70:$CE$70,0)),'3. Erfassung Auszahlungen'!$N$70,"")</f>
        <v/>
      </c>
      <c r="L121" s="204" t="str">
        <f ca="1">IF(ISNUMBER(MATCH(L4,'3. Erfassung Auszahlungen'!$V$70:$CE$70,0)),'3. Erfassung Auszahlungen'!$N$70,"")</f>
        <v/>
      </c>
      <c r="M121" s="204" t="str">
        <f ca="1">IF(ISNUMBER(MATCH(M4,'3. Erfassung Auszahlungen'!$V$70:$CE$70,0)),'3. Erfassung Auszahlungen'!$N$70,"")</f>
        <v/>
      </c>
      <c r="N121" s="135">
        <f t="shared" ca="1" si="11"/>
        <v>0</v>
      </c>
    </row>
    <row r="122" spans="1:14" x14ac:dyDescent="0.25">
      <c r="A122" s="18">
        <f>'3. Erfassung Auszahlungen'!A71</f>
        <v>0</v>
      </c>
      <c r="B122" s="204" t="str">
        <f ca="1">IF(ISNUMBER(MATCH(B4,'3. Erfassung Auszahlungen'!$V$71:$CE$71,0)),'3. Erfassung Auszahlungen'!$N$71,"")</f>
        <v/>
      </c>
      <c r="C122" s="204" t="str">
        <f ca="1">IF(ISNUMBER(MATCH(C4,'3. Erfassung Auszahlungen'!$V$71:$CE$71,0)),'3. Erfassung Auszahlungen'!$N$71,"")</f>
        <v/>
      </c>
      <c r="D122" s="204" t="str">
        <f ca="1">IF(ISNUMBER(MATCH(D4,'3. Erfassung Auszahlungen'!$V$71:$CE$71,0)),'3. Erfassung Auszahlungen'!$N$71,"")</f>
        <v/>
      </c>
      <c r="E122" s="204" t="str">
        <f ca="1">IF(ISNUMBER(MATCH(E4,'3. Erfassung Auszahlungen'!$V$71:$CE$71,0)),'3. Erfassung Auszahlungen'!$N$71,"")</f>
        <v/>
      </c>
      <c r="F122" s="204" t="str">
        <f ca="1">IF(ISNUMBER(MATCH(F4,'3. Erfassung Auszahlungen'!$V$71:$CE$71,0)),'3. Erfassung Auszahlungen'!$N$71,"")</f>
        <v/>
      </c>
      <c r="G122" s="204" t="str">
        <f ca="1">IF(ISNUMBER(MATCH(G4,'3. Erfassung Auszahlungen'!$V$71:$CE$71,0)),'3. Erfassung Auszahlungen'!$N$71,"")</f>
        <v/>
      </c>
      <c r="H122" s="204" t="str">
        <f ca="1">IF(ISNUMBER(MATCH(H4,'3. Erfassung Auszahlungen'!$V$71:$CE$71,0)),'3. Erfassung Auszahlungen'!$N$71,"")</f>
        <v/>
      </c>
      <c r="I122" s="204" t="str">
        <f ca="1">IF(ISNUMBER(MATCH(I4,'3. Erfassung Auszahlungen'!$V$71:$CE$71,0)),'3. Erfassung Auszahlungen'!$N$71,"")</f>
        <v/>
      </c>
      <c r="J122" s="204" t="str">
        <f ca="1">IF(ISNUMBER(MATCH(J4,'3. Erfassung Auszahlungen'!$V$71:$CE$71,0)),'3. Erfassung Auszahlungen'!$N$71,"")</f>
        <v/>
      </c>
      <c r="K122" s="204" t="str">
        <f ca="1">IF(ISNUMBER(MATCH(K4,'3. Erfassung Auszahlungen'!$V$71:$CE$71,0)),'3. Erfassung Auszahlungen'!$N$71,"")</f>
        <v/>
      </c>
      <c r="L122" s="204" t="str">
        <f ca="1">IF(ISNUMBER(MATCH(L4,'3. Erfassung Auszahlungen'!$V$71:$CE$71,0)),'3. Erfassung Auszahlungen'!$N$71,"")</f>
        <v/>
      </c>
      <c r="M122" s="204" t="str">
        <f ca="1">IF(ISNUMBER(MATCH(M4,'3. Erfassung Auszahlungen'!$V$71:$CE$71,0)),'3. Erfassung Auszahlungen'!$N$71,"")</f>
        <v/>
      </c>
      <c r="N122" s="135">
        <f t="shared" ca="1" si="11"/>
        <v>0</v>
      </c>
    </row>
    <row r="123" spans="1:14" x14ac:dyDescent="0.25">
      <c r="A123" s="18">
        <f>'3. Erfassung Auszahlungen'!A72</f>
        <v>0</v>
      </c>
      <c r="B123" s="204" t="str">
        <f ca="1">IF(ISNUMBER(MATCH(B4,'3. Erfassung Auszahlungen'!$V$72:$CE$72,0)),'3. Erfassung Auszahlungen'!$N$72,"")</f>
        <v/>
      </c>
      <c r="C123" s="204" t="str">
        <f ca="1">IF(ISNUMBER(MATCH(C4,'3. Erfassung Auszahlungen'!$V$72:$CE$72,0)),'3. Erfassung Auszahlungen'!$N$72,"")</f>
        <v/>
      </c>
      <c r="D123" s="204" t="str">
        <f ca="1">IF(ISNUMBER(MATCH(D4,'3. Erfassung Auszahlungen'!$V$72:$CE$72,0)),'3. Erfassung Auszahlungen'!$N$72,"")</f>
        <v/>
      </c>
      <c r="E123" s="204" t="str">
        <f ca="1">IF(ISNUMBER(MATCH(E4,'3. Erfassung Auszahlungen'!$V$72:$CE$72,0)),'3. Erfassung Auszahlungen'!$N$72,"")</f>
        <v/>
      </c>
      <c r="F123" s="204" t="str">
        <f ca="1">IF(ISNUMBER(MATCH(F4,'3. Erfassung Auszahlungen'!$V$72:$CE$72,0)),'3. Erfassung Auszahlungen'!$N$72,"")</f>
        <v/>
      </c>
      <c r="G123" s="204" t="str">
        <f ca="1">IF(ISNUMBER(MATCH(G4,'3. Erfassung Auszahlungen'!$V$72:$CE$72,0)),'3. Erfassung Auszahlungen'!$N$72,"")</f>
        <v/>
      </c>
      <c r="H123" s="204" t="str">
        <f ca="1">IF(ISNUMBER(MATCH(H4,'3. Erfassung Auszahlungen'!$V$72:$CE$72,0)),'3. Erfassung Auszahlungen'!$N$72,"")</f>
        <v/>
      </c>
      <c r="I123" s="204" t="str">
        <f ca="1">IF(ISNUMBER(MATCH(I4,'3. Erfassung Auszahlungen'!$V$72:$CE$72,0)),'3. Erfassung Auszahlungen'!$N$72,"")</f>
        <v/>
      </c>
      <c r="J123" s="204" t="str">
        <f ca="1">IF(ISNUMBER(MATCH(J4,'3. Erfassung Auszahlungen'!$V$72:$CE$72,0)),'3. Erfassung Auszahlungen'!$N$72,"")</f>
        <v/>
      </c>
      <c r="K123" s="204" t="str">
        <f ca="1">IF(ISNUMBER(MATCH(K4,'3. Erfassung Auszahlungen'!$V$72:$CE$72,0)),'3. Erfassung Auszahlungen'!$N$72,"")</f>
        <v/>
      </c>
      <c r="L123" s="204" t="str">
        <f ca="1">IF(ISNUMBER(MATCH(L4,'3. Erfassung Auszahlungen'!$V$72:$CE$72,0)),'3. Erfassung Auszahlungen'!$N$72,"")</f>
        <v/>
      </c>
      <c r="M123" s="204" t="str">
        <f ca="1">IF(ISNUMBER(MATCH(M4,'3. Erfassung Auszahlungen'!$V$72:$CE$72,0)),'3. Erfassung Auszahlungen'!$N$72,"")</f>
        <v/>
      </c>
      <c r="N123" s="135">
        <f t="shared" ca="1" si="11"/>
        <v>0</v>
      </c>
    </row>
    <row r="124" spans="1:14" x14ac:dyDescent="0.25">
      <c r="A124" s="18">
        <f>'3. Erfassung Auszahlungen'!A73</f>
        <v>0</v>
      </c>
      <c r="B124" s="204" t="str">
        <f ca="1">IF(ISNUMBER(MATCH(B4,'3. Erfassung Auszahlungen'!$V$73:$CE$73,0)),'3. Erfassung Auszahlungen'!$N$73,"")</f>
        <v/>
      </c>
      <c r="C124" s="204" t="str">
        <f ca="1">IF(ISNUMBER(MATCH(C4,'3. Erfassung Auszahlungen'!$V$73:$CE$73,0)),'3. Erfassung Auszahlungen'!$N$73,"")</f>
        <v/>
      </c>
      <c r="D124" s="204" t="str">
        <f ca="1">IF(ISNUMBER(MATCH(D4,'3. Erfassung Auszahlungen'!$V$73:$CE$73,0)),'3. Erfassung Auszahlungen'!$N$73,"")</f>
        <v/>
      </c>
      <c r="E124" s="204" t="str">
        <f ca="1">IF(ISNUMBER(MATCH(E4,'3. Erfassung Auszahlungen'!$V$73:$CE$73,0)),'3. Erfassung Auszahlungen'!$N$73,"")</f>
        <v/>
      </c>
      <c r="F124" s="204" t="str">
        <f ca="1">IF(ISNUMBER(MATCH(F4,'3. Erfassung Auszahlungen'!$V$73:$CE$73,0)),'3. Erfassung Auszahlungen'!$N$73,"")</f>
        <v/>
      </c>
      <c r="G124" s="204" t="str">
        <f ca="1">IF(ISNUMBER(MATCH(G4,'3. Erfassung Auszahlungen'!$V$73:$CE$73,0)),'3. Erfassung Auszahlungen'!$N$73,"")</f>
        <v/>
      </c>
      <c r="H124" s="204" t="str">
        <f ca="1">IF(ISNUMBER(MATCH(H4,'3. Erfassung Auszahlungen'!$V$73:$CE$73,0)),'3. Erfassung Auszahlungen'!$N$73,"")</f>
        <v/>
      </c>
      <c r="I124" s="204" t="str">
        <f ca="1">IF(ISNUMBER(MATCH(I4,'3. Erfassung Auszahlungen'!$V$73:$CE$73,0)),'3. Erfassung Auszahlungen'!$N$73,"")</f>
        <v/>
      </c>
      <c r="J124" s="204" t="str">
        <f ca="1">IF(ISNUMBER(MATCH(J4,'3. Erfassung Auszahlungen'!$V$73:$CE$73,0)),'3. Erfassung Auszahlungen'!$N$73,"")</f>
        <v/>
      </c>
      <c r="K124" s="204" t="str">
        <f ca="1">IF(ISNUMBER(MATCH(K4,'3. Erfassung Auszahlungen'!$V$73:$CE$73,0)),'3. Erfassung Auszahlungen'!$N$73,"")</f>
        <v/>
      </c>
      <c r="L124" s="204" t="str">
        <f ca="1">IF(ISNUMBER(MATCH(L4,'3. Erfassung Auszahlungen'!$V$73:$CE$73,0)),'3. Erfassung Auszahlungen'!$N$73,"")</f>
        <v/>
      </c>
      <c r="M124" s="204" t="str">
        <f ca="1">IF(ISNUMBER(MATCH(M4,'3. Erfassung Auszahlungen'!$V$73:$CE$73,0)),'3. Erfassung Auszahlungen'!$N$73,"")</f>
        <v/>
      </c>
      <c r="N124" s="135">
        <f t="shared" ca="1" si="11"/>
        <v>0</v>
      </c>
    </row>
    <row r="125" spans="1:14" x14ac:dyDescent="0.25">
      <c r="A125" s="18">
        <f>'3. Erfassung Auszahlungen'!A74</f>
        <v>0</v>
      </c>
      <c r="B125" s="204" t="str">
        <f ca="1">IF(ISNUMBER(MATCH(B4,'3. Erfassung Auszahlungen'!$V$74:$CE$74,0)),'3. Erfassung Auszahlungen'!$N$74,"")</f>
        <v/>
      </c>
      <c r="C125" s="204" t="str">
        <f ca="1">IF(ISNUMBER(MATCH(C4,'3. Erfassung Auszahlungen'!$V$74:$CE$74,0)),'3. Erfassung Auszahlungen'!$N$74,"")</f>
        <v/>
      </c>
      <c r="D125" s="204" t="str">
        <f ca="1">IF(ISNUMBER(MATCH(D4,'3. Erfassung Auszahlungen'!$V$74:$CE$74,0)),'3. Erfassung Auszahlungen'!$N$74,"")</f>
        <v/>
      </c>
      <c r="E125" s="204" t="str">
        <f ca="1">IF(ISNUMBER(MATCH(E4,'3. Erfassung Auszahlungen'!$V$74:$CE$74,0)),'3. Erfassung Auszahlungen'!$N$74,"")</f>
        <v/>
      </c>
      <c r="F125" s="204" t="str">
        <f ca="1">IF(ISNUMBER(MATCH(F4,'3. Erfassung Auszahlungen'!$V$74:$CE$74,0)),'3. Erfassung Auszahlungen'!$N$74,"")</f>
        <v/>
      </c>
      <c r="G125" s="204" t="str">
        <f ca="1">IF(ISNUMBER(MATCH(G4,'3. Erfassung Auszahlungen'!$V$74:$CE$74,0)),'3. Erfassung Auszahlungen'!$N$74,"")</f>
        <v/>
      </c>
      <c r="H125" s="204" t="str">
        <f ca="1">IF(ISNUMBER(MATCH(H4,'3. Erfassung Auszahlungen'!$V$74:$CE$74,0)),'3. Erfassung Auszahlungen'!$N$74,"")</f>
        <v/>
      </c>
      <c r="I125" s="204" t="str">
        <f ca="1">IF(ISNUMBER(MATCH(I4,'3. Erfassung Auszahlungen'!$V$74:$CE$74,0)),'3. Erfassung Auszahlungen'!$N$74,"")</f>
        <v/>
      </c>
      <c r="J125" s="204" t="str">
        <f ca="1">IF(ISNUMBER(MATCH(J4,'3. Erfassung Auszahlungen'!$V$74:$CE$74,0)),'3. Erfassung Auszahlungen'!$N$74,"")</f>
        <v/>
      </c>
      <c r="K125" s="204" t="str">
        <f ca="1">IF(ISNUMBER(MATCH(K4,'3. Erfassung Auszahlungen'!$V$74:$CE$74,0)),'3. Erfassung Auszahlungen'!$N$74,"")</f>
        <v/>
      </c>
      <c r="L125" s="204" t="str">
        <f ca="1">IF(ISNUMBER(MATCH(L4,'3. Erfassung Auszahlungen'!$V$74:$CE$74,0)),'3. Erfassung Auszahlungen'!$N$74,"")</f>
        <v/>
      </c>
      <c r="M125" s="204" t="str">
        <f ca="1">IF(ISNUMBER(MATCH(M4,'3. Erfassung Auszahlungen'!$V$74:$CE$74,0)),'3. Erfassung Auszahlungen'!$N$74,"")</f>
        <v/>
      </c>
      <c r="N125" s="135">
        <f t="shared" ca="1" si="11"/>
        <v>0</v>
      </c>
    </row>
    <row r="126" spans="1:14" x14ac:dyDescent="0.25">
      <c r="A126" s="18">
        <f>'3. Erfassung Auszahlungen'!A75</f>
        <v>0</v>
      </c>
      <c r="B126" s="204" t="str">
        <f ca="1">IF(ISNUMBER(MATCH(B4,'3. Erfassung Auszahlungen'!$V$75:$CE$75,0)),'3. Erfassung Auszahlungen'!$N$75,"")</f>
        <v/>
      </c>
      <c r="C126" s="204" t="str">
        <f ca="1">IF(ISNUMBER(MATCH(C4,'3. Erfassung Auszahlungen'!$V$75:$CE$75,0)),'3. Erfassung Auszahlungen'!$N$75,"")</f>
        <v/>
      </c>
      <c r="D126" s="204" t="str">
        <f ca="1">IF(ISNUMBER(MATCH(D4,'3. Erfassung Auszahlungen'!$V$75:$CE$75,0)),'3. Erfassung Auszahlungen'!$N$75,"")</f>
        <v/>
      </c>
      <c r="E126" s="204" t="str">
        <f ca="1">IF(ISNUMBER(MATCH(E4,'3. Erfassung Auszahlungen'!$V$75:$CE$75,0)),'3. Erfassung Auszahlungen'!$N$75,"")</f>
        <v/>
      </c>
      <c r="F126" s="204" t="str">
        <f ca="1">IF(ISNUMBER(MATCH(F4,'3. Erfassung Auszahlungen'!$V$75:$CE$75,0)),'3. Erfassung Auszahlungen'!$N$75,"")</f>
        <v/>
      </c>
      <c r="G126" s="204" t="str">
        <f ca="1">IF(ISNUMBER(MATCH(G4,'3. Erfassung Auszahlungen'!$V$75:$CE$75,0)),'3. Erfassung Auszahlungen'!$N$75,"")</f>
        <v/>
      </c>
      <c r="H126" s="204" t="str">
        <f ca="1">IF(ISNUMBER(MATCH(H4,'3. Erfassung Auszahlungen'!$V$75:$CE$75,0)),'3. Erfassung Auszahlungen'!$N$75,"")</f>
        <v/>
      </c>
      <c r="I126" s="204" t="str">
        <f ca="1">IF(ISNUMBER(MATCH(I4,'3. Erfassung Auszahlungen'!$V$75:$CE$75,0)),'3. Erfassung Auszahlungen'!$N$75,"")</f>
        <v/>
      </c>
      <c r="J126" s="204" t="str">
        <f ca="1">IF(ISNUMBER(MATCH(J4,'3. Erfassung Auszahlungen'!$V$75:$CE$75,0)),'3. Erfassung Auszahlungen'!$N$75,"")</f>
        <v/>
      </c>
      <c r="K126" s="204" t="str">
        <f ca="1">IF(ISNUMBER(MATCH(K4,'3. Erfassung Auszahlungen'!$V$75:$CE$75,0)),'3. Erfassung Auszahlungen'!$N$75,"")</f>
        <v/>
      </c>
      <c r="L126" s="204" t="str">
        <f ca="1">IF(ISNUMBER(MATCH(L4,'3. Erfassung Auszahlungen'!$V$75:$CE$75,0)),'3. Erfassung Auszahlungen'!$N$75,"")</f>
        <v/>
      </c>
      <c r="M126" s="204" t="str">
        <f ca="1">IF(ISNUMBER(MATCH(M4,'3. Erfassung Auszahlungen'!$V$75:$CE$75,0)),'3. Erfassung Auszahlungen'!$N$75,"")</f>
        <v/>
      </c>
      <c r="N126" s="135">
        <f t="shared" ca="1" si="11"/>
        <v>0</v>
      </c>
    </row>
    <row r="127" spans="1:14" x14ac:dyDescent="0.25">
      <c r="A127" s="18">
        <f>'3. Erfassung Auszahlungen'!A76</f>
        <v>0</v>
      </c>
      <c r="B127" s="204" t="str">
        <f ca="1">IF(ISNUMBER(MATCH(B4,'3. Erfassung Auszahlungen'!$V$76:$CE$76,0)),'3. Erfassung Auszahlungen'!$N$76,"")</f>
        <v/>
      </c>
      <c r="C127" s="204" t="str">
        <f ca="1">IF(ISNUMBER(MATCH(C4,'3. Erfassung Auszahlungen'!$V$76:$CE$76,0)),'3. Erfassung Auszahlungen'!$N$76,"")</f>
        <v/>
      </c>
      <c r="D127" s="204" t="str">
        <f ca="1">IF(ISNUMBER(MATCH(D4,'3. Erfassung Auszahlungen'!$V$76:$CE$76,0)),'3. Erfassung Auszahlungen'!$N$76,"")</f>
        <v/>
      </c>
      <c r="E127" s="204" t="str">
        <f ca="1">IF(ISNUMBER(MATCH(E4,'3. Erfassung Auszahlungen'!$V$76:$CE$76,0)),'3. Erfassung Auszahlungen'!$N$76,"")</f>
        <v/>
      </c>
      <c r="F127" s="204" t="str">
        <f ca="1">IF(ISNUMBER(MATCH(F4,'3. Erfassung Auszahlungen'!$V$76:$CE$76,0)),'3. Erfassung Auszahlungen'!$N$76,"")</f>
        <v/>
      </c>
      <c r="G127" s="204" t="str">
        <f ca="1">IF(ISNUMBER(MATCH(G4,'3. Erfassung Auszahlungen'!$V$76:$CE$76,0)),'3. Erfassung Auszahlungen'!$N$76,"")</f>
        <v/>
      </c>
      <c r="H127" s="204" t="str">
        <f ca="1">IF(ISNUMBER(MATCH(H4,'3. Erfassung Auszahlungen'!$V$76:$CE$76,0)),'3. Erfassung Auszahlungen'!$N$76,"")</f>
        <v/>
      </c>
      <c r="I127" s="204" t="str">
        <f ca="1">IF(ISNUMBER(MATCH(I4,'3. Erfassung Auszahlungen'!$V$76:$CE$76,0)),'3. Erfassung Auszahlungen'!$N$76,"")</f>
        <v/>
      </c>
      <c r="J127" s="204" t="str">
        <f ca="1">IF(ISNUMBER(MATCH(J4,'3. Erfassung Auszahlungen'!$V$76:$CE$76,0)),'3. Erfassung Auszahlungen'!$N$76,"")</f>
        <v/>
      </c>
      <c r="K127" s="204" t="str">
        <f ca="1">IF(ISNUMBER(MATCH(K4,'3. Erfassung Auszahlungen'!$V$76:$CE$76,0)),'3. Erfassung Auszahlungen'!$N$76,"")</f>
        <v/>
      </c>
      <c r="L127" s="204" t="str">
        <f ca="1">IF(ISNUMBER(MATCH(L4,'3. Erfassung Auszahlungen'!$V$76:$CE$76,0)),'3. Erfassung Auszahlungen'!$N$76,"")</f>
        <v/>
      </c>
      <c r="M127" s="204" t="str">
        <f ca="1">IF(ISNUMBER(MATCH(M4,'3. Erfassung Auszahlungen'!$V$76:$CE$76,0)),'3. Erfassung Auszahlungen'!$N$76,"")</f>
        <v/>
      </c>
      <c r="N127" s="135">
        <f t="shared" ca="1" si="11"/>
        <v>0</v>
      </c>
    </row>
    <row r="128" spans="1:14" x14ac:dyDescent="0.25">
      <c r="A128" s="18">
        <f>'3. Erfassung Auszahlungen'!A77</f>
        <v>0</v>
      </c>
      <c r="B128" s="204" t="str">
        <f ca="1">IF(ISNUMBER(MATCH(B4,'3. Erfassung Auszahlungen'!$V$77:$CE$77,0)),'3. Erfassung Auszahlungen'!$N$77,"")</f>
        <v/>
      </c>
      <c r="C128" s="204" t="str">
        <f ca="1">IF(ISNUMBER(MATCH(C4,'3. Erfassung Auszahlungen'!$V$77:$CE$77,0)),'3. Erfassung Auszahlungen'!$N$77,"")</f>
        <v/>
      </c>
      <c r="D128" s="204" t="str">
        <f ca="1">IF(ISNUMBER(MATCH(D4,'3. Erfassung Auszahlungen'!$V$77:$CE$77,0)),'3. Erfassung Auszahlungen'!$N$77,"")</f>
        <v/>
      </c>
      <c r="E128" s="204" t="str">
        <f ca="1">IF(ISNUMBER(MATCH(E4,'3. Erfassung Auszahlungen'!$V$77:$CE$77,0)),'3. Erfassung Auszahlungen'!$N$77,"")</f>
        <v/>
      </c>
      <c r="F128" s="204" t="str">
        <f ca="1">IF(ISNUMBER(MATCH(F4,'3. Erfassung Auszahlungen'!$V$77:$CE$77,0)),'3. Erfassung Auszahlungen'!$N$77,"")</f>
        <v/>
      </c>
      <c r="G128" s="204" t="str">
        <f ca="1">IF(ISNUMBER(MATCH(G4,'3. Erfassung Auszahlungen'!$V$77:$CE$77,0)),'3. Erfassung Auszahlungen'!$N$77,"")</f>
        <v/>
      </c>
      <c r="H128" s="204" t="str">
        <f ca="1">IF(ISNUMBER(MATCH(H4,'3. Erfassung Auszahlungen'!$V$77:$CE$77,0)),'3. Erfassung Auszahlungen'!$N$77,"")</f>
        <v/>
      </c>
      <c r="I128" s="204" t="str">
        <f ca="1">IF(ISNUMBER(MATCH(I4,'3. Erfassung Auszahlungen'!$V$77:$CE$77,0)),'3. Erfassung Auszahlungen'!$N$77,"")</f>
        <v/>
      </c>
      <c r="J128" s="204" t="str">
        <f ca="1">IF(ISNUMBER(MATCH(J4,'3. Erfassung Auszahlungen'!$V$77:$CE$77,0)),'3. Erfassung Auszahlungen'!$N$77,"")</f>
        <v/>
      </c>
      <c r="K128" s="204" t="str">
        <f ca="1">IF(ISNUMBER(MATCH(K4,'3. Erfassung Auszahlungen'!$V$77:$CE$77,0)),'3. Erfassung Auszahlungen'!$N$77,"")</f>
        <v/>
      </c>
      <c r="L128" s="204" t="str">
        <f ca="1">IF(ISNUMBER(MATCH(L4,'3. Erfassung Auszahlungen'!$V$77:$CE$77,0)),'3. Erfassung Auszahlungen'!$N$77,"")</f>
        <v/>
      </c>
      <c r="M128" s="204" t="str">
        <f ca="1">IF(ISNUMBER(MATCH(M4,'3. Erfassung Auszahlungen'!$V$77:$CE$77,0)),'3. Erfassung Auszahlungen'!$N$77,"")</f>
        <v/>
      </c>
      <c r="N128" s="135">
        <f t="shared" ca="1" si="11"/>
        <v>0</v>
      </c>
    </row>
    <row r="129" spans="1:15" x14ac:dyDescent="0.25">
      <c r="A129" s="18">
        <f>'3. Erfassung Auszahlungen'!A78</f>
        <v>0</v>
      </c>
      <c r="B129" s="204" t="str">
        <f ca="1">IF(ISNUMBER(MATCH(B4,'3. Erfassung Auszahlungen'!$V$78:$CE$78,0)),'3. Erfassung Auszahlungen'!$N$78,"")</f>
        <v/>
      </c>
      <c r="C129" s="204" t="str">
        <f ca="1">IF(ISNUMBER(MATCH(C4,'3. Erfassung Auszahlungen'!$V$78:$CE$78,0)),'3. Erfassung Auszahlungen'!$N$78,"")</f>
        <v/>
      </c>
      <c r="D129" s="204" t="str">
        <f ca="1">IF(ISNUMBER(MATCH(D4,'3. Erfassung Auszahlungen'!$V$78:$CE$78,0)),'3. Erfassung Auszahlungen'!$N$78,"")</f>
        <v/>
      </c>
      <c r="E129" s="204" t="str">
        <f ca="1">IF(ISNUMBER(MATCH(E4,'3. Erfassung Auszahlungen'!$V$78:$CE$78,0)),'3. Erfassung Auszahlungen'!$N$78,"")</f>
        <v/>
      </c>
      <c r="F129" s="204" t="str">
        <f ca="1">IF(ISNUMBER(MATCH(F4,'3. Erfassung Auszahlungen'!$V$78:$CE$78,0)),'3. Erfassung Auszahlungen'!$N$78,"")</f>
        <v/>
      </c>
      <c r="G129" s="204" t="str">
        <f ca="1">IF(ISNUMBER(MATCH(G4,'3. Erfassung Auszahlungen'!$V$78:$CE$78,0)),'3. Erfassung Auszahlungen'!$N$78,"")</f>
        <v/>
      </c>
      <c r="H129" s="204" t="str">
        <f ca="1">IF(ISNUMBER(MATCH(H4,'3. Erfassung Auszahlungen'!$V$78:$CE$78,0)),'3. Erfassung Auszahlungen'!$N$78,"")</f>
        <v/>
      </c>
      <c r="I129" s="204" t="str">
        <f ca="1">IF(ISNUMBER(MATCH(I4,'3. Erfassung Auszahlungen'!$V$78:$CE$78,0)),'3. Erfassung Auszahlungen'!$N$78,"")</f>
        <v/>
      </c>
      <c r="J129" s="204" t="str">
        <f ca="1">IF(ISNUMBER(MATCH(J4,'3. Erfassung Auszahlungen'!$V$78:$CE$78,0)),'3. Erfassung Auszahlungen'!$N$78,"")</f>
        <v/>
      </c>
      <c r="K129" s="204" t="str">
        <f ca="1">IF(ISNUMBER(MATCH(K4,'3. Erfassung Auszahlungen'!$V$78:$CE$78,0)),'3. Erfassung Auszahlungen'!$N$78,"")</f>
        <v/>
      </c>
      <c r="L129" s="204" t="str">
        <f ca="1">IF(ISNUMBER(MATCH(L4,'3. Erfassung Auszahlungen'!$V$78:$CE$78,0)),'3. Erfassung Auszahlungen'!$N$78,"")</f>
        <v/>
      </c>
      <c r="M129" s="204" t="str">
        <f ca="1">IF(ISNUMBER(MATCH(M4,'3. Erfassung Auszahlungen'!$V$78:$CE$78,0)),'3. Erfassung Auszahlungen'!$N$78,"")</f>
        <v/>
      </c>
      <c r="N129" s="135">
        <f t="shared" ca="1" si="11"/>
        <v>0</v>
      </c>
    </row>
    <row r="130" spans="1:15" x14ac:dyDescent="0.25">
      <c r="A130" s="18">
        <f>'3. Erfassung Auszahlungen'!A79</f>
        <v>0</v>
      </c>
      <c r="B130" s="204" t="str">
        <f ca="1">IF(ISNUMBER(MATCH(B4,'3. Erfassung Auszahlungen'!$V$79:$CE$79,0)),'3. Erfassung Auszahlungen'!$N$79,"")</f>
        <v/>
      </c>
      <c r="C130" s="204" t="str">
        <f ca="1">IF(ISNUMBER(MATCH(C4,'3. Erfassung Auszahlungen'!$V$79:$CE$79,0)),'3. Erfassung Auszahlungen'!$N$79,"")</f>
        <v/>
      </c>
      <c r="D130" s="204" t="str">
        <f ca="1">IF(ISNUMBER(MATCH(D4,'3. Erfassung Auszahlungen'!$V$79:$CE$79,0)),'3. Erfassung Auszahlungen'!$N$79,"")</f>
        <v/>
      </c>
      <c r="E130" s="204" t="str">
        <f ca="1">IF(ISNUMBER(MATCH(E4,'3. Erfassung Auszahlungen'!$V$79:$CE$79,0)),'3. Erfassung Auszahlungen'!$N$79,"")</f>
        <v/>
      </c>
      <c r="F130" s="204" t="str">
        <f ca="1">IF(ISNUMBER(MATCH(F4,'3. Erfassung Auszahlungen'!$V$79:$CE$79,0)),'3. Erfassung Auszahlungen'!$N$79,"")</f>
        <v/>
      </c>
      <c r="G130" s="204" t="str">
        <f ca="1">IF(ISNUMBER(MATCH(G4,'3. Erfassung Auszahlungen'!$V$79:$CE$79,0)),'3. Erfassung Auszahlungen'!$N$79,"")</f>
        <v/>
      </c>
      <c r="H130" s="204" t="str">
        <f ca="1">IF(ISNUMBER(MATCH(H4,'3. Erfassung Auszahlungen'!$V$79:$CE$79,0)),'3. Erfassung Auszahlungen'!$N$79,"")</f>
        <v/>
      </c>
      <c r="I130" s="204" t="str">
        <f ca="1">IF(ISNUMBER(MATCH(I4,'3. Erfassung Auszahlungen'!$V$79:$CE$79,0)),'3. Erfassung Auszahlungen'!$N$79,"")</f>
        <v/>
      </c>
      <c r="J130" s="204" t="str">
        <f ca="1">IF(ISNUMBER(MATCH(J4,'3. Erfassung Auszahlungen'!$V$79:$CE$79,0)),'3. Erfassung Auszahlungen'!$N$79,"")</f>
        <v/>
      </c>
      <c r="K130" s="204" t="str">
        <f ca="1">IF(ISNUMBER(MATCH(K4,'3. Erfassung Auszahlungen'!$V$79:$CE$79,0)),'3. Erfassung Auszahlungen'!$N$79,"")</f>
        <v/>
      </c>
      <c r="L130" s="204" t="str">
        <f ca="1">IF(ISNUMBER(MATCH(L4,'3. Erfassung Auszahlungen'!$V$79:$CE$79,0)),'3. Erfassung Auszahlungen'!$N$79,"")</f>
        <v/>
      </c>
      <c r="M130" s="204" t="str">
        <f ca="1">IF(ISNUMBER(MATCH(M4,'3. Erfassung Auszahlungen'!$V$79:$CE$79,0)),'3. Erfassung Auszahlungen'!$N$79,"")</f>
        <v/>
      </c>
      <c r="N130" s="135">
        <f t="shared" ca="1" si="11"/>
        <v>0</v>
      </c>
    </row>
    <row r="131" spans="1:15" x14ac:dyDescent="0.25">
      <c r="A131" s="18">
        <f>'3. Erfassung Auszahlungen'!A80</f>
        <v>0</v>
      </c>
      <c r="B131" s="204" t="str">
        <f ca="1">IF(ISNUMBER(MATCH(B4,'3. Erfassung Auszahlungen'!$V$80:$CE$80,0)),'3. Erfassung Auszahlungen'!$N$80,"")</f>
        <v/>
      </c>
      <c r="C131" s="204" t="str">
        <f ca="1">IF(ISNUMBER(MATCH(C4,'3. Erfassung Auszahlungen'!$V$80:$CE$80,0)),'3. Erfassung Auszahlungen'!$N$80,"")</f>
        <v/>
      </c>
      <c r="D131" s="204" t="str">
        <f ca="1">IF(ISNUMBER(MATCH(D4,'3. Erfassung Auszahlungen'!$V$80:$CE$80,0)),'3. Erfassung Auszahlungen'!$N$80,"")</f>
        <v/>
      </c>
      <c r="E131" s="204" t="str">
        <f ca="1">IF(ISNUMBER(MATCH(E4,'3. Erfassung Auszahlungen'!$V$80:$CE$80,0)),'3. Erfassung Auszahlungen'!$N$80,"")</f>
        <v/>
      </c>
      <c r="F131" s="204" t="str">
        <f ca="1">IF(ISNUMBER(MATCH(F4,'3. Erfassung Auszahlungen'!$V$80:$CE$80,0)),'3. Erfassung Auszahlungen'!$N$80,"")</f>
        <v/>
      </c>
      <c r="G131" s="204" t="str">
        <f ca="1">IF(ISNUMBER(MATCH(G4,'3. Erfassung Auszahlungen'!$V$80:$CE$80,0)),'3. Erfassung Auszahlungen'!$N$80,"")</f>
        <v/>
      </c>
      <c r="H131" s="204" t="str">
        <f ca="1">IF(ISNUMBER(MATCH(H4,'3. Erfassung Auszahlungen'!$V$80:$CE$80,0)),'3. Erfassung Auszahlungen'!$N$80,"")</f>
        <v/>
      </c>
      <c r="I131" s="204" t="str">
        <f ca="1">IF(ISNUMBER(MATCH(I4,'3. Erfassung Auszahlungen'!$V$80:$CE$80,0)),'3. Erfassung Auszahlungen'!$N$80,"")</f>
        <v/>
      </c>
      <c r="J131" s="204" t="str">
        <f ca="1">IF(ISNUMBER(MATCH(J4,'3. Erfassung Auszahlungen'!$V$80:$CE$80,0)),'3. Erfassung Auszahlungen'!$N$80,"")</f>
        <v/>
      </c>
      <c r="K131" s="204" t="str">
        <f ca="1">IF(ISNUMBER(MATCH(K4,'3. Erfassung Auszahlungen'!$V$80:$CE$80,0)),'3. Erfassung Auszahlungen'!$N$80,"")</f>
        <v/>
      </c>
      <c r="L131" s="204" t="str">
        <f ca="1">IF(ISNUMBER(MATCH(L4,'3. Erfassung Auszahlungen'!$V$80:$CE$80,0)),'3. Erfassung Auszahlungen'!$N$80,"")</f>
        <v/>
      </c>
      <c r="M131" s="204" t="str">
        <f ca="1">IF(ISNUMBER(MATCH(M4,'3. Erfassung Auszahlungen'!$V$80:$CE$80,0)),'3. Erfassung Auszahlungen'!$N$80,"")</f>
        <v/>
      </c>
      <c r="N131" s="135">
        <f t="shared" ca="1" si="11"/>
        <v>0</v>
      </c>
    </row>
    <row r="132" spans="1:15" x14ac:dyDescent="0.25">
      <c r="A132" s="18">
        <f>'3. Erfassung Auszahlungen'!A81</f>
        <v>0</v>
      </c>
      <c r="B132" s="204" t="str">
        <f ca="1">IF(ISNUMBER(MATCH(B4,'3. Erfassung Auszahlungen'!$V$81:$CE$81,0)),'3. Erfassung Auszahlungen'!$N$81,"")</f>
        <v/>
      </c>
      <c r="C132" s="204" t="str">
        <f ca="1">IF(ISNUMBER(MATCH(C4,'3. Erfassung Auszahlungen'!$V$81:$CE$81,0)),'3. Erfassung Auszahlungen'!$N$81,"")</f>
        <v/>
      </c>
      <c r="D132" s="204" t="str">
        <f ca="1">IF(ISNUMBER(MATCH(D4,'3. Erfassung Auszahlungen'!$V$81:$CE$81,0)),'3. Erfassung Auszahlungen'!$N$81,"")</f>
        <v/>
      </c>
      <c r="E132" s="204" t="str">
        <f ca="1">IF(ISNUMBER(MATCH(E4,'3. Erfassung Auszahlungen'!$V$81:$CE$81,0)),'3. Erfassung Auszahlungen'!$N$81,"")</f>
        <v/>
      </c>
      <c r="F132" s="204" t="str">
        <f ca="1">IF(ISNUMBER(MATCH(F4,'3. Erfassung Auszahlungen'!$V$81:$CE$81,0)),'3. Erfassung Auszahlungen'!$N$81,"")</f>
        <v/>
      </c>
      <c r="G132" s="204" t="str">
        <f ca="1">IF(ISNUMBER(MATCH(G4,'3. Erfassung Auszahlungen'!$V$81:$CE$81,0)),'3. Erfassung Auszahlungen'!$N$81,"")</f>
        <v/>
      </c>
      <c r="H132" s="204" t="str">
        <f ca="1">IF(ISNUMBER(MATCH(H4,'3. Erfassung Auszahlungen'!$V$81:$CE$81,0)),'3. Erfassung Auszahlungen'!$N$81,"")</f>
        <v/>
      </c>
      <c r="I132" s="204" t="str">
        <f ca="1">IF(ISNUMBER(MATCH(I4,'3. Erfassung Auszahlungen'!$V$81:$CE$81,0)),'3. Erfassung Auszahlungen'!$N$81,"")</f>
        <v/>
      </c>
      <c r="J132" s="204" t="str">
        <f ca="1">IF(ISNUMBER(MATCH(J4,'3. Erfassung Auszahlungen'!$V$81:$CE$81,0)),'3. Erfassung Auszahlungen'!$N$81,"")</f>
        <v/>
      </c>
      <c r="K132" s="204" t="str">
        <f ca="1">IF(ISNUMBER(MATCH(K4,'3. Erfassung Auszahlungen'!$V$81:$CE$81,0)),'3. Erfassung Auszahlungen'!$N$81,"")</f>
        <v/>
      </c>
      <c r="L132" s="204" t="str">
        <f ca="1">IF(ISNUMBER(MATCH(L4,'3. Erfassung Auszahlungen'!$V$81:$CE$81,0)),'3. Erfassung Auszahlungen'!$N$81,"")</f>
        <v/>
      </c>
      <c r="M132" s="204" t="str">
        <f ca="1">IF(ISNUMBER(MATCH(M4,'3. Erfassung Auszahlungen'!$V$81:$CE$81,0)),'3. Erfassung Auszahlungen'!$N$81,"")</f>
        <v/>
      </c>
      <c r="N132" s="135">
        <f t="shared" ca="1" si="11"/>
        <v>0</v>
      </c>
    </row>
    <row r="133" spans="1:15" x14ac:dyDescent="0.25">
      <c r="A133" s="18">
        <f>'3. Erfassung Auszahlungen'!A82</f>
        <v>0</v>
      </c>
      <c r="B133" s="204" t="str">
        <f ca="1">IF(ISNUMBER(MATCH(B4,'3. Erfassung Auszahlungen'!$V$82:$CE$82,0)),'3. Erfassung Auszahlungen'!$N$82,"")</f>
        <v/>
      </c>
      <c r="C133" s="204" t="str">
        <f ca="1">IF(ISNUMBER(MATCH(C4,'3. Erfassung Auszahlungen'!$V$82:$CE$82,0)),'3. Erfassung Auszahlungen'!$N$82,"")</f>
        <v/>
      </c>
      <c r="D133" s="204" t="str">
        <f ca="1">IF(ISNUMBER(MATCH(D4,'3. Erfassung Auszahlungen'!$V$82:$CE$82,0)),'3. Erfassung Auszahlungen'!$N$82,"")</f>
        <v/>
      </c>
      <c r="E133" s="204" t="str">
        <f ca="1">IF(ISNUMBER(MATCH(E4,'3. Erfassung Auszahlungen'!$V$82:$CE$82,0)),'3. Erfassung Auszahlungen'!$N$82,"")</f>
        <v/>
      </c>
      <c r="F133" s="204" t="str">
        <f ca="1">IF(ISNUMBER(MATCH(F4,'3. Erfassung Auszahlungen'!$V$82:$CE$82,0)),'3. Erfassung Auszahlungen'!$N$82,"")</f>
        <v/>
      </c>
      <c r="G133" s="204" t="str">
        <f ca="1">IF(ISNUMBER(MATCH(G4,'3. Erfassung Auszahlungen'!$V$82:$CE$82,0)),'3. Erfassung Auszahlungen'!$N$82,"")</f>
        <v/>
      </c>
      <c r="H133" s="204" t="str">
        <f ca="1">IF(ISNUMBER(MATCH(H4,'3. Erfassung Auszahlungen'!$V$82:$CE$82,0)),'3. Erfassung Auszahlungen'!$N$82,"")</f>
        <v/>
      </c>
      <c r="I133" s="204" t="str">
        <f ca="1">IF(ISNUMBER(MATCH(I4,'3. Erfassung Auszahlungen'!$V$82:$CE$82,0)),'3. Erfassung Auszahlungen'!$N$82,"")</f>
        <v/>
      </c>
      <c r="J133" s="204" t="str">
        <f ca="1">IF(ISNUMBER(MATCH(J4,'3. Erfassung Auszahlungen'!$V$82:$CE$82,0)),'3. Erfassung Auszahlungen'!$N$82,"")</f>
        <v/>
      </c>
      <c r="K133" s="204" t="str">
        <f ca="1">IF(ISNUMBER(MATCH(K4,'3. Erfassung Auszahlungen'!$V$82:$CE$82,0)),'3. Erfassung Auszahlungen'!$N$82,"")</f>
        <v/>
      </c>
      <c r="L133" s="204" t="str">
        <f ca="1">IF(ISNUMBER(MATCH(L4,'3. Erfassung Auszahlungen'!$V$82:$CE$82,0)),'3. Erfassung Auszahlungen'!$N$82,"")</f>
        <v/>
      </c>
      <c r="M133" s="204" t="str">
        <f ca="1">IF(ISNUMBER(MATCH(M4,'3. Erfassung Auszahlungen'!$V$82:$CE$82,0)),'3. Erfassung Auszahlungen'!$N$82,"")</f>
        <v/>
      </c>
      <c r="N133" s="135">
        <f ca="1">SUM(B133:M133)</f>
        <v>0</v>
      </c>
    </row>
    <row r="134" spans="1:15" x14ac:dyDescent="0.25">
      <c r="A134" s="18">
        <f>'3. Erfassung Auszahlungen'!A83</f>
        <v>0</v>
      </c>
      <c r="B134" s="204" t="str">
        <f ca="1">IF(ISNUMBER(MATCH(B4,'3. Erfassung Auszahlungen'!$V$83:$CE$83,0)),'3. Erfassung Auszahlungen'!$N$83,"")</f>
        <v/>
      </c>
      <c r="C134" s="204" t="str">
        <f ca="1">IF(ISNUMBER(MATCH(C4,'3. Erfassung Auszahlungen'!$V$83:$CE$83,0)),'3. Erfassung Auszahlungen'!$N$83,"")</f>
        <v/>
      </c>
      <c r="D134" s="204" t="str">
        <f ca="1">IF(ISNUMBER(MATCH(D4,'3. Erfassung Auszahlungen'!$V$83:$CE$83,0)),'3. Erfassung Auszahlungen'!$N$83,"")</f>
        <v/>
      </c>
      <c r="E134" s="204" t="str">
        <f ca="1">IF(ISNUMBER(MATCH(E4,'3. Erfassung Auszahlungen'!$V$83:$CE$83,0)),'3. Erfassung Auszahlungen'!$N$83,"")</f>
        <v/>
      </c>
      <c r="F134" s="204" t="str">
        <f ca="1">IF(ISNUMBER(MATCH(F4,'3. Erfassung Auszahlungen'!$V$83:$CE$83,0)),'3. Erfassung Auszahlungen'!$N$83,"")</f>
        <v/>
      </c>
      <c r="G134" s="204" t="str">
        <f ca="1">IF(ISNUMBER(MATCH(G4,'3. Erfassung Auszahlungen'!$V$83:$CE$83,0)),'3. Erfassung Auszahlungen'!$N$83,"")</f>
        <v/>
      </c>
      <c r="H134" s="204" t="str">
        <f ca="1">IF(ISNUMBER(MATCH(H4,'3. Erfassung Auszahlungen'!$V$83:$CE$83,0)),'3. Erfassung Auszahlungen'!$N$83,"")</f>
        <v/>
      </c>
      <c r="I134" s="204" t="str">
        <f ca="1">IF(ISNUMBER(MATCH(I4,'3. Erfassung Auszahlungen'!$V$83:$CE$83,0)),'3. Erfassung Auszahlungen'!$N$83,"")</f>
        <v/>
      </c>
      <c r="J134" s="204" t="str">
        <f ca="1">IF(ISNUMBER(MATCH(J4,'3. Erfassung Auszahlungen'!$V$83:$CE$83,0)),'3. Erfassung Auszahlungen'!$N$83,"")</f>
        <v/>
      </c>
      <c r="K134" s="204" t="str">
        <f ca="1">IF(ISNUMBER(MATCH(K4,'3. Erfassung Auszahlungen'!$V$83:$CE$83,0)),'3. Erfassung Auszahlungen'!$N$83,"")</f>
        <v/>
      </c>
      <c r="L134" s="204" t="str">
        <f ca="1">IF(ISNUMBER(MATCH(L4,'3. Erfassung Auszahlungen'!$V$83:$CE$83,0)),'3. Erfassung Auszahlungen'!$N$83,"")</f>
        <v/>
      </c>
      <c r="M134" s="204" t="str">
        <f ca="1">IF(ISNUMBER(MATCH(M4,'3. Erfassung Auszahlungen'!$V$83:$CE$83,0)),'3. Erfassung Auszahlungen'!$N$83,"")</f>
        <v/>
      </c>
      <c r="N134" s="135">
        <f t="shared" ca="1" si="11"/>
        <v>0</v>
      </c>
    </row>
    <row r="135" spans="1:15" x14ac:dyDescent="0.25">
      <c r="A135" s="18">
        <f>'3. Erfassung Auszahlungen'!A84</f>
        <v>0</v>
      </c>
      <c r="B135" s="204" t="str">
        <f ca="1">IF(ISNUMBER(MATCH(B4,'3. Erfassung Auszahlungen'!$V$84:$CE$84,0)),'3. Erfassung Auszahlungen'!$N$84,"")</f>
        <v/>
      </c>
      <c r="C135" s="204" t="str">
        <f ca="1">IF(ISNUMBER(MATCH(C4,'3. Erfassung Auszahlungen'!$V$84:$CE$84,0)),'3. Erfassung Auszahlungen'!$N$84,"")</f>
        <v/>
      </c>
      <c r="D135" s="204" t="str">
        <f ca="1">IF(ISNUMBER(MATCH(D4,'3. Erfassung Auszahlungen'!$V$84:$CE$84,0)),'3. Erfassung Auszahlungen'!$N$84,"")</f>
        <v/>
      </c>
      <c r="E135" s="204" t="str">
        <f ca="1">IF(ISNUMBER(MATCH(E4,'3. Erfassung Auszahlungen'!$V$84:$CE$84,0)),'3. Erfassung Auszahlungen'!$N$84,"")</f>
        <v/>
      </c>
      <c r="F135" s="204" t="str">
        <f ca="1">IF(ISNUMBER(MATCH(F4,'3. Erfassung Auszahlungen'!$V$84:$CE$84,0)),'3. Erfassung Auszahlungen'!$N$84,"")</f>
        <v/>
      </c>
      <c r="G135" s="204" t="str">
        <f ca="1">IF(ISNUMBER(MATCH(G4,'3. Erfassung Auszahlungen'!$V$84:$CE$84,0)),'3. Erfassung Auszahlungen'!$N$84,"")</f>
        <v/>
      </c>
      <c r="H135" s="204" t="str">
        <f ca="1">IF(ISNUMBER(MATCH(H4,'3. Erfassung Auszahlungen'!$V$84:$CE$84,0)),'3. Erfassung Auszahlungen'!$N$84,"")</f>
        <v/>
      </c>
      <c r="I135" s="204" t="str">
        <f ca="1">IF(ISNUMBER(MATCH(I4,'3. Erfassung Auszahlungen'!$V$84:$CE$84,0)),'3. Erfassung Auszahlungen'!$N$84,"")</f>
        <v/>
      </c>
      <c r="J135" s="204" t="str">
        <f ca="1">IF(ISNUMBER(MATCH(J4,'3. Erfassung Auszahlungen'!$V$84:$CE$84,0)),'3. Erfassung Auszahlungen'!$N$84,"")</f>
        <v/>
      </c>
      <c r="K135" s="204" t="str">
        <f ca="1">IF(ISNUMBER(MATCH(K4,'3. Erfassung Auszahlungen'!$V$84:$CE$84,0)),'3. Erfassung Auszahlungen'!$N$84,"")</f>
        <v/>
      </c>
      <c r="L135" s="204" t="str">
        <f ca="1">IF(ISNUMBER(MATCH(L4,'3. Erfassung Auszahlungen'!$V$84:$CE$84,0)),'3. Erfassung Auszahlungen'!$N$84,"")</f>
        <v/>
      </c>
      <c r="M135" s="204" t="str">
        <f ca="1">IF(ISNUMBER(MATCH(M4,'3. Erfassung Auszahlungen'!$V$84:$CE$84,0)),'3. Erfassung Auszahlungen'!$N$84,"")</f>
        <v/>
      </c>
      <c r="N135" s="135">
        <f t="shared" ca="1" si="11"/>
        <v>0</v>
      </c>
    </row>
    <row r="136" spans="1:15" x14ac:dyDescent="0.25">
      <c r="A136" s="18">
        <f>'3. Erfassung Auszahlungen'!A85</f>
        <v>0</v>
      </c>
      <c r="B136" s="204" t="str">
        <f ca="1">IF(ISNUMBER(MATCH(B4,'3. Erfassung Auszahlungen'!$V$85:$CE$85,0)),'3. Erfassung Auszahlungen'!$N$85,"")</f>
        <v/>
      </c>
      <c r="C136" s="204" t="str">
        <f ca="1">IF(ISNUMBER(MATCH(C4,'3. Erfassung Auszahlungen'!$V$85:$CE$85,0)),'3. Erfassung Auszahlungen'!$N$85,"")</f>
        <v/>
      </c>
      <c r="D136" s="204" t="str">
        <f ca="1">IF(ISNUMBER(MATCH(D4,'3. Erfassung Auszahlungen'!$V$85:$CE$85,0)),'3. Erfassung Auszahlungen'!$N$85,"")</f>
        <v/>
      </c>
      <c r="E136" s="204" t="str">
        <f ca="1">IF(ISNUMBER(MATCH(E4,'3. Erfassung Auszahlungen'!$V$85:$CE$85,0)),'3. Erfassung Auszahlungen'!$N$85,"")</f>
        <v/>
      </c>
      <c r="F136" s="204" t="str">
        <f ca="1">IF(ISNUMBER(MATCH(F4,'3. Erfassung Auszahlungen'!$V$85:$CE$85,0)),'3. Erfassung Auszahlungen'!$N$85,"")</f>
        <v/>
      </c>
      <c r="G136" s="204" t="str">
        <f ca="1">IF(ISNUMBER(MATCH(G4,'3. Erfassung Auszahlungen'!$V$85:$CE$85,0)),'3. Erfassung Auszahlungen'!$N$85,"")</f>
        <v/>
      </c>
      <c r="H136" s="204" t="str">
        <f ca="1">IF(ISNUMBER(MATCH(H4,'3. Erfassung Auszahlungen'!$V$85:$CE$85,0)),'3. Erfassung Auszahlungen'!$N$85,"")</f>
        <v/>
      </c>
      <c r="I136" s="204" t="str">
        <f ca="1">IF(ISNUMBER(MATCH(I4,'3. Erfassung Auszahlungen'!$V$85:$CE$85,0)),'3. Erfassung Auszahlungen'!$N$85,"")</f>
        <v/>
      </c>
      <c r="J136" s="204" t="str">
        <f ca="1">IF(ISNUMBER(MATCH(J4,'3. Erfassung Auszahlungen'!$V$85:$CE$85,0)),'3. Erfassung Auszahlungen'!$N$85,"")</f>
        <v/>
      </c>
      <c r="K136" s="204" t="str">
        <f ca="1">IF(ISNUMBER(MATCH(K4,'3. Erfassung Auszahlungen'!$V$85:$CE$85,0)),'3. Erfassung Auszahlungen'!$N$85,"")</f>
        <v/>
      </c>
      <c r="L136" s="204" t="str">
        <f ca="1">IF(ISNUMBER(MATCH(L4,'3. Erfassung Auszahlungen'!$V$85:$CE$85,0)),'3. Erfassung Auszahlungen'!$N$85,"")</f>
        <v/>
      </c>
      <c r="M136" s="204" t="str">
        <f ca="1">IF(ISNUMBER(MATCH(M4,'3. Erfassung Auszahlungen'!$V$85:$CE$85,0)),'3. Erfassung Auszahlungen'!$N$85,"")</f>
        <v/>
      </c>
      <c r="N136" s="135">
        <f t="shared" ca="1" si="11"/>
        <v>0</v>
      </c>
    </row>
    <row r="137" spans="1:15" ht="18.75" x14ac:dyDescent="0.25">
      <c r="A137" s="107" t="str">
        <f>'3. Erfassung Auszahlungen'!A86</f>
        <v>Summe unregelmäßige Auszahlungen</v>
      </c>
      <c r="B137" s="15">
        <f ca="1">SUM(B96:B136)</f>
        <v>0</v>
      </c>
      <c r="C137" s="15">
        <f t="shared" ref="C137:N137" ca="1" si="12">SUM(C96:C136)</f>
        <v>0</v>
      </c>
      <c r="D137" s="15">
        <f t="shared" ca="1" si="12"/>
        <v>35000</v>
      </c>
      <c r="E137" s="15">
        <f t="shared" ca="1" si="12"/>
        <v>0</v>
      </c>
      <c r="F137" s="15">
        <f t="shared" ca="1" si="12"/>
        <v>0</v>
      </c>
      <c r="G137" s="15">
        <f t="shared" ca="1" si="12"/>
        <v>0</v>
      </c>
      <c r="H137" s="15">
        <f t="shared" ca="1" si="12"/>
        <v>0</v>
      </c>
      <c r="I137" s="15">
        <f t="shared" ca="1" si="12"/>
        <v>0</v>
      </c>
      <c r="J137" s="15">
        <f t="shared" ca="1" si="12"/>
        <v>0</v>
      </c>
      <c r="K137" s="15">
        <f t="shared" ca="1" si="12"/>
        <v>0</v>
      </c>
      <c r="L137" s="15">
        <f t="shared" ca="1" si="12"/>
        <v>0</v>
      </c>
      <c r="M137" s="15">
        <f t="shared" ca="1" si="12"/>
        <v>0</v>
      </c>
      <c r="N137" s="135">
        <f t="shared" ca="1" si="12"/>
        <v>35000</v>
      </c>
      <c r="O137" s="10"/>
    </row>
    <row r="138" spans="1:15" ht="20.25" x14ac:dyDescent="0.3">
      <c r="A138" s="113" t="str">
        <f>'3. Erfassung Auszahlungen'!A87</f>
        <v>Gesamtsumme Auszahlungen</v>
      </c>
      <c r="B138" s="114">
        <f ca="1">B94+B137</f>
        <v>1125.17</v>
      </c>
      <c r="C138" s="114">
        <f t="shared" ref="C138:N138" ca="1" si="13">C94+C137</f>
        <v>1125.17</v>
      </c>
      <c r="D138" s="114">
        <f t="shared" ca="1" si="13"/>
        <v>36125.17</v>
      </c>
      <c r="E138" s="114">
        <f t="shared" ca="1" si="13"/>
        <v>1125.17</v>
      </c>
      <c r="F138" s="114">
        <f t="shared" ca="1" si="13"/>
        <v>1125.17</v>
      </c>
      <c r="G138" s="114">
        <f t="shared" ca="1" si="13"/>
        <v>1125.17</v>
      </c>
      <c r="H138" s="114">
        <f t="shared" ca="1" si="13"/>
        <v>1125.17</v>
      </c>
      <c r="I138" s="114">
        <f t="shared" ca="1" si="13"/>
        <v>1125.17</v>
      </c>
      <c r="J138" s="114">
        <f t="shared" ca="1" si="13"/>
        <v>1125.17</v>
      </c>
      <c r="K138" s="114">
        <f t="shared" ca="1" si="13"/>
        <v>1125.17</v>
      </c>
      <c r="L138" s="114">
        <f t="shared" ca="1" si="13"/>
        <v>1125.17</v>
      </c>
      <c r="M138" s="114">
        <f t="shared" ca="1" si="13"/>
        <v>1125.17</v>
      </c>
      <c r="N138" s="114">
        <f t="shared" ca="1" si="13"/>
        <v>48502.04</v>
      </c>
    </row>
    <row r="139" spans="1:15" ht="20.25" x14ac:dyDescent="0.3">
      <c r="A139" s="214" t="str">
        <f>'4. Kredite '!A1</f>
        <v>Private Liquide Mittel (T2) heute Bestandskredite sind nur über Blatt "1. Erfassung V &amp; V" anzupassen.</v>
      </c>
      <c r="B139" s="223">
        <f ca="1">B4</f>
        <v>46753</v>
      </c>
      <c r="C139" s="223">
        <f t="shared" ref="C139:M139" ca="1" si="14">C4</f>
        <v>46784</v>
      </c>
      <c r="D139" s="223">
        <f t="shared" ca="1" si="14"/>
        <v>46813</v>
      </c>
      <c r="E139" s="223">
        <f t="shared" ca="1" si="14"/>
        <v>46844</v>
      </c>
      <c r="F139" s="223">
        <f t="shared" ca="1" si="14"/>
        <v>46874</v>
      </c>
      <c r="G139" s="223">
        <f t="shared" ca="1" si="14"/>
        <v>46905</v>
      </c>
      <c r="H139" s="223">
        <f t="shared" ca="1" si="14"/>
        <v>46935</v>
      </c>
      <c r="I139" s="223">
        <f t="shared" ca="1" si="14"/>
        <v>46966</v>
      </c>
      <c r="J139" s="223">
        <f t="shared" ca="1" si="14"/>
        <v>46997</v>
      </c>
      <c r="K139" s="223">
        <f t="shared" ca="1" si="14"/>
        <v>47027</v>
      </c>
      <c r="L139" s="223">
        <f t="shared" ca="1" si="14"/>
        <v>47058</v>
      </c>
      <c r="M139" s="223">
        <f t="shared" ca="1" si="14"/>
        <v>47088</v>
      </c>
      <c r="N139" s="223"/>
    </row>
    <row r="140" spans="1:15" x14ac:dyDescent="0.25">
      <c r="A140" s="225" t="str">
        <f>'4. Kredite '!A5</f>
        <v xml:space="preserve">Portemonnaise Kto. </v>
      </c>
      <c r="B140" s="437">
        <f ca="1">IF(ISNUMBER(MATCH(B4,'4. Kredite '!$AA5:$CJ5,0)),'4. Kredite '!$C5,0)</f>
        <v>0</v>
      </c>
      <c r="C140" s="437">
        <f ca="1">IF(ISNUMBER(MATCH(C4,'4. Kredite '!$AA5:$CJ5,0)),'4. Kredite '!$C5,0)</f>
        <v>0</v>
      </c>
      <c r="D140" s="437">
        <f ca="1">IF(ISNUMBER(MATCH(D4,'4. Kredite '!$AA5:$CJ5,0)),'4. Kredite '!$C5,0)</f>
        <v>0</v>
      </c>
      <c r="E140" s="437">
        <f ca="1">IF(ISNUMBER(MATCH(E4,'4. Kredite '!$AA5:$CJ5,0)),'4. Kredite '!$C5,0)</f>
        <v>0</v>
      </c>
      <c r="F140" s="437">
        <f ca="1">IF(ISNUMBER(MATCH(F4,'4. Kredite '!$AA5:$CJ5,0)),'4. Kredite '!$C5,0)</f>
        <v>0</v>
      </c>
      <c r="G140" s="437">
        <f ca="1">IF(ISNUMBER(MATCH(G4,'4. Kredite '!$AA5:$CJ5,0)),'4. Kredite '!$C5,0)</f>
        <v>0</v>
      </c>
      <c r="H140" s="437">
        <f ca="1">IF(ISNUMBER(MATCH(H4,'4. Kredite '!$AA5:$CJ5,0)),'4. Kredite '!$C5,0)</f>
        <v>0</v>
      </c>
      <c r="I140" s="437">
        <f ca="1">IF(ISNUMBER(MATCH(I4,'4. Kredite '!$AA5:$CJ5,0)),'4. Kredite '!$C5,0)</f>
        <v>0</v>
      </c>
      <c r="J140" s="437">
        <f ca="1">IF(ISNUMBER(MATCH(J4,'4. Kredite '!$AA5:$CJ5,0)),'4. Kredite '!$C5,0)</f>
        <v>0</v>
      </c>
      <c r="K140" s="437">
        <f ca="1">IF(ISNUMBER(MATCH(K4,'4. Kredite '!$AA5:$CJ5,0)),'4. Kredite '!$C5,0)</f>
        <v>0</v>
      </c>
      <c r="L140" s="437">
        <f ca="1">IF(ISNUMBER(MATCH(L4,'4. Kredite '!$AA5:$CJ5,0)),'4. Kredite '!$C5,0)</f>
        <v>0</v>
      </c>
      <c r="M140" s="437">
        <f ca="1">IF(ISNUMBER(MATCH(M4,'4. Kredite '!$AA5:$CJ5,0)),'4. Kredite '!$C5,0)</f>
        <v>0</v>
      </c>
      <c r="N140" s="221"/>
    </row>
    <row r="141" spans="1:15" x14ac:dyDescent="0.25">
      <c r="A141" s="225" t="str">
        <f>'4. Kredite '!A6</f>
        <v>Hannoversche Volksbank Kto. 1234</v>
      </c>
      <c r="B141" s="437">
        <f ca="1">IF(ISNUMBER(MATCH(B4,'4. Kredite '!$AA6:$CJ6,0)),'4. Kredite '!$C6,0)</f>
        <v>-2000</v>
      </c>
      <c r="C141" s="437">
        <f ca="1">IF(ISNUMBER(MATCH(C4,'4. Kredite '!$AA6:$CJ6,0)),'4. Kredite '!$C6,0)</f>
        <v>-2000</v>
      </c>
      <c r="D141" s="437">
        <f ca="1">IF(ISNUMBER(MATCH(D4,'4. Kredite '!$AA6:$CJ6,0)),'4. Kredite '!$C6,0)</f>
        <v>-2000</v>
      </c>
      <c r="E141" s="437">
        <f ca="1">IF(ISNUMBER(MATCH(E4,'4. Kredite '!$AA6:$CJ6,0)),'4. Kredite '!$C6,0)</f>
        <v>0</v>
      </c>
      <c r="F141" s="437">
        <f ca="1">IF(ISNUMBER(MATCH(F4,'4. Kredite '!$AA6:$CJ6,0)),'4. Kredite '!$C6,0)</f>
        <v>0</v>
      </c>
      <c r="G141" s="437">
        <f ca="1">IF(ISNUMBER(MATCH(G4,'4. Kredite '!$AA6:$CJ6,0)),'4. Kredite '!$C6,0)</f>
        <v>0</v>
      </c>
      <c r="H141" s="437">
        <f ca="1">IF(ISNUMBER(MATCH(H4,'4. Kredite '!$AA6:$CJ6,0)),'4. Kredite '!$C6,0)</f>
        <v>0</v>
      </c>
      <c r="I141" s="437">
        <f ca="1">IF(ISNUMBER(MATCH(I4,'4. Kredite '!$AA6:$CJ6,0)),'4. Kredite '!$C6,0)</f>
        <v>0</v>
      </c>
      <c r="J141" s="437">
        <f ca="1">IF(ISNUMBER(MATCH(J4,'4. Kredite '!$AA6:$CJ6,0)),'4. Kredite '!$C6,0)</f>
        <v>0</v>
      </c>
      <c r="K141" s="437">
        <f ca="1">IF(ISNUMBER(MATCH(K4,'4. Kredite '!$AA6:$CJ6,0)),'4. Kredite '!$C6,0)</f>
        <v>0</v>
      </c>
      <c r="L141" s="437">
        <f ca="1">IF(ISNUMBER(MATCH(L4,'4. Kredite '!$AA6:$CJ6,0)),'4. Kredite '!$C6,0)</f>
        <v>0</v>
      </c>
      <c r="M141" s="437">
        <f ca="1">IF(ISNUMBER(MATCH(M4,'4. Kredite '!$AA6:$CJ6,0)),'4. Kredite '!$C6,0)</f>
        <v>0</v>
      </c>
      <c r="N141" s="221"/>
    </row>
    <row r="142" spans="1:15" x14ac:dyDescent="0.25">
      <c r="A142" s="225" t="str">
        <f>'4. Kredite '!A7</f>
        <v>Sparkasse Hannover Kto. 456</v>
      </c>
      <c r="B142" s="437">
        <f ca="1">IF(ISNUMBER(MATCH(B4,'4. Kredite '!$AA7:$CJ7,0)),'4. Kredite '!$C7,0)</f>
        <v>-3000</v>
      </c>
      <c r="C142" s="437">
        <f ca="1">IF(ISNUMBER(MATCH(C4,'4. Kredite '!$AA7:$CJ7,0)),'4. Kredite '!$C7,0)</f>
        <v>-3000</v>
      </c>
      <c r="D142" s="437">
        <f ca="1">IF(ISNUMBER(MATCH(D4,'4. Kredite '!$AA7:$CJ7,0)),'4. Kredite '!$C7,0)</f>
        <v>-3000</v>
      </c>
      <c r="E142" s="437">
        <f ca="1">IF(ISNUMBER(MATCH(E4,'4. Kredite '!$AA7:$CJ7,0)),'4. Kredite '!$C7,0)</f>
        <v>-3000</v>
      </c>
      <c r="F142" s="437">
        <f ca="1">IF(ISNUMBER(MATCH(F4,'4. Kredite '!$AA7:$CJ7,0)),'4. Kredite '!$C7,0)</f>
        <v>-3000</v>
      </c>
      <c r="G142" s="437">
        <f ca="1">IF(ISNUMBER(MATCH(G4,'4. Kredite '!$AA7:$CJ7,0)),'4. Kredite '!$C7,0)</f>
        <v>-3000</v>
      </c>
      <c r="H142" s="437">
        <f ca="1">IF(ISNUMBER(MATCH(H4,'4. Kredite '!$AA7:$CJ7,0)),'4. Kredite '!$C7,0)</f>
        <v>-3000</v>
      </c>
      <c r="I142" s="437">
        <f ca="1">IF(ISNUMBER(MATCH(I4,'4. Kredite '!$AA7:$CJ7,0)),'4. Kredite '!$C7,0)</f>
        <v>-3000</v>
      </c>
      <c r="J142" s="437">
        <f ca="1">IF(ISNUMBER(MATCH(J4,'4. Kredite '!$AA7:$CJ7,0)),'4. Kredite '!$C7,0)</f>
        <v>-3000</v>
      </c>
      <c r="K142" s="437">
        <f ca="1">IF(ISNUMBER(MATCH(K4,'4. Kredite '!$AA7:$CJ7,0)),'4. Kredite '!$C7,0)</f>
        <v>-3000</v>
      </c>
      <c r="L142" s="437">
        <f ca="1">IF(ISNUMBER(MATCH(L4,'4. Kredite '!$AA7:$CJ7,0)),'4. Kredite '!$C7,0)</f>
        <v>-3000</v>
      </c>
      <c r="M142" s="437">
        <f ca="1">IF(ISNUMBER(MATCH(M4,'4. Kredite '!$AA7:$CJ7,0)),'4. Kredite '!$C7,0)</f>
        <v>-3000</v>
      </c>
      <c r="N142" s="221"/>
    </row>
    <row r="143" spans="1:15" x14ac:dyDescent="0.25">
      <c r="A143" s="225" t="str">
        <f>'4. Kredite '!A8</f>
        <v xml:space="preserve">Münzsammlung Kto. </v>
      </c>
      <c r="B143" s="437">
        <f ca="1">IF(ISNUMBER(MATCH(B4,'4. Kredite '!$AA8:$CJ8,0)),'4. Kredite '!$C8,0)</f>
        <v>0</v>
      </c>
      <c r="C143" s="437">
        <f ca="1">IF(ISNUMBER(MATCH(C4,'4. Kredite '!$AA8:$CJ8,0)),'4. Kredite '!$C8,0)</f>
        <v>0</v>
      </c>
      <c r="D143" s="437">
        <f ca="1">IF(ISNUMBER(MATCH(D4,'4. Kredite '!$AA8:$CJ8,0)),'4. Kredite '!$C8,0)</f>
        <v>0</v>
      </c>
      <c r="E143" s="437">
        <f ca="1">IF(ISNUMBER(MATCH(E4,'4. Kredite '!$AA8:$CJ8,0)),'4. Kredite '!$C8,0)</f>
        <v>0</v>
      </c>
      <c r="F143" s="437">
        <f ca="1">IF(ISNUMBER(MATCH(F4,'4. Kredite '!$AA8:$CJ8,0)),'4. Kredite '!$C8,0)</f>
        <v>0</v>
      </c>
      <c r="G143" s="437">
        <f ca="1">IF(ISNUMBER(MATCH(G4,'4. Kredite '!$AA8:$CJ8,0)),'4. Kredite '!$C8,0)</f>
        <v>0</v>
      </c>
      <c r="H143" s="437">
        <f ca="1">IF(ISNUMBER(MATCH(H4,'4. Kredite '!$AA8:$CJ8,0)),'4. Kredite '!$C8,0)</f>
        <v>0</v>
      </c>
      <c r="I143" s="437">
        <f ca="1">IF(ISNUMBER(MATCH(I4,'4. Kredite '!$AA8:$CJ8,0)),'4. Kredite '!$C8,0)</f>
        <v>0</v>
      </c>
      <c r="J143" s="437">
        <f ca="1">IF(ISNUMBER(MATCH(J4,'4. Kredite '!$AA8:$CJ8,0)),'4. Kredite '!$C8,0)</f>
        <v>0</v>
      </c>
      <c r="K143" s="437">
        <f ca="1">IF(ISNUMBER(MATCH(K4,'4. Kredite '!$AA8:$CJ8,0)),'4. Kredite '!$C8,0)</f>
        <v>0</v>
      </c>
      <c r="L143" s="437">
        <f ca="1">IF(ISNUMBER(MATCH(L4,'4. Kredite '!$AA8:$CJ8,0)),'4. Kredite '!$C8,0)</f>
        <v>0</v>
      </c>
      <c r="M143" s="437">
        <f ca="1">IF(ISNUMBER(MATCH(M4,'4. Kredite '!$AA8:$CJ8,0)),'4. Kredite '!$C8,0)</f>
        <v>0</v>
      </c>
      <c r="N143" s="221"/>
    </row>
    <row r="144" spans="1:15" x14ac:dyDescent="0.25">
      <c r="A144" s="225" t="str">
        <f>'4. Kredite '!A9</f>
        <v>Visa Kto. 858</v>
      </c>
      <c r="B144" s="437">
        <f ca="1">IF(ISNUMBER(MATCH(B4,'4. Kredite '!$AA9:$CJ9,0)),'4. Kredite '!$C9,0)</f>
        <v>-7000</v>
      </c>
      <c r="C144" s="437">
        <f ca="1">IF(ISNUMBER(MATCH(C4,'4. Kredite '!$AA9:$CJ9,0)),'4. Kredite '!$C9,0)</f>
        <v>-7000</v>
      </c>
      <c r="D144" s="437">
        <f ca="1">IF(ISNUMBER(MATCH(D4,'4. Kredite '!$AA9:$CJ9,0)),'4. Kredite '!$C9,0)</f>
        <v>-7000</v>
      </c>
      <c r="E144" s="437">
        <f ca="1">IF(ISNUMBER(MATCH(E4,'4. Kredite '!$AA9:$CJ9,0)),'4. Kredite '!$C9,0)</f>
        <v>-7000</v>
      </c>
      <c r="F144" s="437">
        <f ca="1">IF(ISNUMBER(MATCH(F4,'4. Kredite '!$AA9:$CJ9,0)),'4. Kredite '!$C9,0)</f>
        <v>-7000</v>
      </c>
      <c r="G144" s="437">
        <f ca="1">IF(ISNUMBER(MATCH(G4,'4. Kredite '!$AA9:$CJ9,0)),'4. Kredite '!$C9,0)</f>
        <v>-7000</v>
      </c>
      <c r="H144" s="437">
        <f ca="1">IF(ISNUMBER(MATCH(H4,'4. Kredite '!$AA9:$CJ9,0)),'4. Kredite '!$C9,0)</f>
        <v>-7000</v>
      </c>
      <c r="I144" s="437">
        <f ca="1">IF(ISNUMBER(MATCH(I4,'4. Kredite '!$AA9:$CJ9,0)),'4. Kredite '!$C9,0)</f>
        <v>-7000</v>
      </c>
      <c r="J144" s="437">
        <f ca="1">IF(ISNUMBER(MATCH(J4,'4. Kredite '!$AA9:$CJ9,0)),'4. Kredite '!$C9,0)</f>
        <v>-7000</v>
      </c>
      <c r="K144" s="437">
        <f ca="1">IF(ISNUMBER(MATCH(K4,'4. Kredite '!$AA9:$CJ9,0)),'4. Kredite '!$C9,0)</f>
        <v>-7000</v>
      </c>
      <c r="L144" s="437">
        <f ca="1">IF(ISNUMBER(MATCH(L4,'4. Kredite '!$AA9:$CJ9,0)),'4. Kredite '!$C9,0)</f>
        <v>-7000</v>
      </c>
      <c r="M144" s="437">
        <f ca="1">IF(ISNUMBER(MATCH(M4,'4. Kredite '!$AA9:$CJ9,0)),'4. Kredite '!$C9,0)</f>
        <v>-7000</v>
      </c>
      <c r="N144" s="221"/>
    </row>
    <row r="145" spans="1:14" x14ac:dyDescent="0.25">
      <c r="A145" s="225" t="str">
        <f>'4. Kredite '!A10</f>
        <v xml:space="preserve"> Kto. </v>
      </c>
      <c r="B145" s="437">
        <f ca="1">IF(ISNUMBER(MATCH(B4,'4. Kredite '!$AA10:$CJ10,0)),'4. Kredite '!$C10,0)</f>
        <v>0</v>
      </c>
      <c r="C145" s="437">
        <f ca="1">IF(ISNUMBER(MATCH(C4,'4. Kredite '!$AA10:$CJ10,0)),'4. Kredite '!$C10,0)</f>
        <v>0</v>
      </c>
      <c r="D145" s="437">
        <f ca="1">IF(ISNUMBER(MATCH(D4,'4. Kredite '!$AA10:$CJ10,0)),'4. Kredite '!$C10,0)</f>
        <v>0</v>
      </c>
      <c r="E145" s="437">
        <f ca="1">IF(ISNUMBER(MATCH(E4,'4. Kredite '!$AA10:$CJ10,0)),'4. Kredite '!$C10,0)</f>
        <v>0</v>
      </c>
      <c r="F145" s="437">
        <f ca="1">IF(ISNUMBER(MATCH(F4,'4. Kredite '!$AA10:$CJ10,0)),'4. Kredite '!$C10,0)</f>
        <v>0</v>
      </c>
      <c r="G145" s="437">
        <f ca="1">IF(ISNUMBER(MATCH(G4,'4. Kredite '!$AA10:$CJ10,0)),'4. Kredite '!$C10,0)</f>
        <v>0</v>
      </c>
      <c r="H145" s="437">
        <f ca="1">IF(ISNUMBER(MATCH(H4,'4. Kredite '!$AA10:$CJ10,0)),'4. Kredite '!$C10,0)</f>
        <v>0</v>
      </c>
      <c r="I145" s="437">
        <f ca="1">IF(ISNUMBER(MATCH(I4,'4. Kredite '!$AA10:$CJ10,0)),'4. Kredite '!$C10,0)</f>
        <v>0</v>
      </c>
      <c r="J145" s="437">
        <f ca="1">IF(ISNUMBER(MATCH(J4,'4. Kredite '!$AA10:$CJ10,0)),'4. Kredite '!$C10,0)</f>
        <v>0</v>
      </c>
      <c r="K145" s="437">
        <f ca="1">IF(ISNUMBER(MATCH(K4,'4. Kredite '!$AA10:$CJ10,0)),'4. Kredite '!$C10,0)</f>
        <v>0</v>
      </c>
      <c r="L145" s="437">
        <f ca="1">IF(ISNUMBER(MATCH(L4,'4. Kredite '!$AA10:$CJ10,0)),'4. Kredite '!$C10,0)</f>
        <v>0</v>
      </c>
      <c r="M145" s="437">
        <f ca="1">IF(ISNUMBER(MATCH(M4,'4. Kredite '!$AA10:$CJ10,0)),'4. Kredite '!$C10,0)</f>
        <v>0</v>
      </c>
      <c r="N145" s="221"/>
    </row>
    <row r="146" spans="1:14" x14ac:dyDescent="0.25">
      <c r="A146" s="225" t="str">
        <f>'4. Kredite '!A11</f>
        <v xml:space="preserve"> Kto. </v>
      </c>
      <c r="B146" s="437">
        <f ca="1">IF(ISNUMBER(MATCH(B4,'4. Kredite '!$AA11:$CJ11,0)),'4. Kredite '!$C11,0)</f>
        <v>0</v>
      </c>
      <c r="C146" s="437">
        <f ca="1">IF(ISNUMBER(MATCH(C4,'4. Kredite '!$AA11:$CJ11,0)),'4. Kredite '!$C11,0)</f>
        <v>0</v>
      </c>
      <c r="D146" s="437">
        <f ca="1">IF(ISNUMBER(MATCH(D4,'4. Kredite '!$AA11:$CJ11,0)),'4. Kredite '!$C11,0)</f>
        <v>0</v>
      </c>
      <c r="E146" s="437">
        <f ca="1">IF(ISNUMBER(MATCH(E4,'4. Kredite '!$AA11:$CJ11,0)),'4. Kredite '!$C11,0)</f>
        <v>0</v>
      </c>
      <c r="F146" s="437">
        <f ca="1">IF(ISNUMBER(MATCH(F4,'4. Kredite '!$AA11:$CJ11,0)),'4. Kredite '!$C11,0)</f>
        <v>0</v>
      </c>
      <c r="G146" s="437">
        <f ca="1">IF(ISNUMBER(MATCH(G4,'4. Kredite '!$AA11:$CJ11,0)),'4. Kredite '!$C11,0)</f>
        <v>0</v>
      </c>
      <c r="H146" s="437">
        <f ca="1">IF(ISNUMBER(MATCH(H4,'4. Kredite '!$AA11:$CJ11,0)),'4. Kredite '!$C11,0)</f>
        <v>0</v>
      </c>
      <c r="I146" s="437">
        <f ca="1">IF(ISNUMBER(MATCH(I4,'4. Kredite '!$AA11:$CJ11,0)),'4. Kredite '!$C11,0)</f>
        <v>0</v>
      </c>
      <c r="J146" s="437">
        <f ca="1">IF(ISNUMBER(MATCH(J4,'4. Kredite '!$AA11:$CJ11,0)),'4. Kredite '!$C11,0)</f>
        <v>0</v>
      </c>
      <c r="K146" s="437">
        <f ca="1">IF(ISNUMBER(MATCH(K4,'4. Kredite '!$AA11:$CJ11,0)),'4. Kredite '!$C11,0)</f>
        <v>0</v>
      </c>
      <c r="L146" s="437">
        <f ca="1">IF(ISNUMBER(MATCH(L4,'4. Kredite '!$AA11:$CJ11,0)),'4. Kredite '!$C11,0)</f>
        <v>0</v>
      </c>
      <c r="M146" s="437">
        <f ca="1">IF(ISNUMBER(MATCH(M4,'4. Kredite '!$AA11:$CJ11,0)),'4. Kredite '!$C11,0)</f>
        <v>0</v>
      </c>
      <c r="N146" s="221"/>
    </row>
    <row r="147" spans="1:14" x14ac:dyDescent="0.25">
      <c r="A147" s="225" t="str">
        <f>'4. Kredite '!A12</f>
        <v xml:space="preserve"> Kto. </v>
      </c>
      <c r="B147" s="437">
        <f ca="1">IF(ISNUMBER(MATCH(B4,'4. Kredite '!$AA12:$CJ12,0)),'4. Kredite '!$C12,0)</f>
        <v>0</v>
      </c>
      <c r="C147" s="437">
        <f ca="1">IF(ISNUMBER(MATCH(C4,'4. Kredite '!$AA12:$CJ12,0)),'4. Kredite '!$C12,0)</f>
        <v>0</v>
      </c>
      <c r="D147" s="437">
        <f ca="1">IF(ISNUMBER(MATCH(D4,'4. Kredite '!$AA12:$CJ12,0)),'4. Kredite '!$C12,0)</f>
        <v>0</v>
      </c>
      <c r="E147" s="437">
        <f ca="1">IF(ISNUMBER(MATCH(E4,'4. Kredite '!$AA12:$CJ12,0)),'4. Kredite '!$C12,0)</f>
        <v>0</v>
      </c>
      <c r="F147" s="437">
        <f ca="1">IF(ISNUMBER(MATCH(F4,'4. Kredite '!$AA12:$CJ12,0)),'4. Kredite '!$C12,0)</f>
        <v>0</v>
      </c>
      <c r="G147" s="437">
        <f ca="1">IF(ISNUMBER(MATCH(G4,'4. Kredite '!$AA12:$CJ12,0)),'4. Kredite '!$C12,0)</f>
        <v>0</v>
      </c>
      <c r="H147" s="437">
        <f ca="1">IF(ISNUMBER(MATCH(H4,'4. Kredite '!$AA12:$CJ12,0)),'4. Kredite '!$C12,0)</f>
        <v>0</v>
      </c>
      <c r="I147" s="437">
        <f ca="1">IF(ISNUMBER(MATCH(I4,'4. Kredite '!$AA12:$CJ12,0)),'4. Kredite '!$C12,0)</f>
        <v>0</v>
      </c>
      <c r="J147" s="437">
        <f ca="1">IF(ISNUMBER(MATCH(J4,'4. Kredite '!$AA12:$CJ12,0)),'4. Kredite '!$C12,0)</f>
        <v>0</v>
      </c>
      <c r="K147" s="437">
        <f ca="1">IF(ISNUMBER(MATCH(K4,'4. Kredite '!$AA12:$CJ12,0)),'4. Kredite '!$C12,0)</f>
        <v>0</v>
      </c>
      <c r="L147" s="437">
        <f ca="1">IF(ISNUMBER(MATCH(L4,'4. Kredite '!$AA12:$CJ12,0)),'4. Kredite '!$C12,0)</f>
        <v>0</v>
      </c>
      <c r="M147" s="437">
        <f ca="1">IF(ISNUMBER(MATCH(M4,'4. Kredite '!$AA12:$CJ12,0)),'4. Kredite '!$C12,0)</f>
        <v>0</v>
      </c>
      <c r="N147" s="221"/>
    </row>
    <row r="148" spans="1:14" x14ac:dyDescent="0.25">
      <c r="A148" s="225" t="str">
        <f>'4. Kredite '!A13</f>
        <v xml:space="preserve"> Kto. </v>
      </c>
      <c r="B148" s="437">
        <f ca="1">IF(ISNUMBER(MATCH(B4,'4. Kredite '!$AA13:$CJ13,0)),'4. Kredite '!$C13,0)</f>
        <v>0</v>
      </c>
      <c r="C148" s="437">
        <f ca="1">IF(ISNUMBER(MATCH(C4,'4. Kredite '!$AA13:$CJ13,0)),'4. Kredite '!$C13,0)</f>
        <v>0</v>
      </c>
      <c r="D148" s="437">
        <f ca="1">IF(ISNUMBER(MATCH(D4,'4. Kredite '!$AA13:$CJ13,0)),'4. Kredite '!$C13,0)</f>
        <v>0</v>
      </c>
      <c r="E148" s="437">
        <f ca="1">IF(ISNUMBER(MATCH(E4,'4. Kredite '!$AA13:$CJ13,0)),'4. Kredite '!$C13,0)</f>
        <v>0</v>
      </c>
      <c r="F148" s="437">
        <f ca="1">IF(ISNUMBER(MATCH(F4,'4. Kredite '!$AA13:$CJ13,0)),'4. Kredite '!$C13,0)</f>
        <v>0</v>
      </c>
      <c r="G148" s="437">
        <f ca="1">IF(ISNUMBER(MATCH(G4,'4. Kredite '!$AA13:$CJ13,0)),'4. Kredite '!$C13,0)</f>
        <v>0</v>
      </c>
      <c r="H148" s="437">
        <f ca="1">IF(ISNUMBER(MATCH(H4,'4. Kredite '!$AA13:$CJ13,0)),'4. Kredite '!$C13,0)</f>
        <v>0</v>
      </c>
      <c r="I148" s="437">
        <f ca="1">IF(ISNUMBER(MATCH(I4,'4. Kredite '!$AA13:$CJ13,0)),'4. Kredite '!$C13,0)</f>
        <v>0</v>
      </c>
      <c r="J148" s="437">
        <f ca="1">IF(ISNUMBER(MATCH(J4,'4. Kredite '!$AA13:$CJ13,0)),'4. Kredite '!$C13,0)</f>
        <v>0</v>
      </c>
      <c r="K148" s="437">
        <f ca="1">IF(ISNUMBER(MATCH(K4,'4. Kredite '!$AA13:$CJ13,0)),'4. Kredite '!$C13,0)</f>
        <v>0</v>
      </c>
      <c r="L148" s="437">
        <f ca="1">IF(ISNUMBER(MATCH(L4,'4. Kredite '!$AA13:$CJ13,0)),'4. Kredite '!$C13,0)</f>
        <v>0</v>
      </c>
      <c r="M148" s="437">
        <f ca="1">IF(ISNUMBER(MATCH(M4,'4. Kredite '!$AA13:$CJ13,0)),'4. Kredite '!$C13,0)</f>
        <v>0</v>
      </c>
      <c r="N148" s="221"/>
    </row>
    <row r="149" spans="1:14" x14ac:dyDescent="0.25">
      <c r="A149" s="225" t="str">
        <f>'4. Kredite '!A14</f>
        <v xml:space="preserve"> Kto. </v>
      </c>
      <c r="B149" s="437">
        <f ca="1">IF(ISNUMBER(MATCH(B4,'4. Kredite '!$AA14:$CJ14,0)),'4. Kredite '!$C14,0)</f>
        <v>0</v>
      </c>
      <c r="C149" s="437">
        <f ca="1">IF(ISNUMBER(MATCH(C4,'4. Kredite '!$AA14:$CJ14,0)),'4. Kredite '!$C14,0)</f>
        <v>0</v>
      </c>
      <c r="D149" s="437">
        <f ca="1">IF(ISNUMBER(MATCH(D4,'4. Kredite '!$AA14:$CJ14,0)),'4. Kredite '!$C14,0)</f>
        <v>0</v>
      </c>
      <c r="E149" s="437">
        <f ca="1">IF(ISNUMBER(MATCH(E4,'4. Kredite '!$AA14:$CJ14,0)),'4. Kredite '!$C14,0)</f>
        <v>0</v>
      </c>
      <c r="F149" s="437">
        <f ca="1">IF(ISNUMBER(MATCH(F4,'4. Kredite '!$AA14:$CJ14,0)),'4. Kredite '!$C14,0)</f>
        <v>0</v>
      </c>
      <c r="G149" s="437">
        <f ca="1">IF(ISNUMBER(MATCH(G4,'4. Kredite '!$AA14:$CJ14,0)),'4. Kredite '!$C14,0)</f>
        <v>0</v>
      </c>
      <c r="H149" s="437">
        <f ca="1">IF(ISNUMBER(MATCH(H4,'4. Kredite '!$AA14:$CJ14,0)),'4. Kredite '!$C14,0)</f>
        <v>0</v>
      </c>
      <c r="I149" s="437">
        <f ca="1">IF(ISNUMBER(MATCH(I4,'4. Kredite '!$AA14:$CJ14,0)),'4. Kredite '!$C14,0)</f>
        <v>0</v>
      </c>
      <c r="J149" s="437">
        <f ca="1">IF(ISNUMBER(MATCH(J4,'4. Kredite '!$AA14:$CJ14,0)),'4. Kredite '!$C14,0)</f>
        <v>0</v>
      </c>
      <c r="K149" s="437">
        <f ca="1">IF(ISNUMBER(MATCH(K4,'4. Kredite '!$AA14:$CJ14,0)),'4. Kredite '!$C14,0)</f>
        <v>0</v>
      </c>
      <c r="L149" s="437">
        <f ca="1">IF(ISNUMBER(MATCH(L4,'4. Kredite '!$AA14:$CJ14,0)),'4. Kredite '!$C14,0)</f>
        <v>0</v>
      </c>
      <c r="M149" s="437">
        <f ca="1">IF(ISNUMBER(MATCH(M4,'4. Kredite '!$AA14:$CJ14,0)),'4. Kredite '!$C14,0)</f>
        <v>0</v>
      </c>
      <c r="N149" s="221"/>
    </row>
    <row r="150" spans="1:14" x14ac:dyDescent="0.25">
      <c r="A150" s="225" t="str">
        <f>'4. Kredite '!A15</f>
        <v xml:space="preserve"> Kto. </v>
      </c>
      <c r="B150" s="437">
        <f ca="1">IF(ISNUMBER(MATCH(B4,'4. Kredite '!$AA15:$CJ15,0)),'4. Kredite '!$C15,0)</f>
        <v>0</v>
      </c>
      <c r="C150" s="437">
        <f ca="1">IF(ISNUMBER(MATCH(C4,'4. Kredite '!$AA15:$CJ15,0)),'4. Kredite '!$C15,0)</f>
        <v>0</v>
      </c>
      <c r="D150" s="437">
        <f ca="1">IF(ISNUMBER(MATCH(D4,'4. Kredite '!$AA15:$CJ15,0)),'4. Kredite '!$C15,0)</f>
        <v>0</v>
      </c>
      <c r="E150" s="437">
        <f ca="1">IF(ISNUMBER(MATCH(E4,'4. Kredite '!$AA15:$CJ15,0)),'4. Kredite '!$C15,0)</f>
        <v>0</v>
      </c>
      <c r="F150" s="437">
        <f ca="1">IF(ISNUMBER(MATCH(F4,'4. Kredite '!$AA15:$CJ15,0)),'4. Kredite '!$C15,0)</f>
        <v>0</v>
      </c>
      <c r="G150" s="437">
        <f ca="1">IF(ISNUMBER(MATCH(G4,'4. Kredite '!$AA15:$CJ15,0)),'4. Kredite '!$C15,0)</f>
        <v>0</v>
      </c>
      <c r="H150" s="437">
        <f ca="1">IF(ISNUMBER(MATCH(H4,'4. Kredite '!$AA15:$CJ15,0)),'4. Kredite '!$C15,0)</f>
        <v>0</v>
      </c>
      <c r="I150" s="437">
        <f ca="1">IF(ISNUMBER(MATCH(I4,'4. Kredite '!$AA15:$CJ15,0)),'4. Kredite '!$C15,0)</f>
        <v>0</v>
      </c>
      <c r="J150" s="437">
        <f ca="1">IF(ISNUMBER(MATCH(J4,'4. Kredite '!$AA15:$CJ15,0)),'4. Kredite '!$C15,0)</f>
        <v>0</v>
      </c>
      <c r="K150" s="437">
        <f ca="1">IF(ISNUMBER(MATCH(K4,'4. Kredite '!$AA15:$CJ15,0)),'4. Kredite '!$C15,0)</f>
        <v>0</v>
      </c>
      <c r="L150" s="437">
        <f ca="1">IF(ISNUMBER(MATCH(L4,'4. Kredite '!$AA15:$CJ15,0)),'4. Kredite '!$C15,0)</f>
        <v>0</v>
      </c>
      <c r="M150" s="437">
        <f ca="1">IF(ISNUMBER(MATCH(M4,'4. Kredite '!$AA15:$CJ15,0)),'4. Kredite '!$C15,0)</f>
        <v>0</v>
      </c>
      <c r="N150" s="221"/>
    </row>
    <row r="151" spans="1:14" x14ac:dyDescent="0.25">
      <c r="A151" s="225" t="str">
        <f>'4. Kredite '!A16</f>
        <v xml:space="preserve"> Kto. </v>
      </c>
      <c r="B151" s="437">
        <f ca="1">IF(ISNUMBER(MATCH(B4,'4. Kredite '!$AA16:$CJ16,0)),'4. Kredite '!$C16,0)</f>
        <v>0</v>
      </c>
      <c r="C151" s="437">
        <f ca="1">IF(ISNUMBER(MATCH(C4,'4. Kredite '!$AA16:$CJ16,0)),'4. Kredite '!$C16,0)</f>
        <v>0</v>
      </c>
      <c r="D151" s="437">
        <f ca="1">IF(ISNUMBER(MATCH(D4,'4. Kredite '!$AA16:$CJ16,0)),'4. Kredite '!$C16,0)</f>
        <v>0</v>
      </c>
      <c r="E151" s="437">
        <f ca="1">IF(ISNUMBER(MATCH(E4,'4. Kredite '!$AA16:$CJ16,0)),'4. Kredite '!$C16,0)</f>
        <v>0</v>
      </c>
      <c r="F151" s="437">
        <f ca="1">IF(ISNUMBER(MATCH(F4,'4. Kredite '!$AA16:$CJ16,0)),'4. Kredite '!$C16,0)</f>
        <v>0</v>
      </c>
      <c r="G151" s="437">
        <f ca="1">IF(ISNUMBER(MATCH(G4,'4. Kredite '!$AA16:$CJ16,0)),'4. Kredite '!$C16,0)</f>
        <v>0</v>
      </c>
      <c r="H151" s="437">
        <f ca="1">IF(ISNUMBER(MATCH(H4,'4. Kredite '!$AA16:$CJ16,0)),'4. Kredite '!$C16,0)</f>
        <v>0</v>
      </c>
      <c r="I151" s="437">
        <f ca="1">IF(ISNUMBER(MATCH(I4,'4. Kredite '!$AA16:$CJ16,0)),'4. Kredite '!$C16,0)</f>
        <v>0</v>
      </c>
      <c r="J151" s="437">
        <f ca="1">IF(ISNUMBER(MATCH(J4,'4. Kredite '!$AA16:$CJ16,0)),'4. Kredite '!$C16,0)</f>
        <v>0</v>
      </c>
      <c r="K151" s="437">
        <f ca="1">IF(ISNUMBER(MATCH(K4,'4. Kredite '!$AA16:$CJ16,0)),'4. Kredite '!$C16,0)</f>
        <v>0</v>
      </c>
      <c r="L151" s="437">
        <f ca="1">IF(ISNUMBER(MATCH(L4,'4. Kredite '!$AA16:$CJ16,0)),'4. Kredite '!$C16,0)</f>
        <v>0</v>
      </c>
      <c r="M151" s="437">
        <f ca="1">IF(ISNUMBER(MATCH(M4,'4. Kredite '!$AA16:$CJ16,0)),'4. Kredite '!$C16,0)</f>
        <v>0</v>
      </c>
      <c r="N151" s="221"/>
    </row>
    <row r="152" spans="1:14" x14ac:dyDescent="0.25">
      <c r="A152" s="225" t="str">
        <f>'4. Kredite '!A2</f>
        <v>Neukredit 1 wg. Dachreperatur</v>
      </c>
      <c r="B152" s="437">
        <f ca="1">IF(ISNUMBER(MATCH(B4,'4. Kredite '!$AA2:$CJ2,0)),'4. Kredite '!$C$2,0)</f>
        <v>0</v>
      </c>
      <c r="C152" s="437">
        <f ca="1">IF(ISNUMBER(MATCH(C4,'4. Kredite '!$AA2:$CJ2,0)),'4. Kredite '!$C$2,0)</f>
        <v>0</v>
      </c>
      <c r="D152" s="437">
        <f ca="1">IF(ISNUMBER(MATCH(D4,'4. Kredite '!$AA2:$CJ2,0)),'4. Kredite '!$C$2,0)</f>
        <v>-25000</v>
      </c>
      <c r="E152" s="437">
        <f ca="1">IF(ISNUMBER(MATCH(E4,'4. Kredite '!$AA2:$CJ2,0)),'4. Kredite '!$C$2,0)</f>
        <v>-25000</v>
      </c>
      <c r="F152" s="437">
        <f ca="1">IF(ISNUMBER(MATCH(F4,'4. Kredite '!$AA2:$CJ2,0)),'4. Kredite '!$C$2,0)</f>
        <v>-25000</v>
      </c>
      <c r="G152" s="437">
        <f ca="1">IF(ISNUMBER(MATCH(G4,'4. Kredite '!$AA2:$CJ2,0)),'4. Kredite '!$C$2,0)</f>
        <v>-25000</v>
      </c>
      <c r="H152" s="437">
        <f ca="1">IF(ISNUMBER(MATCH(H4,'4. Kredite '!$AA2:$CJ2,0)),'4. Kredite '!$C$2,0)</f>
        <v>-25000</v>
      </c>
      <c r="I152" s="437">
        <f ca="1">IF(ISNUMBER(MATCH(I4,'4. Kredite '!$AA2:$CJ2,0)),'4. Kredite '!$C$2,0)</f>
        <v>-25000</v>
      </c>
      <c r="J152" s="437">
        <f ca="1">IF(ISNUMBER(MATCH(J4,'4. Kredite '!$AA2:$CJ2,0)),'4. Kredite '!$C$2,0)</f>
        <v>-25000</v>
      </c>
      <c r="K152" s="437">
        <f ca="1">IF(ISNUMBER(MATCH(K4,'4. Kredite '!$AA2:$CJ2,0)),'4. Kredite '!$C$2,0)</f>
        <v>-25000</v>
      </c>
      <c r="L152" s="437">
        <f ca="1">IF(ISNUMBER(MATCH(L4,'4. Kredite '!$AA2:$CJ2,0)),'4. Kredite '!$C$2,0)</f>
        <v>-25000</v>
      </c>
      <c r="M152" s="437">
        <f ca="1">IF(ISNUMBER(MATCH(M4,'4. Kredite '!$AA2:$CJ2,0)),'4. Kredite '!$C$2,0)</f>
        <v>-25000</v>
      </c>
      <c r="N152" s="221"/>
    </row>
    <row r="153" spans="1:14" x14ac:dyDescent="0.25">
      <c r="A153" s="225" t="str">
        <f>'4. Kredite '!A3</f>
        <v>Neukredit 2, freie Erfasung im Blatt 4. Kredite</v>
      </c>
      <c r="B153" s="437">
        <f ca="1">IF(ISNUMBER(MATCH(B4,'4. Kredite '!$AA3:$CJ3,0)),'4. Kredite '!$C$3,0)</f>
        <v>0</v>
      </c>
      <c r="C153" s="437">
        <f ca="1">IF(ISNUMBER(MATCH(C4,'4. Kredite '!$AA3:$CJ3,0)),'4. Kredite '!$C$3,0)</f>
        <v>0</v>
      </c>
      <c r="D153" s="437">
        <f ca="1">IF(ISNUMBER(MATCH(D4,'4. Kredite '!$AA3:$CJ3,0)),'4. Kredite '!$C$3,0)</f>
        <v>0</v>
      </c>
      <c r="E153" s="437">
        <f ca="1">IF(ISNUMBER(MATCH(E4,'4. Kredite '!$AA3:$CJ3,0)),'4. Kredite '!$C$3,0)</f>
        <v>0</v>
      </c>
      <c r="F153" s="437">
        <f ca="1">IF(ISNUMBER(MATCH(F4,'4. Kredite '!$AA3:$CJ3,0)),'4. Kredite '!$C$3,0)</f>
        <v>0</v>
      </c>
      <c r="G153" s="437">
        <f ca="1">IF(ISNUMBER(MATCH(G4,'4. Kredite '!$AA3:$CJ3,0)),'4. Kredite '!$C$3,0)</f>
        <v>0</v>
      </c>
      <c r="H153" s="437">
        <f ca="1">IF(ISNUMBER(MATCH(H4,'4. Kredite '!$AA3:$CJ3,0)),'4. Kredite '!$C$3,0)</f>
        <v>0</v>
      </c>
      <c r="I153" s="437">
        <f ca="1">IF(ISNUMBER(MATCH(I4,'4. Kredite '!$AA3:$CJ3,0)),'4. Kredite '!$C$3,0)</f>
        <v>0</v>
      </c>
      <c r="J153" s="437">
        <f ca="1">IF(ISNUMBER(MATCH(J4,'4. Kredite '!$AA3:$CJ3,0)),'4. Kredite '!$C$3,0)</f>
        <v>0</v>
      </c>
      <c r="K153" s="437">
        <f ca="1">IF(ISNUMBER(MATCH(K4,'4. Kredite '!$AA3:$CJ3,0)),'4. Kredite '!$C$3,0)</f>
        <v>0</v>
      </c>
      <c r="L153" s="437">
        <f ca="1">IF(ISNUMBER(MATCH(L4,'4. Kredite '!$AA3:$CJ3,0)),'4. Kredite '!$C$3,0)</f>
        <v>0</v>
      </c>
      <c r="M153" s="437">
        <f ca="1">IF(ISNUMBER(MATCH(M4,'4. Kredite '!$AA3:$CJ3,0)),'4. Kredite '!$C$3,0)</f>
        <v>0</v>
      </c>
      <c r="N153" s="221"/>
    </row>
    <row r="154" spans="1:14" x14ac:dyDescent="0.25">
      <c r="A154" s="225" t="str">
        <f>'4. Kredite '!A4</f>
        <v>Neukredit 3, freie Erfasung im Blatt 4. Kredite</v>
      </c>
      <c r="B154" s="437">
        <f ca="1">IF(ISNUMBER(MATCH(B4,'4. Kredite '!$AA4:$CJ4,0)),'4. Kredite '!$C$4,0)</f>
        <v>0</v>
      </c>
      <c r="C154" s="437">
        <f ca="1">IF(ISNUMBER(MATCH(C4,'4. Kredite '!$AA4:$CJ4,0)),'4. Kredite '!$C$4,0)</f>
        <v>0</v>
      </c>
      <c r="D154" s="437">
        <f ca="1">IF(ISNUMBER(MATCH(D4,'4. Kredite '!$AA4:$CJ4,0)),'4. Kredite '!$C$4,0)</f>
        <v>0</v>
      </c>
      <c r="E154" s="437">
        <f ca="1">IF(ISNUMBER(MATCH(E4,'4. Kredite '!$AA4:$CJ4,0)),'4. Kredite '!$C$4,0)</f>
        <v>0</v>
      </c>
      <c r="F154" s="437">
        <f ca="1">IF(ISNUMBER(MATCH(F4,'4. Kredite '!$AA4:$CJ4,0)),'4. Kredite '!$C$4,0)</f>
        <v>0</v>
      </c>
      <c r="G154" s="437">
        <f ca="1">IF(ISNUMBER(MATCH(G4,'4. Kredite '!$AA4:$CJ4,0)),'4. Kredite '!$C$4,0)</f>
        <v>0</v>
      </c>
      <c r="H154" s="437">
        <f ca="1">IF(ISNUMBER(MATCH(H4,'4. Kredite '!$AA4:$CJ4,0)),'4. Kredite '!$C$4,0)</f>
        <v>0</v>
      </c>
      <c r="I154" s="437">
        <f ca="1">IF(ISNUMBER(MATCH(I4,'4. Kredite '!$AA4:$CJ4,0)),'4. Kredite '!$C$4,0)</f>
        <v>0</v>
      </c>
      <c r="J154" s="437">
        <f ca="1">IF(ISNUMBER(MATCH(J4,'4. Kredite '!$AA4:$CJ4,0)),'4. Kredite '!$C$4,0)</f>
        <v>0</v>
      </c>
      <c r="K154" s="437">
        <f ca="1">IF(ISNUMBER(MATCH(K4,'4. Kredite '!$AA4:$CJ4,0)),'4. Kredite '!$C$4,0)</f>
        <v>0</v>
      </c>
      <c r="L154" s="437">
        <f ca="1">IF(ISNUMBER(MATCH(L4,'4. Kredite '!$AA4:$CJ4,0)),'4. Kredite '!$C$4,0)</f>
        <v>0</v>
      </c>
      <c r="M154" s="437">
        <f ca="1">IF(ISNUMBER(MATCH(M4,'4. Kredite '!$AA4:$CJ4,0)),'4. Kredite '!$C$4,0)</f>
        <v>0</v>
      </c>
      <c r="N154" s="221"/>
    </row>
    <row r="155" spans="1:14" ht="18.75" x14ac:dyDescent="0.3">
      <c r="A155" s="222" t="s">
        <v>85</v>
      </c>
      <c r="B155" s="221">
        <f ca="1">SUM(B140:B154)</f>
        <v>-12000</v>
      </c>
      <c r="C155" s="221">
        <f t="shared" ref="C155:M155" ca="1" si="15">SUM(C140:C154)</f>
        <v>-12000</v>
      </c>
      <c r="D155" s="221">
        <f t="shared" ca="1" si="15"/>
        <v>-37000</v>
      </c>
      <c r="E155" s="221">
        <f t="shared" ca="1" si="15"/>
        <v>-35000</v>
      </c>
      <c r="F155" s="221">
        <f t="shared" ca="1" si="15"/>
        <v>-35000</v>
      </c>
      <c r="G155" s="221">
        <f t="shared" ca="1" si="15"/>
        <v>-35000</v>
      </c>
      <c r="H155" s="221">
        <f t="shared" ca="1" si="15"/>
        <v>-35000</v>
      </c>
      <c r="I155" s="221">
        <f t="shared" ca="1" si="15"/>
        <v>-35000</v>
      </c>
      <c r="J155" s="221">
        <f t="shared" ca="1" si="15"/>
        <v>-35000</v>
      </c>
      <c r="K155" s="221">
        <f t="shared" ca="1" si="15"/>
        <v>-35000</v>
      </c>
      <c r="L155" s="221">
        <f t="shared" ca="1" si="15"/>
        <v>-35000</v>
      </c>
      <c r="M155" s="221">
        <f t="shared" ca="1" si="15"/>
        <v>-35000</v>
      </c>
      <c r="N155" s="221"/>
    </row>
    <row r="156" spans="1:14" ht="18.75" x14ac:dyDescent="0.3">
      <c r="A156" s="222" t="str">
        <f>'4. Kredite '!A17</f>
        <v>Aktuelle Private Liquide Mittel</v>
      </c>
      <c r="B156" s="221">
        <f ca="1">'2. J  Details'!M158</f>
        <v>7792.0799999999981</v>
      </c>
      <c r="C156" s="221">
        <f ca="1">IF(ISNUMBER(MATCH(C4,'4. Kredite '!$AA$17,0)),'4. Kredite '!$B$17,0)</f>
        <v>0</v>
      </c>
      <c r="D156" s="221">
        <f ca="1">IF(ISNUMBER(MATCH(D4,'4. Kredite '!$AA$17,0)),'4. Kredite '!$B$17,0)</f>
        <v>0</v>
      </c>
      <c r="E156" s="221">
        <f ca="1">IF(ISNUMBER(MATCH(E4,'4. Kredite '!$AA$17,0)),'4. Kredite '!$B$17,0)</f>
        <v>0</v>
      </c>
      <c r="F156" s="221">
        <f ca="1">IF(ISNUMBER(MATCH(F4,'4. Kredite '!$AA$17,0)),'4. Kredite '!$B$17,0)</f>
        <v>0</v>
      </c>
      <c r="G156" s="221">
        <f ca="1">IF(ISNUMBER(MATCH(G4,'4. Kredite '!$AA$17,0)),'4. Kredite '!$B$17,0)</f>
        <v>0</v>
      </c>
      <c r="H156" s="221">
        <f ca="1">IF(ISNUMBER(MATCH(H4,'4. Kredite '!$AA$17,0)),'4. Kredite '!$B$17,0)</f>
        <v>0</v>
      </c>
      <c r="I156" s="221">
        <f ca="1">IF(ISNUMBER(MATCH(I4,'4. Kredite '!$AA$17,0)),'4. Kredite '!$B$17,0)</f>
        <v>0</v>
      </c>
      <c r="J156" s="221">
        <f ca="1">IF(ISNUMBER(MATCH(J4,'4. Kredite '!$AA$17,0)),'4. Kredite '!$B$17,0)</f>
        <v>0</v>
      </c>
      <c r="K156" s="221">
        <f ca="1">IF(ISNUMBER(MATCH(K4,'4. Kredite '!$AA$17,0)),'4. Kredite '!$B$17,0)</f>
        <v>0</v>
      </c>
      <c r="L156" s="221">
        <f ca="1">IF(ISNUMBER(MATCH(L4,'4. Kredite '!$AA$17,0)),'4. Kredite '!$B$17,0)</f>
        <v>0</v>
      </c>
      <c r="M156" s="215">
        <f ca="1">IF(ISNUMBER(MATCH(M4,'4. Kredite '!$AA$17,0)),'4. Kredite '!$B$17,0)</f>
        <v>0</v>
      </c>
      <c r="N156" s="221"/>
    </row>
    <row r="157" spans="1:14" ht="18.75" x14ac:dyDescent="0.3">
      <c r="A157" s="222" t="s">
        <v>10</v>
      </c>
      <c r="B157" s="221">
        <f t="shared" ref="B157:M157" ca="1" si="16">B52-B138</f>
        <v>87.079999999999927</v>
      </c>
      <c r="C157" s="221">
        <f t="shared" ca="1" si="16"/>
        <v>87.079999999999927</v>
      </c>
      <c r="D157" s="221">
        <f t="shared" ca="1" si="16"/>
        <v>-34662.92</v>
      </c>
      <c r="E157" s="221">
        <f t="shared" ca="1" si="16"/>
        <v>87.079999999999927</v>
      </c>
      <c r="F157" s="221">
        <f t="shared" ca="1" si="16"/>
        <v>87.079999999999927</v>
      </c>
      <c r="G157" s="221">
        <f t="shared" ca="1" si="16"/>
        <v>87.079999999999927</v>
      </c>
      <c r="H157" s="221">
        <f t="shared" ca="1" si="16"/>
        <v>87.079999999999927</v>
      </c>
      <c r="I157" s="221">
        <f t="shared" ca="1" si="16"/>
        <v>87.079999999999927</v>
      </c>
      <c r="J157" s="221">
        <f t="shared" ca="1" si="16"/>
        <v>87.079999999999927</v>
      </c>
      <c r="K157" s="221">
        <f t="shared" ca="1" si="16"/>
        <v>87.079999999999927</v>
      </c>
      <c r="L157" s="221">
        <f t="shared" ca="1" si="16"/>
        <v>87.079999999999927</v>
      </c>
      <c r="M157" s="221">
        <f t="shared" ca="1" si="16"/>
        <v>87.079999999999927</v>
      </c>
      <c r="N157" s="221">
        <f ca="1">SUM(B157:M157)</f>
        <v>-33705.039999999979</v>
      </c>
    </row>
    <row r="158" spans="1:14" ht="18.75" x14ac:dyDescent="0.3">
      <c r="A158" s="222" t="s">
        <v>88</v>
      </c>
      <c r="B158" s="221">
        <f ca="1">B156+B157</f>
        <v>7879.159999999998</v>
      </c>
      <c r="C158" s="221">
        <f ca="1">B158+C156+C157</f>
        <v>7966.239999999998</v>
      </c>
      <c r="D158" s="221">
        <f t="shared" ref="D158:M158" ca="1" si="17">C158+D156+D157</f>
        <v>-26696.68</v>
      </c>
      <c r="E158" s="221">
        <f t="shared" ca="1" si="17"/>
        <v>-26609.599999999999</v>
      </c>
      <c r="F158" s="221">
        <f t="shared" ca="1" si="17"/>
        <v>-26522.519999999997</v>
      </c>
      <c r="G158" s="221">
        <f t="shared" ca="1" si="17"/>
        <v>-26435.439999999995</v>
      </c>
      <c r="H158" s="221">
        <f t="shared" ca="1" si="17"/>
        <v>-26348.359999999993</v>
      </c>
      <c r="I158" s="221">
        <f t="shared" ca="1" si="17"/>
        <v>-26261.279999999992</v>
      </c>
      <c r="J158" s="221">
        <f t="shared" ca="1" si="17"/>
        <v>-26174.19999999999</v>
      </c>
      <c r="K158" s="221">
        <f t="shared" ca="1" si="17"/>
        <v>-26087.119999999988</v>
      </c>
      <c r="L158" s="221">
        <f t="shared" ca="1" si="17"/>
        <v>-26000.039999999986</v>
      </c>
      <c r="M158" s="221">
        <f t="shared" ca="1" si="17"/>
        <v>-25912.959999999985</v>
      </c>
      <c r="N158" s="221"/>
    </row>
    <row r="159" spans="1:14" ht="20.25" x14ac:dyDescent="0.3">
      <c r="A159" s="220" t="s">
        <v>86</v>
      </c>
      <c r="B159" s="221">
        <f ca="1">B158-B155</f>
        <v>19879.159999999996</v>
      </c>
      <c r="C159" s="221">
        <f t="shared" ref="C159:M159" ca="1" si="18">C158-C155</f>
        <v>19966.239999999998</v>
      </c>
      <c r="D159" s="221">
        <f t="shared" ca="1" si="18"/>
        <v>10303.32</v>
      </c>
      <c r="E159" s="221">
        <f t="shared" ca="1" si="18"/>
        <v>8390.4000000000015</v>
      </c>
      <c r="F159" s="221">
        <f t="shared" ca="1" si="18"/>
        <v>8477.4800000000032</v>
      </c>
      <c r="G159" s="221">
        <f t="shared" ca="1" si="18"/>
        <v>8564.5600000000049</v>
      </c>
      <c r="H159" s="221">
        <f t="shared" ca="1" si="18"/>
        <v>8651.6400000000067</v>
      </c>
      <c r="I159" s="221">
        <f t="shared" ca="1" si="18"/>
        <v>8738.7200000000084</v>
      </c>
      <c r="J159" s="221">
        <f t="shared" ca="1" si="18"/>
        <v>8825.8000000000102</v>
      </c>
      <c r="K159" s="221">
        <f t="shared" ca="1" si="18"/>
        <v>8912.8800000000119</v>
      </c>
      <c r="L159" s="221">
        <f t="shared" ca="1" si="18"/>
        <v>8999.9600000000137</v>
      </c>
      <c r="M159" s="221">
        <f t="shared" ca="1" si="18"/>
        <v>9087.0400000000154</v>
      </c>
      <c r="N159" s="221"/>
    </row>
  </sheetData>
  <sheetProtection algorithmName="SHA-512" hashValue="NKnQ88XWz2imuvmFrUhOId+n/W+PsW6RHTPF7/g54wHjNRGHPJ7rNrWbp37ZNLxA85i6O+Bk/doyt0mNyE24Mw==" saltValue="vhF7Z9GS6+DcMrVnnPajdQ==" spinCount="100000" sheet="1" objects="1" scenarios="1" selectLockedCells="1"/>
  <mergeCells count="2">
    <mergeCell ref="K1:L3"/>
    <mergeCell ref="A1:J2"/>
  </mergeCells>
  <hyperlinks>
    <hyperlink ref="A3" r:id="rId1" xr:uid="{1B1181BB-E137-4BC5-90F3-031017730109}"/>
  </hyperlinks>
  <pageMargins left="0.39370078740157483" right="0.39370078740157483" top="0.39370078740157483" bottom="0.39370078740157483" header="0.39370078740157483" footer="0.39370078740157483"/>
  <pageSetup paperSize="9" scale="56" orientation="landscape" horizontalDpi="4294967293" r:id="rId2"/>
  <headerFooter>
    <oddFooter>&amp;L&amp;"Times New Roman,Standard"&amp;12&amp;A/ &amp;D
www.aicofira.de&amp;C&amp;"Times New Roman,Standard"&amp;12&amp;P von &amp;N&amp;R&amp;"Times New Roman,Standard"&amp;12Für die Korrektheit der Vorlage / Formeln übernehmen wir keine Gewähr. 
Eine persönliche Kontrolle ist erforderlich.</oddFooter>
  </headerFooter>
  <rowBreaks count="3" manualBreakCount="3">
    <brk id="52" max="16383" man="1"/>
    <brk id="94" max="16383" man="1"/>
    <brk id="138" max="16383" man="1"/>
  </rowBreak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238"/>
  <sheetViews>
    <sheetView zoomScale="48" zoomScaleNormal="48" workbookViewId="0">
      <selection activeCell="G3" sqref="G3"/>
    </sheetView>
  </sheetViews>
  <sheetFormatPr baseColWidth="10" defaultColWidth="0" defaultRowHeight="12.75" x14ac:dyDescent="0.2"/>
  <cols>
    <col min="1" max="1" width="20.5703125" style="94" customWidth="1"/>
    <col min="2" max="2" width="49.140625" style="94" customWidth="1"/>
    <col min="3" max="3" width="43.140625" style="94" customWidth="1"/>
    <col min="4" max="4" width="52.85546875" style="94" customWidth="1"/>
    <col min="5" max="5" width="23.28515625" style="94" customWidth="1"/>
    <col min="6" max="6" width="47.140625" style="94" customWidth="1"/>
    <col min="7" max="7" width="42.7109375" style="94" customWidth="1"/>
    <col min="8" max="8" width="62.7109375" style="94" customWidth="1"/>
    <col min="9" max="9" width="47.85546875" style="94" customWidth="1"/>
    <col min="10" max="10" width="26" style="94" customWidth="1"/>
    <col min="11" max="11" width="25.140625" style="94" customWidth="1"/>
    <col min="12" max="12" width="18.85546875" style="94" customWidth="1"/>
    <col min="13" max="13" width="47" style="94" customWidth="1"/>
    <col min="14" max="14" width="49.7109375" style="94" customWidth="1"/>
    <col min="15" max="15" width="13" style="94" customWidth="1"/>
    <col min="16" max="16" width="2.140625" style="94" customWidth="1"/>
    <col min="17" max="22" width="11.7109375" style="94" hidden="1" customWidth="1"/>
    <col min="23" max="23" width="13.5703125" style="94" hidden="1" customWidth="1"/>
    <col min="24" max="24" width="0" style="94" hidden="1" customWidth="1"/>
    <col min="25" max="16384" width="11.42578125" style="94" hidden="1"/>
  </cols>
  <sheetData>
    <row r="1" spans="1:24" s="1" customFormat="1" ht="51.75" customHeight="1" x14ac:dyDescent="0.25">
      <c r="A1" s="677" t="s">
        <v>29</v>
      </c>
      <c r="B1" s="677"/>
      <c r="C1" s="677"/>
      <c r="D1" s="677"/>
      <c r="E1" s="677"/>
      <c r="F1" s="677"/>
      <c r="G1" s="677"/>
      <c r="H1" s="677"/>
      <c r="I1" s="677"/>
      <c r="J1" s="677"/>
      <c r="K1" s="677"/>
      <c r="L1" s="683" t="s">
        <v>94</v>
      </c>
      <c r="M1" s="683"/>
      <c r="O1" s="44"/>
      <c r="P1" s="4"/>
      <c r="Q1" s="4"/>
      <c r="R1" s="4"/>
      <c r="S1" s="4"/>
      <c r="T1" s="4"/>
      <c r="U1" s="4"/>
      <c r="V1" s="4"/>
      <c r="W1" s="45"/>
      <c r="X1" s="46"/>
    </row>
    <row r="2" spans="1:24" s="1" customFormat="1" ht="51" customHeight="1" x14ac:dyDescent="0.25">
      <c r="A2" s="677"/>
      <c r="B2" s="677"/>
      <c r="C2" s="677"/>
      <c r="D2" s="677"/>
      <c r="E2" s="677"/>
      <c r="F2" s="677"/>
      <c r="G2" s="677"/>
      <c r="H2" s="677"/>
      <c r="I2" s="677"/>
      <c r="J2" s="677"/>
      <c r="K2" s="677"/>
      <c r="L2" s="683"/>
      <c r="M2" s="683"/>
      <c r="N2" s="279"/>
      <c r="O2" s="4"/>
      <c r="P2" s="4"/>
      <c r="Q2" s="4"/>
      <c r="R2" s="4"/>
      <c r="S2" s="4"/>
      <c r="T2" s="4"/>
      <c r="U2" s="4"/>
      <c r="V2" s="4"/>
      <c r="W2" s="45"/>
      <c r="X2" s="46"/>
    </row>
    <row r="3" spans="1:24" s="1" customFormat="1" ht="60.75" customHeight="1" x14ac:dyDescent="0.25">
      <c r="A3" s="680" t="s">
        <v>23</v>
      </c>
      <c r="B3" s="680"/>
      <c r="C3" s="542">
        <v>45748</v>
      </c>
      <c r="D3" s="626" t="s">
        <v>241</v>
      </c>
      <c r="E3" s="627" t="s">
        <v>24</v>
      </c>
      <c r="F3" s="626">
        <v>123456</v>
      </c>
      <c r="G3" s="661"/>
      <c r="H3" s="689" t="s">
        <v>229</v>
      </c>
      <c r="I3" s="690"/>
      <c r="J3" s="689" t="s">
        <v>228</v>
      </c>
      <c r="K3" s="690"/>
      <c r="L3" s="683"/>
      <c r="M3" s="683"/>
      <c r="N3" s="279"/>
      <c r="O3" s="45"/>
      <c r="P3" s="45"/>
      <c r="Q3" s="45"/>
      <c r="R3" s="45"/>
      <c r="S3" s="45"/>
      <c r="T3" s="45"/>
      <c r="U3" s="45"/>
      <c r="V3" s="45"/>
      <c r="W3" s="45"/>
      <c r="X3" s="46"/>
    </row>
    <row r="4" spans="1:24" s="1" customFormat="1" ht="105.75" customHeight="1" x14ac:dyDescent="0.25">
      <c r="A4" s="524" t="s">
        <v>113</v>
      </c>
      <c r="B4" s="84" t="s">
        <v>99</v>
      </c>
      <c r="C4" s="84" t="s">
        <v>22</v>
      </c>
      <c r="D4" s="84" t="s">
        <v>225</v>
      </c>
      <c r="E4" s="85" t="s">
        <v>100</v>
      </c>
      <c r="F4" s="84" t="s">
        <v>218</v>
      </c>
      <c r="G4" s="84" t="s">
        <v>101</v>
      </c>
      <c r="H4" s="466" t="s">
        <v>102</v>
      </c>
      <c r="I4" s="466" t="s">
        <v>98</v>
      </c>
      <c r="J4" s="466" t="s">
        <v>109</v>
      </c>
      <c r="K4" s="84" t="s">
        <v>97</v>
      </c>
      <c r="L4" s="84" t="s">
        <v>103</v>
      </c>
      <c r="M4" s="84" t="s">
        <v>104</v>
      </c>
      <c r="N4" s="467" t="s">
        <v>110</v>
      </c>
      <c r="O4" s="678"/>
      <c r="P4" s="47"/>
      <c r="Q4" s="47"/>
      <c r="R4" s="47"/>
      <c r="S4" s="47"/>
      <c r="T4" s="47"/>
      <c r="V4" s="47"/>
      <c r="W4" s="47"/>
      <c r="X4" s="48"/>
    </row>
    <row r="5" spans="1:24" s="1" customFormat="1" ht="69.95" customHeight="1" x14ac:dyDescent="0.25">
      <c r="A5" s="523">
        <f>ROW()-4</f>
        <v>1</v>
      </c>
      <c r="B5" s="590" t="s">
        <v>242</v>
      </c>
      <c r="C5" s="590"/>
      <c r="D5" s="590" t="s">
        <v>243</v>
      </c>
      <c r="E5" s="27"/>
      <c r="F5" s="590"/>
      <c r="G5" s="208"/>
      <c r="H5" s="41">
        <v>125</v>
      </c>
      <c r="I5" s="41"/>
      <c r="J5" s="208"/>
      <c r="K5" s="209"/>
      <c r="L5" s="591"/>
      <c r="M5" s="592"/>
      <c r="N5" s="593"/>
      <c r="O5" s="679"/>
      <c r="P5" s="51"/>
      <c r="Q5" s="2"/>
      <c r="R5" s="51"/>
      <c r="S5" s="51"/>
      <c r="T5" s="52"/>
      <c r="U5" s="53"/>
      <c r="V5" s="53"/>
    </row>
    <row r="6" spans="1:24" s="1" customFormat="1" ht="69.95" customHeight="1" x14ac:dyDescent="0.3">
      <c r="A6" s="523">
        <f t="shared" ref="A6:A16" si="0">A5+1</f>
        <v>2</v>
      </c>
      <c r="B6" s="590" t="s">
        <v>237</v>
      </c>
      <c r="C6" s="590" t="s">
        <v>273</v>
      </c>
      <c r="D6" s="590" t="s">
        <v>238</v>
      </c>
      <c r="E6" s="27">
        <v>1234</v>
      </c>
      <c r="F6" s="590" t="s">
        <v>244</v>
      </c>
      <c r="G6" s="208">
        <v>45716</v>
      </c>
      <c r="H6" s="41">
        <v>-526.55999999999995</v>
      </c>
      <c r="I6" s="41">
        <v>-2000</v>
      </c>
      <c r="J6" s="208">
        <v>46827</v>
      </c>
      <c r="K6" s="209"/>
      <c r="L6" s="591"/>
      <c r="M6" s="592"/>
      <c r="N6" s="593" t="s">
        <v>246</v>
      </c>
      <c r="O6" s="54"/>
      <c r="P6" s="51"/>
      <c r="Q6" s="2"/>
      <c r="R6" s="51"/>
      <c r="S6" s="51"/>
      <c r="T6" s="52"/>
      <c r="U6" s="53"/>
      <c r="V6" s="53"/>
    </row>
    <row r="7" spans="1:24" s="1" customFormat="1" ht="69.95" customHeight="1" x14ac:dyDescent="0.3">
      <c r="A7" s="523">
        <f t="shared" si="0"/>
        <v>3</v>
      </c>
      <c r="B7" s="590" t="s">
        <v>237</v>
      </c>
      <c r="C7" s="590"/>
      <c r="D7" s="590" t="s">
        <v>245</v>
      </c>
      <c r="E7" s="27">
        <v>456</v>
      </c>
      <c r="F7" s="590"/>
      <c r="G7" s="208">
        <v>45716</v>
      </c>
      <c r="H7" s="41">
        <v>2356</v>
      </c>
      <c r="I7" s="41">
        <v>-3000</v>
      </c>
      <c r="J7" s="208"/>
      <c r="K7" s="209"/>
      <c r="L7" s="591"/>
      <c r="M7" s="592"/>
      <c r="N7" s="593"/>
      <c r="O7" s="54"/>
      <c r="P7" s="51"/>
      <c r="Q7" s="2"/>
      <c r="R7" s="51"/>
      <c r="S7" s="51"/>
      <c r="T7" s="55"/>
      <c r="U7" s="56"/>
      <c r="V7" s="56"/>
    </row>
    <row r="8" spans="1:24" s="1" customFormat="1" ht="69.95" customHeight="1" x14ac:dyDescent="0.3">
      <c r="A8" s="523">
        <f t="shared" si="0"/>
        <v>4</v>
      </c>
      <c r="B8" s="590" t="s">
        <v>275</v>
      </c>
      <c r="C8" s="590"/>
      <c r="D8" s="590" t="s">
        <v>275</v>
      </c>
      <c r="E8" s="27"/>
      <c r="F8" s="590"/>
      <c r="G8" s="208"/>
      <c r="H8" s="41">
        <v>3500</v>
      </c>
      <c r="I8" s="41"/>
      <c r="J8" s="208">
        <v>45869</v>
      </c>
      <c r="K8" s="209"/>
      <c r="L8" s="591"/>
      <c r="M8" s="592"/>
      <c r="N8" s="593" t="s">
        <v>279</v>
      </c>
      <c r="O8" s="54"/>
      <c r="P8" s="51"/>
      <c r="Q8" s="2"/>
      <c r="R8" s="51"/>
      <c r="S8" s="51"/>
      <c r="T8" s="52"/>
      <c r="U8" s="53"/>
      <c r="V8" s="53"/>
    </row>
    <row r="9" spans="1:24" s="1" customFormat="1" ht="69.95" customHeight="1" x14ac:dyDescent="0.3">
      <c r="A9" s="523">
        <f t="shared" si="0"/>
        <v>5</v>
      </c>
      <c r="B9" s="590" t="s">
        <v>286</v>
      </c>
      <c r="C9" s="590"/>
      <c r="D9" s="590" t="s">
        <v>287</v>
      </c>
      <c r="E9" s="27">
        <v>858</v>
      </c>
      <c r="F9" s="590"/>
      <c r="G9" s="208"/>
      <c r="H9" s="41">
        <v>-5236</v>
      </c>
      <c r="I9" s="41">
        <v>-7000</v>
      </c>
      <c r="J9" s="208"/>
      <c r="K9" s="209"/>
      <c r="L9" s="591"/>
      <c r="M9" s="592"/>
      <c r="N9" s="593"/>
      <c r="O9" s="54"/>
      <c r="P9" s="51"/>
      <c r="Q9" s="2"/>
      <c r="R9" s="51"/>
      <c r="S9" s="51"/>
      <c r="T9" s="52"/>
      <c r="U9" s="53"/>
      <c r="V9" s="53"/>
    </row>
    <row r="10" spans="1:24" s="1" customFormat="1" ht="69.95" customHeight="1" x14ac:dyDescent="0.3">
      <c r="A10" s="523">
        <f t="shared" si="0"/>
        <v>6</v>
      </c>
      <c r="B10" s="590"/>
      <c r="C10" s="590"/>
      <c r="D10" s="590"/>
      <c r="E10" s="27"/>
      <c r="F10" s="590"/>
      <c r="G10" s="208"/>
      <c r="H10" s="41"/>
      <c r="I10" s="41"/>
      <c r="J10" s="208"/>
      <c r="K10" s="209"/>
      <c r="L10" s="591"/>
      <c r="M10" s="592"/>
      <c r="N10" s="593"/>
      <c r="O10" s="54"/>
      <c r="P10" s="51"/>
      <c r="Q10" s="2"/>
      <c r="R10" s="51"/>
      <c r="S10" s="51"/>
      <c r="T10" s="52"/>
      <c r="U10" s="53"/>
      <c r="V10" s="53"/>
    </row>
    <row r="11" spans="1:24" s="1" customFormat="1" ht="69.95" customHeight="1" x14ac:dyDescent="0.3">
      <c r="A11" s="523">
        <f t="shared" si="0"/>
        <v>7</v>
      </c>
      <c r="B11" s="590"/>
      <c r="C11" s="590"/>
      <c r="D11" s="590"/>
      <c r="E11" s="27"/>
      <c r="F11" s="590"/>
      <c r="G11" s="208"/>
      <c r="H11" s="41"/>
      <c r="I11" s="41"/>
      <c r="J11" s="208"/>
      <c r="K11" s="209"/>
      <c r="L11" s="591"/>
      <c r="M11" s="592"/>
      <c r="N11" s="593"/>
      <c r="O11" s="54"/>
      <c r="P11" s="51"/>
      <c r="Q11" s="2"/>
      <c r="R11" s="51"/>
      <c r="S11" s="51"/>
      <c r="T11" s="52"/>
      <c r="U11" s="53"/>
      <c r="V11" s="53"/>
    </row>
    <row r="12" spans="1:24" s="1" customFormat="1" ht="69.95" customHeight="1" x14ac:dyDescent="0.3">
      <c r="A12" s="523">
        <f t="shared" si="0"/>
        <v>8</v>
      </c>
      <c r="B12" s="590"/>
      <c r="C12" s="590"/>
      <c r="D12" s="590"/>
      <c r="E12" s="27"/>
      <c r="F12" s="590"/>
      <c r="G12" s="208"/>
      <c r="H12" s="41"/>
      <c r="I12" s="41"/>
      <c r="J12" s="208"/>
      <c r="K12" s="209"/>
      <c r="L12" s="591"/>
      <c r="M12" s="592"/>
      <c r="N12" s="593"/>
      <c r="O12" s="54"/>
      <c r="P12" s="51"/>
      <c r="Q12" s="2"/>
      <c r="R12" s="51"/>
      <c r="S12" s="51"/>
      <c r="T12" s="52"/>
      <c r="U12" s="53"/>
      <c r="V12" s="53"/>
    </row>
    <row r="13" spans="1:24" s="1" customFormat="1" ht="69.95" customHeight="1" x14ac:dyDescent="0.3">
      <c r="A13" s="523">
        <f t="shared" si="0"/>
        <v>9</v>
      </c>
      <c r="B13" s="590"/>
      <c r="C13" s="590"/>
      <c r="D13" s="590"/>
      <c r="E13" s="27"/>
      <c r="F13" s="590"/>
      <c r="G13" s="208"/>
      <c r="H13" s="41"/>
      <c r="I13" s="41"/>
      <c r="J13" s="208"/>
      <c r="K13" s="209"/>
      <c r="L13" s="591"/>
      <c r="M13" s="592"/>
      <c r="N13" s="593"/>
      <c r="O13" s="54"/>
      <c r="P13" s="51"/>
      <c r="Q13" s="2"/>
      <c r="R13" s="51"/>
      <c r="S13" s="51"/>
      <c r="T13" s="52"/>
      <c r="U13" s="53"/>
      <c r="V13" s="53"/>
    </row>
    <row r="14" spans="1:24" s="1" customFormat="1" ht="69.95" customHeight="1" x14ac:dyDescent="0.3">
      <c r="A14" s="523">
        <f t="shared" si="0"/>
        <v>10</v>
      </c>
      <c r="B14" s="590"/>
      <c r="C14" s="590"/>
      <c r="D14" s="590"/>
      <c r="E14" s="27"/>
      <c r="F14" s="590"/>
      <c r="G14" s="208"/>
      <c r="H14" s="41"/>
      <c r="I14" s="41"/>
      <c r="J14" s="208"/>
      <c r="K14" s="209"/>
      <c r="L14" s="591"/>
      <c r="M14" s="592"/>
      <c r="N14" s="593"/>
      <c r="O14" s="54"/>
      <c r="P14" s="51"/>
      <c r="Q14" s="2"/>
      <c r="R14" s="51"/>
      <c r="S14" s="51"/>
      <c r="T14" s="52"/>
      <c r="U14" s="53"/>
      <c r="V14" s="53"/>
    </row>
    <row r="15" spans="1:24" s="1" customFormat="1" ht="69.95" customHeight="1" x14ac:dyDescent="0.3">
      <c r="A15" s="523">
        <f t="shared" si="0"/>
        <v>11</v>
      </c>
      <c r="B15" s="590"/>
      <c r="C15" s="590"/>
      <c r="D15" s="590"/>
      <c r="E15" s="27"/>
      <c r="F15" s="590"/>
      <c r="G15" s="208"/>
      <c r="H15" s="41"/>
      <c r="I15" s="41"/>
      <c r="J15" s="208"/>
      <c r="K15" s="209"/>
      <c r="L15" s="591"/>
      <c r="M15" s="592"/>
      <c r="N15" s="593"/>
      <c r="O15" s="54"/>
      <c r="P15" s="51"/>
      <c r="Q15" s="2"/>
      <c r="R15" s="51"/>
      <c r="S15" s="51"/>
      <c r="T15" s="52"/>
      <c r="U15" s="53"/>
      <c r="V15" s="53"/>
    </row>
    <row r="16" spans="1:24" s="1" customFormat="1" ht="69.95" customHeight="1" x14ac:dyDescent="0.3">
      <c r="A16" s="525">
        <f t="shared" si="0"/>
        <v>12</v>
      </c>
      <c r="B16" s="594"/>
      <c r="C16" s="594"/>
      <c r="D16" s="594"/>
      <c r="E16" s="595"/>
      <c r="F16" s="594"/>
      <c r="G16" s="526"/>
      <c r="H16" s="528"/>
      <c r="I16" s="528"/>
      <c r="J16" s="526"/>
      <c r="K16" s="527"/>
      <c r="L16" s="596"/>
      <c r="M16" s="597"/>
      <c r="N16" s="598"/>
      <c r="O16" s="54"/>
      <c r="P16" s="51"/>
      <c r="Q16" s="2"/>
      <c r="R16" s="51"/>
      <c r="S16" s="51"/>
      <c r="T16" s="52"/>
      <c r="U16" s="53"/>
      <c r="V16" s="53"/>
    </row>
    <row r="17" spans="1:24" s="1" customFormat="1" ht="69.95" customHeight="1" x14ac:dyDescent="0.3">
      <c r="A17" s="286"/>
      <c r="B17" s="268" t="s">
        <v>30</v>
      </c>
      <c r="C17" s="269"/>
      <c r="D17" s="270"/>
      <c r="E17" s="271"/>
      <c r="F17" s="270"/>
      <c r="G17" s="272"/>
      <c r="H17" s="273">
        <f>SUM(H5:H16)</f>
        <v>218.44000000000051</v>
      </c>
      <c r="I17" s="274">
        <f>SUM(I5:I16)</f>
        <v>-12000</v>
      </c>
      <c r="J17" s="275"/>
      <c r="K17" s="276"/>
      <c r="L17" s="277"/>
      <c r="M17" s="278"/>
      <c r="N17" s="276"/>
      <c r="O17" s="54"/>
      <c r="P17" s="51"/>
      <c r="Q17" s="2"/>
      <c r="R17" s="51"/>
      <c r="S17" s="51"/>
      <c r="T17" s="52"/>
      <c r="U17" s="53"/>
      <c r="V17" s="53"/>
    </row>
    <row r="18" spans="1:24" s="1" customFormat="1" ht="69.75" customHeight="1" x14ac:dyDescent="0.3">
      <c r="A18" s="286"/>
      <c r="B18" s="268" t="s">
        <v>38</v>
      </c>
      <c r="C18" s="269"/>
      <c r="D18" s="270"/>
      <c r="E18" s="271"/>
      <c r="F18" s="270"/>
      <c r="G18" s="272"/>
      <c r="H18" s="274">
        <f>SUMIF(H5:H16,"&lt;0")</f>
        <v>-5762.5599999999995</v>
      </c>
      <c r="I18" s="274">
        <f>I17</f>
        <v>-12000</v>
      </c>
      <c r="J18" s="275"/>
      <c r="K18" s="276"/>
      <c r="L18" s="285"/>
      <c r="M18" s="277"/>
      <c r="N18" s="276"/>
      <c r="O18" s="54"/>
      <c r="P18" s="51"/>
      <c r="Q18" s="2"/>
      <c r="R18" s="51"/>
      <c r="S18" s="51"/>
      <c r="T18" s="52"/>
      <c r="U18" s="53"/>
      <c r="V18" s="53"/>
    </row>
    <row r="19" spans="1:24" s="1" customFormat="1" ht="20.25" x14ac:dyDescent="0.3">
      <c r="A19" s="12"/>
      <c r="B19" s="65"/>
      <c r="C19" s="12"/>
      <c r="D19" s="66"/>
      <c r="E19" s="280"/>
      <c r="F19" s="66"/>
      <c r="G19" s="67"/>
      <c r="H19" s="281"/>
      <c r="I19" s="281"/>
      <c r="J19" s="281"/>
      <c r="K19" s="282"/>
      <c r="L19" s="283"/>
      <c r="M19" s="284"/>
      <c r="N19" s="282"/>
      <c r="O19" s="54"/>
      <c r="P19" s="51"/>
      <c r="Q19" s="2"/>
      <c r="R19" s="51"/>
      <c r="S19" s="51"/>
      <c r="T19" s="52"/>
      <c r="U19" s="53"/>
      <c r="V19" s="53"/>
    </row>
    <row r="20" spans="1:24" s="1" customFormat="1" ht="20.25" x14ac:dyDescent="0.3">
      <c r="A20" s="12"/>
      <c r="B20" s="65"/>
      <c r="C20" s="12"/>
      <c r="D20" s="66"/>
      <c r="E20" s="280"/>
      <c r="F20" s="66"/>
      <c r="G20" s="67"/>
      <c r="H20" s="281"/>
      <c r="I20" s="281"/>
      <c r="J20" s="281"/>
      <c r="K20" s="282"/>
      <c r="L20" s="283"/>
      <c r="M20" s="284"/>
      <c r="N20" s="282"/>
      <c r="O20" s="54"/>
      <c r="P20" s="51"/>
      <c r="Q20" s="2"/>
      <c r="R20" s="51"/>
      <c r="S20" s="51"/>
      <c r="T20" s="52"/>
      <c r="U20" s="53"/>
      <c r="V20" s="53"/>
    </row>
    <row r="21" spans="1:24" s="1" customFormat="1" ht="20.25" x14ac:dyDescent="0.3">
      <c r="A21" s="12"/>
      <c r="B21" s="65"/>
      <c r="C21" s="12"/>
      <c r="D21" s="66"/>
      <c r="E21" s="280"/>
      <c r="F21" s="66"/>
      <c r="G21" s="67"/>
      <c r="H21" s="281"/>
      <c r="I21" s="281"/>
      <c r="J21" s="281"/>
      <c r="K21" s="282"/>
      <c r="L21" s="283"/>
      <c r="M21" s="284"/>
      <c r="N21" s="282"/>
      <c r="O21" s="54"/>
      <c r="P21" s="51"/>
      <c r="Q21" s="2"/>
      <c r="R21" s="51"/>
      <c r="S21" s="51"/>
      <c r="T21" s="52"/>
      <c r="U21" s="53"/>
      <c r="V21" s="53"/>
    </row>
    <row r="22" spans="1:24" s="1" customFormat="1" ht="20.25" x14ac:dyDescent="0.3">
      <c r="A22" s="12"/>
      <c r="B22" s="65"/>
      <c r="C22" s="12"/>
      <c r="D22" s="66"/>
      <c r="E22" s="280"/>
      <c r="F22" s="66"/>
      <c r="G22" s="67"/>
      <c r="H22" s="281"/>
      <c r="I22" s="281"/>
      <c r="J22" s="281"/>
      <c r="K22" s="282"/>
      <c r="L22" s="283"/>
      <c r="M22" s="284"/>
      <c r="N22" s="282"/>
      <c r="O22" s="54"/>
      <c r="P22" s="51"/>
      <c r="Q22" s="2"/>
      <c r="R22" s="51"/>
      <c r="S22" s="51"/>
      <c r="T22" s="52"/>
      <c r="U22" s="53"/>
      <c r="V22" s="53"/>
    </row>
    <row r="23" spans="1:24" s="1" customFormat="1" ht="20.25" x14ac:dyDescent="0.3">
      <c r="A23" s="12"/>
      <c r="B23" s="65"/>
      <c r="C23" s="12"/>
      <c r="D23" s="66"/>
      <c r="E23" s="280"/>
      <c r="F23" s="66"/>
      <c r="G23" s="67"/>
      <c r="H23" s="281"/>
      <c r="I23" s="281"/>
      <c r="J23" s="281"/>
      <c r="K23" s="282"/>
      <c r="L23" s="283"/>
      <c r="M23" s="284"/>
      <c r="N23" s="282"/>
      <c r="O23" s="54"/>
      <c r="P23" s="51"/>
      <c r="Q23" s="2"/>
      <c r="R23" s="51"/>
      <c r="S23" s="51"/>
      <c r="T23" s="52"/>
      <c r="U23" s="53"/>
      <c r="V23" s="53"/>
    </row>
    <row r="24" spans="1:24" s="1" customFormat="1" ht="20.25" x14ac:dyDescent="0.3">
      <c r="A24" s="12"/>
      <c r="B24" s="65"/>
      <c r="C24" s="28"/>
      <c r="D24" s="29"/>
      <c r="E24" s="30"/>
      <c r="F24" s="29"/>
      <c r="G24" s="31"/>
      <c r="H24" s="32"/>
      <c r="I24" s="32"/>
      <c r="J24" s="281"/>
      <c r="K24" s="282"/>
      <c r="L24" s="283"/>
      <c r="M24" s="284"/>
      <c r="N24" s="282"/>
      <c r="O24" s="54"/>
      <c r="P24" s="51"/>
      <c r="Q24" s="2"/>
      <c r="R24" s="51"/>
      <c r="S24" s="51"/>
      <c r="T24" s="52"/>
      <c r="U24" s="53"/>
      <c r="V24" s="53"/>
    </row>
    <row r="25" spans="1:24" s="1" customFormat="1" ht="20.25" x14ac:dyDescent="0.3">
      <c r="A25" s="12"/>
      <c r="B25" s="80"/>
      <c r="C25" s="34"/>
      <c r="D25" s="34"/>
      <c r="E25" s="34"/>
      <c r="F25" s="25"/>
      <c r="G25" s="34"/>
      <c r="H25" s="34"/>
      <c r="I25" s="34"/>
      <c r="J25" s="80"/>
      <c r="K25" s="282"/>
      <c r="L25" s="283"/>
      <c r="M25" s="284"/>
      <c r="N25" s="282"/>
      <c r="O25" s="54"/>
      <c r="P25" s="51"/>
      <c r="Q25" s="2"/>
      <c r="R25" s="51"/>
      <c r="S25" s="51"/>
      <c r="T25" s="52"/>
      <c r="U25" s="53"/>
      <c r="V25" s="53"/>
    </row>
    <row r="26" spans="1:24" s="1" customFormat="1" ht="20.25" x14ac:dyDescent="0.3">
      <c r="A26" s="12"/>
      <c r="B26" s="80"/>
      <c r="C26" s="25" t="s">
        <v>39</v>
      </c>
      <c r="D26" s="25"/>
      <c r="E26" s="25"/>
      <c r="F26" s="25"/>
      <c r="G26" s="25" t="s">
        <v>40</v>
      </c>
      <c r="H26" s="25"/>
      <c r="I26" s="25"/>
      <c r="J26" s="80"/>
      <c r="K26" s="282"/>
      <c r="L26" s="283"/>
      <c r="M26" s="284"/>
      <c r="N26" s="282"/>
      <c r="O26" s="54"/>
      <c r="P26" s="51"/>
      <c r="Q26" s="2"/>
      <c r="R26" s="51"/>
      <c r="S26" s="51"/>
      <c r="T26" s="52"/>
      <c r="U26" s="53"/>
      <c r="V26" s="53"/>
    </row>
    <row r="27" spans="1:24" s="1" customFormat="1" ht="20.25" x14ac:dyDescent="0.3">
      <c r="A27" s="12"/>
      <c r="B27" s="65"/>
      <c r="C27" s="12"/>
      <c r="D27" s="66"/>
      <c r="E27" s="280"/>
      <c r="F27" s="66"/>
      <c r="G27" s="67"/>
      <c r="H27" s="281"/>
      <c r="I27" s="281"/>
      <c r="J27" s="281"/>
      <c r="K27" s="282"/>
      <c r="L27" s="283"/>
      <c r="M27" s="284"/>
      <c r="N27" s="282"/>
      <c r="O27" s="54"/>
      <c r="P27" s="51"/>
      <c r="Q27" s="2"/>
      <c r="R27" s="51"/>
      <c r="S27" s="51"/>
      <c r="T27" s="52"/>
      <c r="U27" s="53"/>
      <c r="V27" s="53"/>
    </row>
    <row r="28" spans="1:24" s="1" customFormat="1" ht="69.95" customHeight="1" x14ac:dyDescent="0.3">
      <c r="A28" s="686" t="s">
        <v>219</v>
      </c>
      <c r="B28" s="687"/>
      <c r="C28" s="687"/>
      <c r="D28" s="687"/>
      <c r="E28" s="688"/>
      <c r="F28" s="688"/>
      <c r="G28" s="688"/>
      <c r="H28" s="688"/>
      <c r="I28" s="688"/>
      <c r="J28" s="688"/>
      <c r="K28" s="688"/>
      <c r="L28" s="688"/>
      <c r="M28" s="688"/>
      <c r="N28" s="688"/>
      <c r="O28" s="54"/>
      <c r="P28" s="51"/>
      <c r="Q28" s="2"/>
      <c r="R28" s="51"/>
      <c r="S28" s="51"/>
      <c r="T28" s="52"/>
      <c r="U28" s="53"/>
      <c r="V28" s="53"/>
    </row>
    <row r="29" spans="1:24" s="61" customFormat="1" ht="89.25" customHeight="1" x14ac:dyDescent="0.2">
      <c r="A29" s="524" t="s">
        <v>113</v>
      </c>
      <c r="B29" s="84" t="s">
        <v>212</v>
      </c>
      <c r="C29" s="84" t="s">
        <v>22</v>
      </c>
      <c r="D29" s="84" t="s">
        <v>14</v>
      </c>
      <c r="E29" s="85" t="s">
        <v>100</v>
      </c>
      <c r="F29" s="84" t="s">
        <v>218</v>
      </c>
      <c r="G29" s="84" t="s">
        <v>101</v>
      </c>
      <c r="H29" s="466" t="s">
        <v>102</v>
      </c>
      <c r="I29" s="466" t="s">
        <v>98</v>
      </c>
      <c r="J29" s="466" t="s">
        <v>109</v>
      </c>
      <c r="K29" s="84" t="s">
        <v>97</v>
      </c>
      <c r="L29" s="84" t="s">
        <v>103</v>
      </c>
      <c r="M29" s="84" t="s">
        <v>104</v>
      </c>
      <c r="N29" s="467" t="s">
        <v>110</v>
      </c>
      <c r="O29" s="497"/>
      <c r="P29" s="69"/>
      <c r="R29" s="69"/>
      <c r="S29" s="69"/>
      <c r="T29" s="69"/>
      <c r="U29" s="69"/>
      <c r="V29" s="69"/>
      <c r="W29" s="69"/>
      <c r="X29" s="70"/>
    </row>
    <row r="30" spans="1:24" s="61" customFormat="1" ht="69.95" customHeight="1" x14ac:dyDescent="0.2">
      <c r="A30" s="523">
        <f>A16+1</f>
        <v>13</v>
      </c>
      <c r="B30" s="590" t="s">
        <v>257</v>
      </c>
      <c r="C30" s="590" t="s">
        <v>255</v>
      </c>
      <c r="D30" s="590" t="s">
        <v>258</v>
      </c>
      <c r="E30" s="599" t="s">
        <v>259</v>
      </c>
      <c r="F30" s="590"/>
      <c r="G30" s="209"/>
      <c r="H30" s="41">
        <v>4312</v>
      </c>
      <c r="I30" s="41"/>
      <c r="J30" s="208"/>
      <c r="K30" s="209"/>
      <c r="L30" s="591"/>
      <c r="M30" s="592"/>
      <c r="N30" s="593"/>
      <c r="O30" s="58"/>
      <c r="P30" s="59"/>
      <c r="Q30" s="60"/>
      <c r="R30" s="59"/>
      <c r="S30" s="59"/>
      <c r="T30" s="59"/>
      <c r="U30" s="60"/>
      <c r="V30" s="60"/>
    </row>
    <row r="31" spans="1:24" s="61" customFormat="1" ht="69.95" customHeight="1" x14ac:dyDescent="0.2">
      <c r="A31" s="523">
        <f>A30+1</f>
        <v>14</v>
      </c>
      <c r="B31" s="590" t="s">
        <v>274</v>
      </c>
      <c r="C31" s="590"/>
      <c r="D31" s="590"/>
      <c r="E31" s="599"/>
      <c r="F31" s="590"/>
      <c r="G31" s="209"/>
      <c r="H31" s="41"/>
      <c r="I31" s="41"/>
      <c r="J31" s="208"/>
      <c r="K31" s="209"/>
      <c r="L31" s="591"/>
      <c r="M31" s="592"/>
      <c r="N31" s="593"/>
      <c r="O31" s="58"/>
      <c r="P31" s="59"/>
      <c r="Q31" s="60"/>
      <c r="R31" s="59"/>
      <c r="S31" s="59"/>
      <c r="T31" s="59"/>
      <c r="U31" s="60"/>
      <c r="V31" s="60"/>
    </row>
    <row r="32" spans="1:24" s="61" customFormat="1" ht="69.95" customHeight="1" x14ac:dyDescent="0.2">
      <c r="A32" s="523">
        <f>A31+1</f>
        <v>15</v>
      </c>
      <c r="B32" s="590"/>
      <c r="C32" s="590"/>
      <c r="D32" s="590"/>
      <c r="E32" s="599"/>
      <c r="F32" s="590"/>
      <c r="G32" s="209"/>
      <c r="H32" s="41"/>
      <c r="I32" s="41"/>
      <c r="J32" s="208"/>
      <c r="K32" s="209"/>
      <c r="L32" s="591"/>
      <c r="M32" s="592"/>
      <c r="N32" s="593"/>
      <c r="O32" s="58"/>
      <c r="P32" s="59"/>
      <c r="Q32" s="60"/>
      <c r="R32" s="59"/>
      <c r="S32" s="59"/>
      <c r="T32" s="59"/>
      <c r="U32" s="60"/>
      <c r="V32" s="60"/>
    </row>
    <row r="33" spans="1:24" s="61" customFormat="1" ht="69.95" customHeight="1" x14ac:dyDescent="0.2">
      <c r="A33" s="523">
        <f>A32+1</f>
        <v>16</v>
      </c>
      <c r="B33" s="590"/>
      <c r="C33" s="590"/>
      <c r="D33" s="590"/>
      <c r="E33" s="599"/>
      <c r="F33" s="590"/>
      <c r="G33" s="209"/>
      <c r="H33" s="41"/>
      <c r="I33" s="41"/>
      <c r="J33" s="208"/>
      <c r="K33" s="209"/>
      <c r="L33" s="591"/>
      <c r="M33" s="592"/>
      <c r="N33" s="593"/>
      <c r="O33" s="58"/>
      <c r="P33" s="59"/>
      <c r="Q33" s="60"/>
      <c r="R33" s="59"/>
      <c r="S33" s="59"/>
      <c r="T33" s="62"/>
      <c r="U33" s="63"/>
      <c r="V33" s="63"/>
    </row>
    <row r="34" spans="1:24" s="61" customFormat="1" ht="69.95" customHeight="1" x14ac:dyDescent="0.2">
      <c r="A34" s="523">
        <f>A33+1</f>
        <v>17</v>
      </c>
      <c r="B34" s="590"/>
      <c r="C34" s="590"/>
      <c r="D34" s="590"/>
      <c r="E34" s="599"/>
      <c r="F34" s="590"/>
      <c r="G34" s="209"/>
      <c r="H34" s="41"/>
      <c r="I34" s="41"/>
      <c r="J34" s="208"/>
      <c r="K34" s="209"/>
      <c r="L34" s="591"/>
      <c r="M34" s="592"/>
      <c r="N34" s="593"/>
      <c r="O34" s="58"/>
      <c r="P34" s="59"/>
      <c r="Q34" s="60"/>
      <c r="R34" s="64"/>
      <c r="S34" s="64"/>
      <c r="T34" s="62"/>
      <c r="U34" s="63"/>
      <c r="V34" s="63"/>
    </row>
    <row r="35" spans="1:24" s="1" customFormat="1" ht="69.95" customHeight="1" x14ac:dyDescent="0.3">
      <c r="A35" s="525">
        <f>A34+1</f>
        <v>18</v>
      </c>
      <c r="B35" s="594"/>
      <c r="C35" s="594"/>
      <c r="D35" s="594"/>
      <c r="E35" s="600"/>
      <c r="F35" s="594"/>
      <c r="G35" s="527"/>
      <c r="H35" s="528"/>
      <c r="I35" s="528"/>
      <c r="J35" s="526"/>
      <c r="K35" s="527"/>
      <c r="L35" s="596"/>
      <c r="M35" s="597"/>
      <c r="N35" s="598"/>
      <c r="O35" s="54"/>
      <c r="P35" s="51"/>
      <c r="Q35" s="2"/>
      <c r="R35" s="51"/>
      <c r="S35" s="51"/>
      <c r="T35" s="52"/>
      <c r="U35" s="53"/>
      <c r="V35" s="53"/>
    </row>
    <row r="36" spans="1:24" s="1" customFormat="1" ht="69.95" customHeight="1" x14ac:dyDescent="0.3">
      <c r="A36" s="286"/>
      <c r="B36" s="268" t="s">
        <v>31</v>
      </c>
      <c r="C36" s="269"/>
      <c r="D36" s="270"/>
      <c r="E36" s="271"/>
      <c r="F36" s="270"/>
      <c r="G36" s="498"/>
      <c r="H36" s="499">
        <f>SUM(H30:H35)+H17</f>
        <v>4530.4400000000005</v>
      </c>
      <c r="I36" s="500">
        <f>SUM(I30:I35)</f>
        <v>0</v>
      </c>
      <c r="J36" s="501"/>
      <c r="K36" s="502"/>
      <c r="L36" s="285"/>
      <c r="M36" s="278"/>
      <c r="N36" s="502"/>
      <c r="O36" s="54"/>
      <c r="P36" s="51"/>
      <c r="Q36" s="2"/>
      <c r="R36" s="51"/>
      <c r="S36" s="51"/>
      <c r="T36" s="52"/>
      <c r="U36" s="53"/>
      <c r="V36" s="53"/>
    </row>
    <row r="37" spans="1:24" s="1" customFormat="1" ht="69.95" customHeight="1" x14ac:dyDescent="0.3">
      <c r="A37" s="286"/>
      <c r="B37" s="268" t="s">
        <v>37</v>
      </c>
      <c r="C37" s="269"/>
      <c r="D37" s="270"/>
      <c r="E37" s="271"/>
      <c r="F37" s="270"/>
      <c r="G37" s="498"/>
      <c r="H37" s="500">
        <f>SUMIF(H30:H35,"&lt;0")+H18</f>
        <v>-5762.5599999999995</v>
      </c>
      <c r="I37" s="500">
        <f>I18+I36</f>
        <v>-12000</v>
      </c>
      <c r="J37" s="501"/>
      <c r="K37" s="502"/>
      <c r="L37" s="285"/>
      <c r="M37" s="278"/>
      <c r="N37" s="502"/>
      <c r="O37" s="54"/>
      <c r="P37" s="51"/>
      <c r="Q37" s="2"/>
      <c r="R37" s="51"/>
      <c r="S37" s="51"/>
      <c r="T37" s="52"/>
      <c r="U37" s="53"/>
      <c r="V37" s="53"/>
    </row>
    <row r="38" spans="1:24" s="1" customFormat="1" ht="20.25" customHeight="1" x14ac:dyDescent="0.3">
      <c r="A38" s="681"/>
      <c r="B38" s="682"/>
      <c r="C38" s="12"/>
      <c r="D38" s="66"/>
      <c r="E38" s="280"/>
      <c r="F38" s="66"/>
      <c r="G38" s="67"/>
      <c r="H38" s="281"/>
      <c r="I38" s="281"/>
      <c r="J38" s="281"/>
      <c r="K38" s="282"/>
      <c r="L38" s="283"/>
      <c r="M38" s="284"/>
      <c r="N38" s="282"/>
      <c r="O38" s="54"/>
      <c r="P38" s="51"/>
      <c r="Q38" s="2"/>
      <c r="R38" s="51"/>
      <c r="S38" s="51"/>
      <c r="T38" s="52"/>
      <c r="U38" s="53"/>
      <c r="V38" s="53"/>
    </row>
    <row r="39" spans="1:24" s="1" customFormat="1" ht="69.95" customHeight="1" x14ac:dyDescent="0.3">
      <c r="A39" s="684" t="s">
        <v>220</v>
      </c>
      <c r="B39" s="685"/>
      <c r="C39" s="685"/>
      <c r="D39" s="685"/>
      <c r="E39" s="280"/>
      <c r="F39" s="66"/>
      <c r="G39" s="67"/>
      <c r="H39" s="281"/>
      <c r="I39" s="281"/>
      <c r="J39" s="281"/>
      <c r="K39" s="282"/>
      <c r="L39" s="283"/>
      <c r="M39" s="284"/>
      <c r="N39" s="282"/>
      <c r="O39" s="54"/>
      <c r="P39" s="51"/>
      <c r="Q39" s="2"/>
      <c r="R39" s="51"/>
      <c r="S39" s="51"/>
      <c r="T39" s="52"/>
      <c r="U39" s="53"/>
      <c r="V39" s="53"/>
    </row>
    <row r="40" spans="1:24" s="61" customFormat="1" ht="80.099999999999994" customHeight="1" x14ac:dyDescent="0.2">
      <c r="A40" s="524" t="s">
        <v>113</v>
      </c>
      <c r="B40" s="84" t="s">
        <v>213</v>
      </c>
      <c r="C40" s="84" t="s">
        <v>22</v>
      </c>
      <c r="D40" s="84" t="s">
        <v>224</v>
      </c>
      <c r="E40" s="85" t="s">
        <v>100</v>
      </c>
      <c r="F40" s="84" t="s">
        <v>218</v>
      </c>
      <c r="G40" s="84" t="s">
        <v>101</v>
      </c>
      <c r="H40" s="466" t="s">
        <v>102</v>
      </c>
      <c r="I40" s="466" t="s">
        <v>98</v>
      </c>
      <c r="J40" s="466" t="s">
        <v>109</v>
      </c>
      <c r="K40" s="84" t="s">
        <v>97</v>
      </c>
      <c r="L40" s="84" t="s">
        <v>103</v>
      </c>
      <c r="M40" s="84" t="s">
        <v>104</v>
      </c>
      <c r="N40" s="467" t="s">
        <v>110</v>
      </c>
      <c r="O40" s="497"/>
      <c r="P40" s="69"/>
      <c r="Q40" s="69"/>
      <c r="R40" s="69"/>
      <c r="S40" s="69"/>
      <c r="T40" s="69"/>
      <c r="U40" s="69"/>
      <c r="V40" s="69"/>
      <c r="W40" s="69"/>
      <c r="X40" s="70"/>
    </row>
    <row r="41" spans="1:24" s="61" customFormat="1" ht="69.95" customHeight="1" x14ac:dyDescent="0.2">
      <c r="A41" s="523">
        <f>A35+1</f>
        <v>19</v>
      </c>
      <c r="B41" s="590" t="s">
        <v>260</v>
      </c>
      <c r="C41" s="590"/>
      <c r="D41" s="590" t="s">
        <v>261</v>
      </c>
      <c r="E41" s="601" t="s">
        <v>262</v>
      </c>
      <c r="F41" s="590"/>
      <c r="G41" s="209">
        <v>45703</v>
      </c>
      <c r="H41" s="41">
        <v>14589</v>
      </c>
      <c r="I41" s="41"/>
      <c r="J41" s="208">
        <v>47187</v>
      </c>
      <c r="K41" s="209"/>
      <c r="L41" s="591"/>
      <c r="M41" s="592"/>
      <c r="N41" s="593" t="s">
        <v>263</v>
      </c>
      <c r="O41" s="58"/>
      <c r="P41" s="59"/>
      <c r="Q41" s="60"/>
      <c r="R41" s="503"/>
      <c r="S41" s="64"/>
      <c r="T41" s="59"/>
      <c r="U41" s="60"/>
      <c r="V41" s="60"/>
    </row>
    <row r="42" spans="1:24" s="61" customFormat="1" ht="69.95" customHeight="1" x14ac:dyDescent="0.2">
      <c r="A42" s="523">
        <f t="shared" ref="A42:A49" si="1">A41+1</f>
        <v>20</v>
      </c>
      <c r="B42" s="590"/>
      <c r="C42" s="590"/>
      <c r="D42" s="590"/>
      <c r="E42" s="601"/>
      <c r="F42" s="590"/>
      <c r="G42" s="209"/>
      <c r="H42" s="41"/>
      <c r="I42" s="41"/>
      <c r="J42" s="208"/>
      <c r="K42" s="209"/>
      <c r="L42" s="591"/>
      <c r="M42" s="592"/>
      <c r="N42" s="593"/>
      <c r="O42" s="58"/>
      <c r="P42" s="59"/>
      <c r="Q42" s="60"/>
      <c r="R42" s="59"/>
      <c r="S42" s="59"/>
      <c r="T42" s="59"/>
      <c r="U42" s="60"/>
      <c r="V42" s="60"/>
    </row>
    <row r="43" spans="1:24" s="61" customFormat="1" ht="69.95" customHeight="1" x14ac:dyDescent="0.2">
      <c r="A43" s="523">
        <f t="shared" si="1"/>
        <v>21</v>
      </c>
      <c r="B43" s="590"/>
      <c r="C43" s="590"/>
      <c r="D43" s="590"/>
      <c r="E43" s="601"/>
      <c r="F43" s="590"/>
      <c r="G43" s="209"/>
      <c r="H43" s="41"/>
      <c r="I43" s="41"/>
      <c r="J43" s="208"/>
      <c r="K43" s="209"/>
      <c r="L43" s="591"/>
      <c r="M43" s="592"/>
      <c r="N43" s="593"/>
      <c r="O43" s="58"/>
      <c r="P43" s="59"/>
      <c r="Q43" s="60"/>
      <c r="R43" s="59"/>
      <c r="S43" s="59"/>
      <c r="T43" s="59"/>
      <c r="U43" s="60"/>
      <c r="V43" s="60"/>
    </row>
    <row r="44" spans="1:24" s="61" customFormat="1" ht="69.95" customHeight="1" x14ac:dyDescent="0.2">
      <c r="A44" s="523">
        <f t="shared" si="1"/>
        <v>22</v>
      </c>
      <c r="B44" s="590"/>
      <c r="C44" s="590"/>
      <c r="D44" s="590"/>
      <c r="E44" s="601"/>
      <c r="F44" s="590"/>
      <c r="G44" s="209"/>
      <c r="H44" s="41"/>
      <c r="I44" s="41"/>
      <c r="J44" s="208"/>
      <c r="K44" s="209"/>
      <c r="L44" s="591"/>
      <c r="M44" s="592"/>
      <c r="N44" s="593"/>
      <c r="O44" s="58"/>
      <c r="P44" s="59"/>
      <c r="Q44" s="60"/>
      <c r="R44" s="59"/>
      <c r="S44" s="59"/>
      <c r="T44" s="59"/>
      <c r="U44" s="60"/>
      <c r="V44" s="60"/>
    </row>
    <row r="45" spans="1:24" s="61" customFormat="1" ht="69.95" customHeight="1" x14ac:dyDescent="0.2">
      <c r="A45" s="523">
        <f t="shared" si="1"/>
        <v>23</v>
      </c>
      <c r="B45" s="590"/>
      <c r="C45" s="590"/>
      <c r="D45" s="590"/>
      <c r="E45" s="601"/>
      <c r="F45" s="590"/>
      <c r="G45" s="209"/>
      <c r="H45" s="41"/>
      <c r="I45" s="41"/>
      <c r="J45" s="208"/>
      <c r="K45" s="209"/>
      <c r="L45" s="591"/>
      <c r="M45" s="592"/>
      <c r="N45" s="593"/>
      <c r="O45" s="58"/>
      <c r="P45" s="59"/>
      <c r="Q45" s="60"/>
      <c r="R45" s="59"/>
      <c r="S45" s="59"/>
      <c r="T45" s="59"/>
    </row>
    <row r="46" spans="1:24" s="61" customFormat="1" ht="69.95" customHeight="1" x14ac:dyDescent="0.2">
      <c r="A46" s="523">
        <f t="shared" si="1"/>
        <v>24</v>
      </c>
      <c r="B46" s="590"/>
      <c r="C46" s="590"/>
      <c r="D46" s="590"/>
      <c r="E46" s="601"/>
      <c r="F46" s="590"/>
      <c r="G46" s="209"/>
      <c r="H46" s="41"/>
      <c r="I46" s="41"/>
      <c r="J46" s="208"/>
      <c r="K46" s="209"/>
      <c r="L46" s="591"/>
      <c r="M46" s="592"/>
      <c r="N46" s="593"/>
      <c r="O46" s="58"/>
      <c r="P46" s="59"/>
      <c r="Q46" s="60"/>
      <c r="R46" s="59"/>
      <c r="S46" s="59"/>
      <c r="T46" s="59"/>
    </row>
    <row r="47" spans="1:24" s="61" customFormat="1" ht="69.95" customHeight="1" x14ac:dyDescent="0.2">
      <c r="A47" s="523">
        <f t="shared" si="1"/>
        <v>25</v>
      </c>
      <c r="B47" s="590"/>
      <c r="C47" s="590"/>
      <c r="D47" s="590"/>
      <c r="E47" s="601"/>
      <c r="F47" s="590"/>
      <c r="G47" s="209"/>
      <c r="H47" s="41"/>
      <c r="I47" s="41"/>
      <c r="J47" s="208"/>
      <c r="K47" s="209"/>
      <c r="L47" s="591"/>
      <c r="M47" s="592"/>
      <c r="N47" s="593"/>
      <c r="O47" s="58"/>
      <c r="P47" s="59"/>
      <c r="Q47" s="60"/>
      <c r="R47" s="59"/>
      <c r="S47" s="59"/>
      <c r="T47" s="59"/>
    </row>
    <row r="48" spans="1:24" s="61" customFormat="1" ht="69.95" customHeight="1" x14ac:dyDescent="0.2">
      <c r="A48" s="523">
        <f t="shared" si="1"/>
        <v>26</v>
      </c>
      <c r="B48" s="590"/>
      <c r="C48" s="590"/>
      <c r="D48" s="590"/>
      <c r="E48" s="601"/>
      <c r="F48" s="590"/>
      <c r="G48" s="209"/>
      <c r="H48" s="41"/>
      <c r="I48" s="41"/>
      <c r="J48" s="208"/>
      <c r="K48" s="209"/>
      <c r="L48" s="591"/>
      <c r="M48" s="592"/>
      <c r="N48" s="593"/>
      <c r="O48" s="58"/>
      <c r="P48" s="59"/>
      <c r="Q48" s="60"/>
      <c r="R48" s="59"/>
      <c r="S48" s="59"/>
      <c r="T48" s="59"/>
    </row>
    <row r="49" spans="1:24" s="1" customFormat="1" ht="69.95" customHeight="1" x14ac:dyDescent="0.3">
      <c r="A49" s="525">
        <f t="shared" si="1"/>
        <v>27</v>
      </c>
      <c r="B49" s="594"/>
      <c r="C49" s="594"/>
      <c r="D49" s="594"/>
      <c r="E49" s="600"/>
      <c r="F49" s="594"/>
      <c r="G49" s="527"/>
      <c r="H49" s="528"/>
      <c r="I49" s="528"/>
      <c r="J49" s="526"/>
      <c r="K49" s="527"/>
      <c r="L49" s="596"/>
      <c r="M49" s="597"/>
      <c r="N49" s="598"/>
      <c r="O49" s="54"/>
      <c r="P49" s="51"/>
      <c r="Q49" s="2"/>
      <c r="R49" s="51"/>
      <c r="S49" s="51"/>
      <c r="T49" s="52"/>
      <c r="U49" s="53"/>
      <c r="V49" s="53"/>
    </row>
    <row r="50" spans="1:24" s="1" customFormat="1" ht="69.95" customHeight="1" x14ac:dyDescent="0.3">
      <c r="A50" s="286"/>
      <c r="B50" s="268" t="s">
        <v>36</v>
      </c>
      <c r="C50" s="269"/>
      <c r="D50" s="270"/>
      <c r="E50" s="271"/>
      <c r="F50" s="270"/>
      <c r="G50" s="272"/>
      <c r="H50" s="274">
        <f>SUM(H41:H49)+H36</f>
        <v>19119.440000000002</v>
      </c>
      <c r="I50" s="274">
        <f>SUM(I41:I49)</f>
        <v>0</v>
      </c>
      <c r="J50" s="501"/>
      <c r="K50" s="502"/>
      <c r="L50" s="504"/>
      <c r="M50" s="278"/>
      <c r="N50" s="502"/>
      <c r="O50" s="12"/>
      <c r="P50" s="51"/>
      <c r="Q50" s="2"/>
      <c r="R50" s="51"/>
      <c r="S50" s="51"/>
      <c r="T50" s="52"/>
      <c r="U50" s="53"/>
      <c r="V50" s="53"/>
    </row>
    <row r="51" spans="1:24" s="1" customFormat="1" ht="69.95" customHeight="1" x14ac:dyDescent="0.3">
      <c r="A51" s="286"/>
      <c r="B51" s="268" t="s">
        <v>41</v>
      </c>
      <c r="C51" s="269"/>
      <c r="D51" s="270"/>
      <c r="E51" s="271"/>
      <c r="F51" s="270"/>
      <c r="G51" s="272"/>
      <c r="H51" s="274">
        <f>SUMIF(H41:H49,"&lt;0")+H37</f>
        <v>-5762.5599999999995</v>
      </c>
      <c r="I51" s="274">
        <f>I50+I37</f>
        <v>-12000</v>
      </c>
      <c r="J51" s="501"/>
      <c r="K51" s="502"/>
      <c r="L51" s="504"/>
      <c r="M51" s="278"/>
      <c r="N51" s="502"/>
      <c r="O51" s="12"/>
      <c r="P51" s="51"/>
      <c r="Q51" s="2"/>
      <c r="R51" s="51"/>
      <c r="S51" s="51"/>
      <c r="T51" s="52"/>
      <c r="U51" s="53"/>
      <c r="V51" s="53"/>
    </row>
    <row r="52" spans="1:24" s="1" customFormat="1" ht="20.25" x14ac:dyDescent="0.3">
      <c r="A52" s="12"/>
      <c r="B52" s="65"/>
      <c r="C52" s="12"/>
      <c r="D52" s="66"/>
      <c r="E52" s="280"/>
      <c r="F52" s="66"/>
      <c r="G52" s="67"/>
      <c r="H52" s="281"/>
      <c r="I52" s="281"/>
      <c r="J52" s="281"/>
      <c r="K52" s="282"/>
      <c r="L52" s="283"/>
      <c r="M52" s="284"/>
      <c r="N52" s="282"/>
      <c r="O52" s="54"/>
      <c r="P52" s="51"/>
      <c r="Q52" s="2"/>
      <c r="R52" s="51"/>
      <c r="S52" s="51"/>
      <c r="T52" s="52"/>
      <c r="U52" s="53"/>
      <c r="V52" s="53"/>
    </row>
    <row r="53" spans="1:24" s="1" customFormat="1" ht="20.25" x14ac:dyDescent="0.3">
      <c r="A53" s="12"/>
      <c r="B53" s="65"/>
      <c r="C53" s="12"/>
      <c r="D53" s="66"/>
      <c r="E53" s="280"/>
      <c r="F53" s="66"/>
      <c r="G53" s="67"/>
      <c r="H53" s="281"/>
      <c r="I53" s="281"/>
      <c r="J53" s="281"/>
      <c r="K53" s="282"/>
      <c r="L53" s="283"/>
      <c r="M53" s="284"/>
      <c r="N53" s="282"/>
      <c r="O53" s="54"/>
      <c r="P53" s="51"/>
      <c r="Q53" s="2"/>
      <c r="R53" s="51"/>
      <c r="S53" s="51"/>
      <c r="T53" s="52"/>
      <c r="U53" s="53"/>
      <c r="V53" s="53"/>
    </row>
    <row r="54" spans="1:24" s="1" customFormat="1" ht="20.25" x14ac:dyDescent="0.3">
      <c r="A54" s="12"/>
      <c r="B54" s="65"/>
      <c r="C54" s="12"/>
      <c r="D54" s="66"/>
      <c r="E54" s="280"/>
      <c r="F54" s="66"/>
      <c r="G54" s="67"/>
      <c r="H54" s="281"/>
      <c r="I54" s="281"/>
      <c r="J54" s="281"/>
      <c r="K54" s="282"/>
      <c r="L54" s="283"/>
      <c r="M54" s="284"/>
      <c r="N54" s="282"/>
      <c r="O54" s="54"/>
      <c r="P54" s="51"/>
      <c r="Q54" s="2"/>
      <c r="R54" s="51"/>
      <c r="S54" s="51"/>
      <c r="T54" s="52"/>
      <c r="U54" s="53"/>
      <c r="V54" s="53"/>
    </row>
    <row r="55" spans="1:24" s="1" customFormat="1" ht="20.25" x14ac:dyDescent="0.3">
      <c r="A55" s="12"/>
      <c r="B55" s="65"/>
      <c r="C55" s="12"/>
      <c r="D55" s="66"/>
      <c r="E55" s="280"/>
      <c r="F55" s="66"/>
      <c r="G55" s="67"/>
      <c r="H55" s="281"/>
      <c r="I55" s="281"/>
      <c r="J55" s="281"/>
      <c r="K55" s="282"/>
      <c r="L55" s="283"/>
      <c r="M55" s="284"/>
      <c r="N55" s="282"/>
      <c r="O55" s="54"/>
      <c r="P55" s="51"/>
      <c r="Q55" s="2"/>
      <c r="R55" s="51"/>
      <c r="S55" s="51"/>
      <c r="T55" s="52"/>
      <c r="U55" s="53"/>
      <c r="V55" s="53"/>
    </row>
    <row r="56" spans="1:24" s="1" customFormat="1" ht="20.25" x14ac:dyDescent="0.3">
      <c r="A56" s="12"/>
      <c r="B56" s="80"/>
      <c r="C56" s="34"/>
      <c r="D56" s="34"/>
      <c r="E56" s="34"/>
      <c r="F56" s="494"/>
      <c r="G56" s="493"/>
      <c r="H56" s="493"/>
      <c r="I56" s="493"/>
      <c r="J56" s="80"/>
      <c r="K56" s="282"/>
      <c r="L56" s="283"/>
      <c r="M56" s="284"/>
      <c r="N56" s="282"/>
      <c r="O56" s="54"/>
      <c r="P56" s="51"/>
      <c r="Q56" s="2"/>
      <c r="R56" s="51"/>
      <c r="S56" s="51"/>
      <c r="T56" s="52"/>
      <c r="U56" s="53"/>
      <c r="V56" s="53"/>
    </row>
    <row r="57" spans="1:24" s="1" customFormat="1" ht="20.25" x14ac:dyDescent="0.3">
      <c r="A57" s="12"/>
      <c r="B57" s="80"/>
      <c r="C57" s="25" t="s">
        <v>39</v>
      </c>
      <c r="D57" s="25"/>
      <c r="E57" s="25"/>
      <c r="F57" s="494"/>
      <c r="G57" s="494" t="s">
        <v>40</v>
      </c>
      <c r="H57" s="494"/>
      <c r="I57" s="494"/>
      <c r="J57" s="80"/>
      <c r="K57" s="282"/>
      <c r="L57" s="283"/>
      <c r="M57" s="284"/>
      <c r="N57" s="282"/>
      <c r="O57" s="54"/>
      <c r="P57" s="51"/>
      <c r="Q57" s="2"/>
      <c r="R57" s="51"/>
      <c r="S57" s="51"/>
      <c r="T57" s="52"/>
      <c r="U57" s="53"/>
      <c r="V57" s="53"/>
    </row>
    <row r="58" spans="1:24" s="1" customFormat="1" ht="20.25" x14ac:dyDescent="0.3">
      <c r="A58" s="12"/>
      <c r="B58" s="65"/>
      <c r="C58" s="12"/>
      <c r="D58" s="66"/>
      <c r="E58" s="280"/>
      <c r="F58" s="66"/>
      <c r="G58" s="67"/>
      <c r="H58" s="281"/>
      <c r="I58" s="281"/>
      <c r="J58" s="281"/>
      <c r="K58" s="282"/>
      <c r="L58" s="283"/>
      <c r="M58" s="284"/>
      <c r="N58" s="282"/>
      <c r="O58" s="54"/>
      <c r="P58" s="51"/>
      <c r="Q58" s="2"/>
      <c r="R58" s="51"/>
      <c r="S58" s="51"/>
      <c r="T58" s="52"/>
      <c r="U58" s="53"/>
      <c r="V58" s="53"/>
    </row>
    <row r="59" spans="1:24" s="1" customFormat="1" ht="69.95" customHeight="1" x14ac:dyDescent="0.3">
      <c r="A59" s="684" t="s">
        <v>205</v>
      </c>
      <c r="B59" s="685"/>
      <c r="C59" s="685"/>
      <c r="D59" s="685"/>
      <c r="E59" s="280"/>
      <c r="F59" s="66"/>
      <c r="G59" s="67"/>
      <c r="H59" s="281"/>
      <c r="I59" s="281"/>
      <c r="J59" s="281"/>
      <c r="K59" s="282"/>
      <c r="L59" s="283"/>
      <c r="M59" s="284"/>
      <c r="N59" s="282"/>
      <c r="O59" s="54"/>
      <c r="P59" s="51"/>
      <c r="Q59" s="2"/>
      <c r="R59" s="51"/>
      <c r="S59" s="51"/>
      <c r="T59" s="52"/>
      <c r="U59" s="53"/>
      <c r="V59" s="53"/>
    </row>
    <row r="60" spans="1:24" s="61" customFormat="1" ht="79.5" customHeight="1" x14ac:dyDescent="0.2">
      <c r="A60" s="83" t="s">
        <v>113</v>
      </c>
      <c r="B60" s="84" t="s">
        <v>105</v>
      </c>
      <c r="C60" s="84" t="s">
        <v>26</v>
      </c>
      <c r="D60" s="84" t="s">
        <v>54</v>
      </c>
      <c r="E60" s="85" t="s">
        <v>27</v>
      </c>
      <c r="F60" s="84" t="s">
        <v>53</v>
      </c>
      <c r="G60" s="84" t="s">
        <v>28</v>
      </c>
      <c r="H60" s="466" t="s">
        <v>43</v>
      </c>
      <c r="I60" s="466" t="s">
        <v>91</v>
      </c>
      <c r="J60" s="466" t="s">
        <v>109</v>
      </c>
      <c r="K60" s="84" t="s">
        <v>44</v>
      </c>
      <c r="L60" s="84" t="s">
        <v>52</v>
      </c>
      <c r="M60" s="84" t="s">
        <v>106</v>
      </c>
      <c r="N60" s="529" t="s">
        <v>107</v>
      </c>
      <c r="O60" s="530" t="s">
        <v>45</v>
      </c>
      <c r="Q60" s="69"/>
      <c r="R60" s="69"/>
      <c r="S60" s="69"/>
      <c r="T60" s="69"/>
      <c r="U60" s="69"/>
      <c r="V60" s="69"/>
      <c r="W60" s="69"/>
      <c r="X60" s="70"/>
    </row>
    <row r="61" spans="1:24" s="72" customFormat="1" ht="69.95" customHeight="1" x14ac:dyDescent="0.25">
      <c r="A61" s="523">
        <f>A49+1</f>
        <v>28</v>
      </c>
      <c r="B61" s="602" t="s">
        <v>247</v>
      </c>
      <c r="C61" s="590" t="s">
        <v>273</v>
      </c>
      <c r="D61" s="590" t="s">
        <v>249</v>
      </c>
      <c r="E61" s="603" t="s">
        <v>239</v>
      </c>
      <c r="F61" s="590" t="s">
        <v>250</v>
      </c>
      <c r="G61" s="604">
        <v>456</v>
      </c>
      <c r="H61" s="605">
        <v>350000</v>
      </c>
      <c r="I61" s="605"/>
      <c r="J61" s="208"/>
      <c r="K61" s="208">
        <v>37412</v>
      </c>
      <c r="L61" s="591"/>
      <c r="M61" s="592">
        <v>1212.25</v>
      </c>
      <c r="N61" s="601"/>
      <c r="O61" s="621" t="s">
        <v>251</v>
      </c>
      <c r="Q61" s="73"/>
      <c r="R61" s="74"/>
      <c r="S61" s="75"/>
      <c r="T61" s="76"/>
      <c r="U61" s="77"/>
      <c r="V61" s="77"/>
    </row>
    <row r="62" spans="1:24" s="72" customFormat="1" ht="69.95" customHeight="1" x14ac:dyDescent="0.25">
      <c r="A62" s="523">
        <f>A61+1</f>
        <v>29</v>
      </c>
      <c r="B62" s="602" t="s">
        <v>248</v>
      </c>
      <c r="C62" s="590" t="s">
        <v>273</v>
      </c>
      <c r="D62" s="590" t="s">
        <v>249</v>
      </c>
      <c r="E62" s="603" t="s">
        <v>239</v>
      </c>
      <c r="F62" s="590" t="s">
        <v>250</v>
      </c>
      <c r="G62" s="604">
        <v>456</v>
      </c>
      <c r="H62" s="605">
        <v>-156568</v>
      </c>
      <c r="I62" s="605">
        <v>-156568</v>
      </c>
      <c r="J62" s="208">
        <v>46827</v>
      </c>
      <c r="K62" s="208"/>
      <c r="L62" s="591">
        <v>2.98E-2</v>
      </c>
      <c r="M62" s="592">
        <v>958.17</v>
      </c>
      <c r="N62" s="601" t="s">
        <v>252</v>
      </c>
      <c r="O62" s="621" t="s">
        <v>251</v>
      </c>
      <c r="Q62" s="73"/>
      <c r="R62" s="74"/>
      <c r="S62" s="75"/>
      <c r="T62" s="76"/>
      <c r="U62" s="77"/>
      <c r="V62" s="77"/>
    </row>
    <row r="63" spans="1:24" s="72" customFormat="1" ht="69.95" customHeight="1" x14ac:dyDescent="0.25">
      <c r="A63" s="523">
        <f t="shared" ref="A63:A70" si="2">A62+1</f>
        <v>30</v>
      </c>
      <c r="B63" s="602"/>
      <c r="C63" s="590"/>
      <c r="D63" s="590"/>
      <c r="E63" s="603"/>
      <c r="F63" s="590"/>
      <c r="G63" s="604"/>
      <c r="H63" s="605"/>
      <c r="I63" s="605"/>
      <c r="J63" s="208"/>
      <c r="K63" s="208"/>
      <c r="L63" s="591"/>
      <c r="M63" s="592"/>
      <c r="N63" s="601"/>
      <c r="O63" s="622"/>
      <c r="Q63" s="73"/>
      <c r="R63" s="74"/>
      <c r="S63" s="74"/>
      <c r="T63" s="76"/>
      <c r="U63" s="77"/>
      <c r="V63" s="77"/>
    </row>
    <row r="64" spans="1:24" s="72" customFormat="1" ht="69.95" customHeight="1" x14ac:dyDescent="0.25">
      <c r="A64" s="523">
        <f t="shared" si="2"/>
        <v>31</v>
      </c>
      <c r="B64" s="602"/>
      <c r="C64" s="590"/>
      <c r="D64" s="590"/>
      <c r="E64" s="603"/>
      <c r="F64" s="590"/>
      <c r="G64" s="590"/>
      <c r="H64" s="605"/>
      <c r="I64" s="605"/>
      <c r="J64" s="208"/>
      <c r="K64" s="208"/>
      <c r="L64" s="591"/>
      <c r="M64" s="592"/>
      <c r="N64" s="601"/>
      <c r="O64" s="622"/>
      <c r="Q64" s="73"/>
      <c r="R64" s="74"/>
      <c r="S64" s="74"/>
      <c r="T64" s="76"/>
      <c r="U64" s="77"/>
      <c r="V64" s="77"/>
    </row>
    <row r="65" spans="1:24" s="72" customFormat="1" ht="69.95" customHeight="1" x14ac:dyDescent="0.25">
      <c r="A65" s="523">
        <f t="shared" si="2"/>
        <v>32</v>
      </c>
      <c r="B65" s="602"/>
      <c r="C65" s="590"/>
      <c r="D65" s="590"/>
      <c r="E65" s="603"/>
      <c r="F65" s="590"/>
      <c r="G65" s="604"/>
      <c r="H65" s="605"/>
      <c r="I65" s="605"/>
      <c r="J65" s="208"/>
      <c r="K65" s="208"/>
      <c r="L65" s="591"/>
      <c r="M65" s="592"/>
      <c r="N65" s="601"/>
      <c r="O65" s="621"/>
      <c r="Q65" s="73"/>
      <c r="R65" s="74"/>
      <c r="S65" s="74"/>
      <c r="T65" s="76"/>
      <c r="U65" s="77"/>
      <c r="V65" s="77"/>
    </row>
    <row r="66" spans="1:24" s="72" customFormat="1" ht="69.95" customHeight="1" x14ac:dyDescent="0.25">
      <c r="A66" s="523">
        <f t="shared" si="2"/>
        <v>33</v>
      </c>
      <c r="B66" s="602"/>
      <c r="C66" s="590"/>
      <c r="D66" s="590"/>
      <c r="E66" s="603"/>
      <c r="F66" s="590"/>
      <c r="G66" s="590"/>
      <c r="H66" s="605"/>
      <c r="I66" s="605"/>
      <c r="J66" s="208"/>
      <c r="K66" s="208"/>
      <c r="L66" s="591"/>
      <c r="M66" s="592"/>
      <c r="N66" s="601"/>
      <c r="O66" s="621"/>
      <c r="Q66" s="73"/>
      <c r="R66" s="74"/>
      <c r="S66" s="74"/>
      <c r="T66" s="76"/>
      <c r="U66" s="77"/>
      <c r="V66" s="77"/>
    </row>
    <row r="67" spans="1:24" s="72" customFormat="1" ht="69.95" customHeight="1" x14ac:dyDescent="0.25">
      <c r="A67" s="523">
        <f t="shared" si="2"/>
        <v>34</v>
      </c>
      <c r="B67" s="602"/>
      <c r="C67" s="590"/>
      <c r="D67" s="590"/>
      <c r="E67" s="603"/>
      <c r="F67" s="590"/>
      <c r="G67" s="604"/>
      <c r="H67" s="605"/>
      <c r="I67" s="605"/>
      <c r="J67" s="208"/>
      <c r="K67" s="208"/>
      <c r="L67" s="591"/>
      <c r="M67" s="592"/>
      <c r="N67" s="601"/>
      <c r="O67" s="621"/>
      <c r="Q67" s="73"/>
      <c r="R67" s="74"/>
      <c r="S67" s="74"/>
      <c r="T67" s="76"/>
      <c r="U67" s="77"/>
      <c r="V67" s="77"/>
    </row>
    <row r="68" spans="1:24" s="72" customFormat="1" ht="69.95" customHeight="1" x14ac:dyDescent="0.25">
      <c r="A68" s="523">
        <f t="shared" si="2"/>
        <v>35</v>
      </c>
      <c r="B68" s="602"/>
      <c r="C68" s="590"/>
      <c r="D68" s="590"/>
      <c r="E68" s="603"/>
      <c r="F68" s="590"/>
      <c r="G68" s="590"/>
      <c r="H68" s="605"/>
      <c r="I68" s="605"/>
      <c r="J68" s="208"/>
      <c r="K68" s="208"/>
      <c r="L68" s="591"/>
      <c r="M68" s="592"/>
      <c r="N68" s="601"/>
      <c r="O68" s="621"/>
      <c r="Q68" s="73"/>
      <c r="R68" s="74"/>
      <c r="S68" s="74"/>
      <c r="T68" s="76"/>
      <c r="U68" s="77"/>
      <c r="V68" s="77"/>
    </row>
    <row r="69" spans="1:24" s="72" customFormat="1" ht="69.95" customHeight="1" x14ac:dyDescent="0.25">
      <c r="A69" s="523">
        <f t="shared" si="2"/>
        <v>36</v>
      </c>
      <c r="B69" s="602"/>
      <c r="C69" s="590"/>
      <c r="D69" s="590"/>
      <c r="E69" s="603"/>
      <c r="F69" s="590"/>
      <c r="G69" s="604"/>
      <c r="H69" s="605"/>
      <c r="I69" s="605"/>
      <c r="J69" s="208"/>
      <c r="K69" s="208"/>
      <c r="L69" s="591"/>
      <c r="M69" s="592"/>
      <c r="N69" s="601"/>
      <c r="O69" s="622"/>
      <c r="Q69" s="73"/>
      <c r="R69" s="74"/>
      <c r="S69" s="74"/>
      <c r="T69" s="76"/>
      <c r="U69" s="77"/>
      <c r="V69" s="77"/>
    </row>
    <row r="70" spans="1:24" s="72" customFormat="1" ht="69.95" customHeight="1" x14ac:dyDescent="0.25">
      <c r="A70" s="525">
        <f t="shared" si="2"/>
        <v>37</v>
      </c>
      <c r="B70" s="532"/>
      <c r="C70" s="594"/>
      <c r="D70" s="594"/>
      <c r="E70" s="606"/>
      <c r="F70" s="594"/>
      <c r="G70" s="607"/>
      <c r="H70" s="608"/>
      <c r="I70" s="608"/>
      <c r="J70" s="526"/>
      <c r="K70" s="526"/>
      <c r="L70" s="596"/>
      <c r="M70" s="597"/>
      <c r="N70" s="609"/>
      <c r="O70" s="623"/>
      <c r="Q70" s="73"/>
      <c r="R70" s="74"/>
      <c r="S70" s="74"/>
      <c r="T70" s="76"/>
      <c r="U70" s="77"/>
      <c r="V70" s="77"/>
    </row>
    <row r="71" spans="1:24" s="61" customFormat="1" ht="81.75" customHeight="1" x14ac:dyDescent="0.2">
      <c r="A71" s="505"/>
      <c r="B71" s="506" t="s">
        <v>80</v>
      </c>
      <c r="C71" s="505"/>
      <c r="D71" s="507"/>
      <c r="E71" s="508"/>
      <c r="F71" s="507"/>
      <c r="G71" s="507"/>
      <c r="H71" s="509">
        <f>SUM(H61:H70)</f>
        <v>193432</v>
      </c>
      <c r="I71" s="509">
        <f>SUM(I61:I70)</f>
        <v>-156568</v>
      </c>
      <c r="J71" s="510"/>
      <c r="K71" s="511"/>
      <c r="L71" s="512"/>
      <c r="M71" s="513"/>
      <c r="N71" s="511"/>
      <c r="O71" s="514"/>
      <c r="P71" s="59"/>
      <c r="Q71" s="60"/>
      <c r="R71" s="59"/>
      <c r="S71" s="59"/>
      <c r="T71" s="59"/>
      <c r="U71" s="60"/>
      <c r="V71" s="60"/>
    </row>
    <row r="72" spans="1:24" s="61" customFormat="1" ht="69.95" customHeight="1" x14ac:dyDescent="0.2">
      <c r="A72" s="505"/>
      <c r="B72" s="506" t="s">
        <v>35</v>
      </c>
      <c r="C72" s="507"/>
      <c r="D72" s="507"/>
      <c r="E72" s="508"/>
      <c r="F72" s="507"/>
      <c r="G72" s="507"/>
      <c r="H72" s="509">
        <f>H71-H73</f>
        <v>355762.56</v>
      </c>
      <c r="I72" s="509"/>
      <c r="J72" s="510"/>
      <c r="K72" s="511"/>
      <c r="L72" s="512"/>
      <c r="M72" s="513"/>
      <c r="N72" s="511"/>
      <c r="O72" s="514"/>
      <c r="P72" s="59"/>
      <c r="Q72" s="60"/>
      <c r="R72" s="59"/>
      <c r="S72" s="59"/>
      <c r="T72" s="59"/>
      <c r="U72" s="60"/>
      <c r="V72" s="60"/>
    </row>
    <row r="73" spans="1:24" s="57" customFormat="1" ht="69.95" customHeight="1" x14ac:dyDescent="0.2">
      <c r="A73" s="505"/>
      <c r="B73" s="506" t="s">
        <v>34</v>
      </c>
      <c r="C73" s="505"/>
      <c r="D73" s="507"/>
      <c r="E73" s="508"/>
      <c r="F73" s="507"/>
      <c r="G73" s="507"/>
      <c r="H73" s="509">
        <f>SUMIF(H61:H70,"&lt;0")+H51</f>
        <v>-162330.56</v>
      </c>
      <c r="I73" s="509">
        <f>I71+I51</f>
        <v>-168568</v>
      </c>
      <c r="J73" s="515"/>
      <c r="K73" s="511"/>
      <c r="L73" s="510"/>
      <c r="M73" s="516"/>
      <c r="N73" s="511"/>
      <c r="O73" s="514"/>
      <c r="P73" s="78"/>
      <c r="Q73" s="79"/>
      <c r="R73" s="78"/>
      <c r="S73" s="78"/>
      <c r="T73" s="78"/>
      <c r="U73" s="79"/>
      <c r="V73" s="79"/>
    </row>
    <row r="74" spans="1:24" s="57" customFormat="1" ht="69.95" customHeight="1" x14ac:dyDescent="0.2">
      <c r="A74" s="505"/>
      <c r="B74" s="506" t="s">
        <v>81</v>
      </c>
      <c r="C74" s="505"/>
      <c r="D74" s="507"/>
      <c r="E74" s="508"/>
      <c r="F74" s="507"/>
      <c r="G74" s="507"/>
      <c r="H74" s="509">
        <f>H71+H50</f>
        <v>212551.44</v>
      </c>
      <c r="I74" s="517"/>
      <c r="J74" s="515"/>
      <c r="K74" s="511"/>
      <c r="L74" s="510"/>
      <c r="M74" s="516"/>
      <c r="N74" s="511"/>
      <c r="O74" s="514"/>
      <c r="P74" s="78"/>
      <c r="Q74" s="79"/>
      <c r="R74" s="78"/>
      <c r="S74" s="78"/>
      <c r="T74" s="78"/>
      <c r="U74" s="79"/>
      <c r="V74" s="79"/>
    </row>
    <row r="75" spans="1:24" s="1" customFormat="1" ht="20.25" x14ac:dyDescent="0.3">
      <c r="A75" s="12"/>
      <c r="B75" s="65"/>
      <c r="C75" s="12"/>
      <c r="D75" s="66"/>
      <c r="E75" s="280"/>
      <c r="F75" s="66"/>
      <c r="G75" s="67"/>
      <c r="H75" s="281"/>
      <c r="I75" s="281"/>
      <c r="J75" s="281"/>
      <c r="K75" s="282"/>
      <c r="L75" s="283"/>
      <c r="M75" s="284"/>
      <c r="N75" s="282"/>
      <c r="O75" s="54"/>
      <c r="P75" s="51"/>
      <c r="Q75" s="2"/>
      <c r="R75" s="51"/>
      <c r="S75" s="51"/>
      <c r="T75" s="52"/>
      <c r="U75" s="53"/>
      <c r="V75" s="53"/>
    </row>
    <row r="76" spans="1:24" s="61" customFormat="1" ht="20.25" x14ac:dyDescent="0.3">
      <c r="A76" s="80"/>
      <c r="B76" s="80"/>
      <c r="C76" s="80"/>
      <c r="D76" s="81"/>
      <c r="E76" s="80"/>
      <c r="F76" s="80"/>
      <c r="G76" s="82"/>
      <c r="H76" s="80"/>
      <c r="I76" s="80"/>
      <c r="J76" s="80"/>
      <c r="K76" s="80"/>
      <c r="L76" s="80"/>
      <c r="M76" s="80"/>
      <c r="N76" s="80"/>
      <c r="O76" s="80"/>
      <c r="X76" s="70"/>
    </row>
    <row r="77" spans="1:24" s="61" customFormat="1" ht="101.25" customHeight="1" x14ac:dyDescent="0.2">
      <c r="A77" s="83" t="s">
        <v>58</v>
      </c>
      <c r="B77" s="84" t="s">
        <v>112</v>
      </c>
      <c r="C77" s="84" t="s">
        <v>33</v>
      </c>
      <c r="D77" s="85" t="s">
        <v>20</v>
      </c>
      <c r="E77" s="84" t="s">
        <v>14</v>
      </c>
      <c r="F77" s="466" t="s">
        <v>111</v>
      </c>
      <c r="G77" s="85" t="s">
        <v>42</v>
      </c>
      <c r="H77" s="84" t="s">
        <v>21</v>
      </c>
      <c r="I77" s="84" t="s">
        <v>25</v>
      </c>
      <c r="J77" s="86" t="s">
        <v>108</v>
      </c>
      <c r="K77" s="80"/>
      <c r="L77" s="674" t="s">
        <v>96</v>
      </c>
      <c r="M77" s="675"/>
      <c r="N77" s="675"/>
      <c r="O77" s="675"/>
    </row>
    <row r="78" spans="1:24" s="61" customFormat="1" ht="69.95" customHeight="1" x14ac:dyDescent="0.2">
      <c r="A78" s="610" t="s">
        <v>264</v>
      </c>
      <c r="B78" s="35" t="s">
        <v>265</v>
      </c>
      <c r="C78" s="366" t="s">
        <v>266</v>
      </c>
      <c r="D78" s="36"/>
      <c r="E78" s="37"/>
      <c r="F78" s="611" t="s">
        <v>268</v>
      </c>
      <c r="G78" s="211" t="s">
        <v>267</v>
      </c>
      <c r="H78" s="210"/>
      <c r="I78" s="615">
        <v>-15000</v>
      </c>
      <c r="J78" s="531">
        <v>47364</v>
      </c>
      <c r="K78" s="80"/>
      <c r="L78" s="676" t="s">
        <v>280</v>
      </c>
      <c r="M78" s="676"/>
      <c r="N78" s="676"/>
      <c r="O78" s="676"/>
    </row>
    <row r="79" spans="1:24" s="61" customFormat="1" ht="69.95" customHeight="1" x14ac:dyDescent="0.2">
      <c r="A79" s="612"/>
      <c r="B79" s="38"/>
      <c r="C79" s="366"/>
      <c r="D79" s="39"/>
      <c r="E79" s="40"/>
      <c r="F79" s="613"/>
      <c r="G79" s="212"/>
      <c r="H79" s="210"/>
      <c r="I79" s="616"/>
      <c r="J79" s="531"/>
      <c r="K79" s="80"/>
      <c r="L79" s="676"/>
      <c r="M79" s="676"/>
      <c r="N79" s="676"/>
      <c r="O79" s="676"/>
    </row>
    <row r="80" spans="1:24" s="61" customFormat="1" ht="69.95" customHeight="1" x14ac:dyDescent="0.2">
      <c r="A80" s="610"/>
      <c r="B80" s="35"/>
      <c r="C80" s="366"/>
      <c r="D80" s="36"/>
      <c r="E80" s="37"/>
      <c r="F80" s="611"/>
      <c r="G80" s="211"/>
      <c r="H80" s="210"/>
      <c r="I80" s="616"/>
      <c r="J80" s="531"/>
      <c r="K80" s="80"/>
      <c r="L80" s="676"/>
      <c r="M80" s="676"/>
      <c r="N80" s="676"/>
      <c r="O80" s="676"/>
    </row>
    <row r="81" spans="1:24" s="61" customFormat="1" ht="69.95" customHeight="1" x14ac:dyDescent="0.2">
      <c r="A81" s="614"/>
      <c r="B81" s="532"/>
      <c r="C81" s="533"/>
      <c r="D81" s="534"/>
      <c r="E81" s="535"/>
      <c r="F81" s="534"/>
      <c r="G81" s="536"/>
      <c r="H81" s="537"/>
      <c r="I81" s="617"/>
      <c r="J81" s="538"/>
      <c r="K81" s="80"/>
      <c r="L81" s="676"/>
      <c r="M81" s="676"/>
      <c r="N81" s="676"/>
      <c r="O81" s="676"/>
    </row>
    <row r="82" spans="1:24" s="61" customFormat="1" ht="20.25" x14ac:dyDescent="0.2">
      <c r="A82" s="80"/>
      <c r="B82" s="80"/>
      <c r="C82" s="80"/>
      <c r="D82" s="80"/>
      <c r="E82" s="80"/>
      <c r="F82" s="80"/>
      <c r="G82" s="80"/>
      <c r="H82" s="80"/>
      <c r="I82" s="80"/>
      <c r="J82" s="80"/>
      <c r="K82" s="80"/>
      <c r="L82" s="80"/>
      <c r="M82" s="80"/>
      <c r="N82" s="80"/>
      <c r="O82" s="80"/>
    </row>
    <row r="83" spans="1:24" s="61" customFormat="1" ht="20.25" x14ac:dyDescent="0.2">
      <c r="A83" s="80"/>
      <c r="B83" s="80"/>
      <c r="C83" s="80"/>
      <c r="D83" s="80"/>
      <c r="E83" s="80"/>
      <c r="F83" s="80"/>
      <c r="G83" s="80"/>
      <c r="H83" s="80"/>
      <c r="I83" s="80"/>
      <c r="J83" s="80"/>
      <c r="K83" s="80"/>
      <c r="L83" s="80"/>
      <c r="M83" s="80"/>
      <c r="N83" s="80"/>
      <c r="O83" s="80"/>
    </row>
    <row r="84" spans="1:24" s="61" customFormat="1" ht="20.25" customHeight="1" x14ac:dyDescent="0.2">
      <c r="A84" s="80"/>
      <c r="B84" s="80"/>
      <c r="C84" s="80"/>
      <c r="D84" s="80"/>
      <c r="E84" s="80"/>
      <c r="F84" s="80"/>
      <c r="G84" s="80"/>
      <c r="H84" s="80"/>
      <c r="I84" s="80"/>
      <c r="J84" s="80"/>
      <c r="K84" s="80"/>
      <c r="L84" s="80"/>
      <c r="M84" s="80"/>
      <c r="N84"/>
      <c r="O84"/>
      <c r="X84" s="70"/>
    </row>
    <row r="85" spans="1:24" s="61" customFormat="1" ht="20.25" x14ac:dyDescent="0.2">
      <c r="A85" s="80"/>
      <c r="B85" s="80"/>
      <c r="C85" s="80"/>
      <c r="D85" s="80"/>
      <c r="E85" s="80"/>
      <c r="F85" s="80"/>
      <c r="G85" s="80"/>
      <c r="H85" s="80"/>
      <c r="I85" s="80"/>
      <c r="J85" s="80"/>
      <c r="K85" s="80"/>
      <c r="L85" s="80"/>
      <c r="M85"/>
      <c r="N85"/>
      <c r="O85"/>
    </row>
    <row r="86" spans="1:24" s="61" customFormat="1" ht="20.25" x14ac:dyDescent="0.2">
      <c r="A86" s="80"/>
      <c r="B86" s="80"/>
      <c r="C86" s="80"/>
      <c r="D86" s="80"/>
      <c r="E86" s="80"/>
      <c r="F86" s="80"/>
      <c r="G86" s="80"/>
      <c r="H86" s="80"/>
      <c r="I86" s="80"/>
      <c r="J86" s="80"/>
      <c r="K86" s="80"/>
      <c r="L86" s="80"/>
      <c r="M86"/>
      <c r="N86"/>
      <c r="O86"/>
    </row>
    <row r="87" spans="1:24" s="61" customFormat="1" ht="20.25" x14ac:dyDescent="0.2">
      <c r="A87" s="80"/>
      <c r="B87" s="34"/>
      <c r="C87" s="34"/>
      <c r="D87" s="34"/>
      <c r="E87" s="494"/>
      <c r="F87" s="493"/>
      <c r="G87" s="493"/>
      <c r="H87" s="493"/>
      <c r="I87" s="80"/>
      <c r="J87" s="80"/>
      <c r="K87" s="80"/>
      <c r="L87" s="80"/>
      <c r="M87"/>
      <c r="N87"/>
      <c r="O87"/>
      <c r="X87" s="70"/>
    </row>
    <row r="88" spans="1:24" s="61" customFormat="1" ht="20.25" x14ac:dyDescent="0.2">
      <c r="A88" s="80"/>
      <c r="B88" s="25" t="s">
        <v>39</v>
      </c>
      <c r="C88" s="25"/>
      <c r="D88" s="25"/>
      <c r="E88" s="494"/>
      <c r="F88" s="494" t="s">
        <v>40</v>
      </c>
      <c r="G88" s="494"/>
      <c r="H88" s="494"/>
      <c r="I88" s="80"/>
      <c r="J88" s="80"/>
      <c r="K88" s="80"/>
      <c r="L88" s="80"/>
      <c r="M88"/>
      <c r="N88"/>
      <c r="O88"/>
    </row>
    <row r="89" spans="1:24" s="61" customFormat="1" ht="20.25" x14ac:dyDescent="0.2">
      <c r="A89" s="80"/>
      <c r="B89" s="80"/>
      <c r="C89" s="80"/>
      <c r="D89" s="80"/>
      <c r="E89" s="80"/>
      <c r="F89" s="80"/>
      <c r="G89" s="80"/>
      <c r="H89" s="80"/>
      <c r="I89" s="80"/>
      <c r="J89" s="80"/>
      <c r="K89" s="80"/>
      <c r="L89" s="80"/>
      <c r="M89"/>
      <c r="N89"/>
      <c r="O89"/>
    </row>
    <row r="90" spans="1:24" s="61" customFormat="1" ht="20.25" x14ac:dyDescent="0.2">
      <c r="A90" s="80"/>
      <c r="B90" s="80"/>
      <c r="C90" s="80"/>
      <c r="D90" s="80"/>
      <c r="E90" s="80"/>
      <c r="F90" s="80"/>
      <c r="G90" s="80"/>
      <c r="H90" s="80"/>
      <c r="I90" s="80"/>
      <c r="J90" s="80"/>
      <c r="K90" s="80"/>
      <c r="L90" s="80"/>
      <c r="M90" s="80"/>
      <c r="N90" s="80"/>
      <c r="O90" s="80"/>
    </row>
    <row r="91" spans="1:24" s="61" customFormat="1" ht="20.25" x14ac:dyDescent="0.2">
      <c r="A91" s="80"/>
      <c r="B91" s="80"/>
      <c r="C91" s="80"/>
      <c r="D91" s="80"/>
      <c r="E91" s="80"/>
      <c r="F91" s="80"/>
      <c r="G91" s="80"/>
      <c r="H91" s="80"/>
      <c r="I91" s="80"/>
      <c r="J91" s="80"/>
      <c r="K91" s="80"/>
      <c r="L91" s="80"/>
      <c r="M91" s="80"/>
      <c r="N91" s="80"/>
      <c r="O91" s="80"/>
    </row>
    <row r="92" spans="1:24" s="61" customFormat="1" ht="20.25" x14ac:dyDescent="0.2">
      <c r="A92" s="80"/>
      <c r="B92" s="80"/>
      <c r="C92" s="80"/>
      <c r="D92" s="80"/>
      <c r="E92" s="80"/>
      <c r="F92" s="80"/>
      <c r="G92" s="80"/>
      <c r="H92" s="80"/>
      <c r="I92" s="80"/>
      <c r="J92" s="80"/>
      <c r="K92" s="80"/>
      <c r="L92" s="80"/>
      <c r="M92" s="80"/>
      <c r="N92" s="80"/>
      <c r="O92" s="80"/>
    </row>
    <row r="93" spans="1:24" s="61" customFormat="1" ht="20.25" x14ac:dyDescent="0.2">
      <c r="A93" s="80"/>
      <c r="B93" s="80"/>
      <c r="C93" s="80"/>
      <c r="D93" s="80"/>
      <c r="E93" s="80"/>
      <c r="F93" s="80"/>
      <c r="G93" s="80"/>
      <c r="H93" s="80"/>
      <c r="I93" s="80"/>
      <c r="J93" s="80"/>
      <c r="K93" s="80"/>
      <c r="L93" s="80"/>
      <c r="M93" s="80"/>
      <c r="N93" s="80"/>
      <c r="O93" s="80"/>
    </row>
    <row r="94" spans="1:24" s="61" customFormat="1" ht="20.25" x14ac:dyDescent="0.2">
      <c r="A94" s="80"/>
      <c r="B94" s="80"/>
      <c r="C94" s="80"/>
      <c r="D94" s="80"/>
      <c r="E94" s="80"/>
      <c r="F94" s="80"/>
      <c r="G94" s="80"/>
      <c r="H94" s="80"/>
      <c r="I94" s="80"/>
      <c r="J94" s="80"/>
      <c r="K94" s="80"/>
      <c r="L94" s="80"/>
      <c r="M94" s="80"/>
      <c r="N94" s="80"/>
      <c r="O94" s="80"/>
    </row>
    <row r="95" spans="1:24" s="61" customFormat="1" ht="20.25" x14ac:dyDescent="0.2">
      <c r="A95" s="80"/>
      <c r="B95" s="80"/>
      <c r="C95" s="80"/>
      <c r="D95" s="80"/>
      <c r="E95" s="80"/>
      <c r="F95" s="80"/>
      <c r="G95" s="80"/>
      <c r="H95" s="80"/>
      <c r="I95" s="80"/>
      <c r="J95" s="80"/>
      <c r="K95" s="80"/>
      <c r="L95" s="80"/>
      <c r="M95" s="80"/>
      <c r="N95" s="80"/>
      <c r="O95" s="80"/>
    </row>
    <row r="96" spans="1:24" s="61" customFormat="1" ht="15.75" customHeight="1" x14ac:dyDescent="0.2">
      <c r="A96" s="80"/>
      <c r="B96" s="80"/>
      <c r="C96" s="80"/>
      <c r="D96" s="80"/>
      <c r="E96" s="80"/>
      <c r="F96" s="80"/>
      <c r="G96" s="80"/>
      <c r="H96" s="80"/>
      <c r="I96" s="80"/>
      <c r="J96" s="80"/>
      <c r="K96" s="80"/>
      <c r="L96" s="80"/>
      <c r="M96" s="80"/>
      <c r="N96" s="80"/>
      <c r="O96" s="80"/>
    </row>
    <row r="97" spans="1:15" s="61" customFormat="1" ht="20.25" x14ac:dyDescent="0.3">
      <c r="A97" s="80"/>
      <c r="B97" s="80"/>
      <c r="C97" s="80"/>
      <c r="D97" s="80"/>
      <c r="E97" s="80"/>
      <c r="F97" s="80"/>
      <c r="G97" s="80"/>
      <c r="H97" s="80"/>
      <c r="I97" s="80"/>
      <c r="J97" s="80"/>
      <c r="K97" s="80"/>
      <c r="L97" s="80"/>
      <c r="M97" s="80"/>
      <c r="N97" s="80"/>
      <c r="O97" s="50"/>
    </row>
    <row r="98" spans="1:15" s="61" customFormat="1" ht="20.25" x14ac:dyDescent="0.3">
      <c r="A98" s="80"/>
      <c r="B98" s="80"/>
      <c r="C98" s="80"/>
      <c r="D98" s="80"/>
      <c r="E98" s="80"/>
      <c r="F98" s="80"/>
      <c r="G98" s="80"/>
      <c r="H98" s="80"/>
      <c r="I98" s="80"/>
      <c r="J98" s="80"/>
      <c r="K98" s="80"/>
      <c r="L98" s="80"/>
      <c r="M98" s="80"/>
      <c r="N98" s="80"/>
      <c r="O98" s="50"/>
    </row>
    <row r="99" spans="1:15" s="61" customFormat="1" ht="20.25" x14ac:dyDescent="0.3">
      <c r="A99" s="80"/>
      <c r="B99" s="80"/>
      <c r="C99" s="80"/>
      <c r="D99" s="80"/>
      <c r="E99" s="80"/>
      <c r="F99" s="80"/>
      <c r="G99" s="80"/>
      <c r="H99" s="80"/>
      <c r="I99" s="80"/>
      <c r="J99" s="80"/>
      <c r="K99" s="80"/>
      <c r="L99" s="80"/>
      <c r="M99" s="80"/>
      <c r="N99" s="80"/>
      <c r="O99" s="50"/>
    </row>
    <row r="100" spans="1:15" s="61" customFormat="1" ht="20.25" x14ac:dyDescent="0.3">
      <c r="A100" s="80"/>
      <c r="B100" s="80"/>
      <c r="C100" s="80"/>
      <c r="D100" s="80"/>
      <c r="E100" s="80"/>
      <c r="F100" s="80"/>
      <c r="G100" s="80"/>
      <c r="H100" s="80"/>
      <c r="I100" s="80"/>
      <c r="J100" s="80"/>
      <c r="K100" s="80"/>
      <c r="L100" s="80"/>
      <c r="M100" s="80"/>
      <c r="N100" s="80"/>
      <c r="O100" s="50"/>
    </row>
    <row r="101" spans="1:15" s="61" customFormat="1" ht="20.25" x14ac:dyDescent="0.3">
      <c r="A101" s="80"/>
      <c r="B101" s="80"/>
      <c r="C101" s="80"/>
      <c r="D101" s="80"/>
      <c r="E101" s="80"/>
      <c r="F101" s="80"/>
      <c r="G101" s="80"/>
      <c r="H101" s="80"/>
      <c r="I101" s="80"/>
      <c r="J101" s="80"/>
      <c r="K101" s="80"/>
      <c r="L101" s="80"/>
      <c r="M101" s="80"/>
      <c r="N101" s="80"/>
      <c r="O101" s="50"/>
    </row>
    <row r="102" spans="1:15" s="61" customFormat="1" ht="20.25" x14ac:dyDescent="0.2">
      <c r="A102" s="80"/>
      <c r="B102" s="80"/>
      <c r="C102" s="80"/>
      <c r="D102" s="80"/>
      <c r="E102" s="80"/>
      <c r="F102" s="80"/>
      <c r="G102" s="80"/>
      <c r="H102" s="80"/>
      <c r="I102" s="80"/>
      <c r="J102" s="80"/>
      <c r="K102" s="80"/>
      <c r="L102" s="80"/>
      <c r="M102" s="80"/>
      <c r="N102" s="80"/>
      <c r="O102" s="80"/>
    </row>
    <row r="103" spans="1:15" s="61" customFormat="1" ht="20.25" x14ac:dyDescent="0.2">
      <c r="A103" s="80"/>
      <c r="B103" s="80"/>
      <c r="C103" s="80"/>
      <c r="D103" s="80"/>
      <c r="E103" s="80"/>
      <c r="F103" s="80"/>
      <c r="G103" s="80"/>
      <c r="H103" s="80"/>
      <c r="I103" s="80"/>
      <c r="J103" s="80"/>
      <c r="K103" s="80"/>
      <c r="L103" s="80"/>
      <c r="M103" s="80"/>
      <c r="N103" s="80"/>
      <c r="O103" s="80"/>
    </row>
    <row r="104" spans="1:15" s="61" customFormat="1" ht="20.25" x14ac:dyDescent="0.2">
      <c r="A104" s="80"/>
      <c r="B104" s="80"/>
      <c r="C104" s="80"/>
      <c r="D104" s="80"/>
      <c r="E104" s="80"/>
      <c r="F104" s="80"/>
      <c r="G104" s="80"/>
      <c r="H104" s="80"/>
      <c r="I104" s="80"/>
      <c r="J104" s="80"/>
      <c r="K104" s="80"/>
      <c r="L104" s="80"/>
      <c r="M104" s="80"/>
      <c r="N104" s="80"/>
      <c r="O104" s="80"/>
    </row>
    <row r="105" spans="1:15" s="61" customFormat="1" ht="20.25" x14ac:dyDescent="0.2">
      <c r="A105" s="80"/>
      <c r="B105" s="80"/>
      <c r="C105" s="80"/>
      <c r="D105" s="80"/>
      <c r="E105" s="80"/>
      <c r="F105" s="80"/>
      <c r="G105" s="80"/>
      <c r="H105" s="80"/>
      <c r="I105" s="80"/>
      <c r="J105" s="80"/>
      <c r="K105" s="80"/>
      <c r="L105" s="80"/>
      <c r="M105" s="80"/>
      <c r="N105" s="80"/>
      <c r="O105" s="80"/>
    </row>
    <row r="106" spans="1:15" s="61" customFormat="1" ht="20.25" x14ac:dyDescent="0.2">
      <c r="A106" s="80"/>
      <c r="B106" s="80"/>
      <c r="C106" s="80"/>
      <c r="D106" s="80"/>
      <c r="E106" s="80"/>
      <c r="F106" s="80"/>
      <c r="G106" s="80"/>
      <c r="H106" s="80"/>
      <c r="I106" s="80"/>
      <c r="J106" s="80"/>
      <c r="K106" s="80"/>
      <c r="L106" s="80"/>
      <c r="M106" s="80"/>
      <c r="N106" s="80"/>
      <c r="O106" s="80"/>
    </row>
    <row r="107" spans="1:15" s="61" customFormat="1" ht="20.25" x14ac:dyDescent="0.2">
      <c r="A107" s="80"/>
      <c r="B107" s="80"/>
      <c r="C107" s="80"/>
      <c r="D107" s="80"/>
      <c r="E107" s="80"/>
      <c r="F107" s="80"/>
      <c r="G107" s="80"/>
      <c r="H107" s="80"/>
      <c r="I107" s="80"/>
      <c r="J107" s="80"/>
      <c r="K107" s="80"/>
      <c r="L107" s="80"/>
      <c r="M107" s="80"/>
      <c r="N107" s="80"/>
      <c r="O107" s="80"/>
    </row>
    <row r="108" spans="1:15" s="61" customFormat="1" ht="20.25" x14ac:dyDescent="0.2">
      <c r="A108" s="80"/>
      <c r="B108" s="80"/>
      <c r="C108" s="80"/>
      <c r="D108" s="80"/>
      <c r="E108" s="80"/>
      <c r="F108" s="80"/>
      <c r="G108" s="80"/>
      <c r="H108" s="80"/>
      <c r="I108" s="80"/>
      <c r="J108" s="80"/>
      <c r="K108" s="80"/>
      <c r="L108" s="80"/>
      <c r="M108" s="80"/>
      <c r="N108" s="80"/>
      <c r="O108" s="80"/>
    </row>
    <row r="109" spans="1:15" s="61" customFormat="1" ht="20.25" x14ac:dyDescent="0.2">
      <c r="A109" s="80"/>
      <c r="B109" s="80"/>
      <c r="C109" s="80"/>
      <c r="D109" s="80"/>
      <c r="E109" s="80"/>
      <c r="F109" s="80"/>
      <c r="G109" s="80"/>
      <c r="H109" s="80"/>
      <c r="I109" s="80"/>
      <c r="J109" s="80"/>
      <c r="K109" s="80"/>
      <c r="L109" s="80"/>
      <c r="M109" s="80"/>
      <c r="N109" s="80"/>
      <c r="O109" s="80"/>
    </row>
    <row r="110" spans="1:15" s="61" customFormat="1" ht="20.25" x14ac:dyDescent="0.2">
      <c r="A110" s="80"/>
      <c r="B110" s="80"/>
      <c r="C110" s="80"/>
      <c r="D110" s="80"/>
      <c r="E110" s="80"/>
      <c r="F110" s="80"/>
      <c r="G110" s="80"/>
      <c r="H110" s="80"/>
      <c r="I110" s="80"/>
      <c r="J110" s="80"/>
      <c r="K110" s="80"/>
      <c r="L110" s="80"/>
      <c r="M110" s="80"/>
      <c r="N110" s="80"/>
      <c r="O110" s="80"/>
    </row>
    <row r="111" spans="1:15" s="61" customFormat="1" ht="20.25" x14ac:dyDescent="0.2">
      <c r="A111" s="80"/>
      <c r="B111" s="80"/>
      <c r="C111" s="80"/>
      <c r="D111" s="80"/>
      <c r="E111" s="80"/>
      <c r="F111" s="80"/>
      <c r="G111" s="80"/>
      <c r="H111" s="80"/>
      <c r="I111" s="80"/>
      <c r="J111" s="80"/>
      <c r="K111" s="80"/>
      <c r="L111" s="80"/>
      <c r="M111" s="80"/>
      <c r="N111" s="80"/>
      <c r="O111" s="80"/>
    </row>
    <row r="112" spans="1:15" s="61" customFormat="1" ht="20.25" x14ac:dyDescent="0.2">
      <c r="A112" s="80"/>
      <c r="B112" s="80"/>
      <c r="C112" s="80"/>
      <c r="D112" s="80"/>
      <c r="E112" s="80"/>
      <c r="F112" s="80"/>
      <c r="G112" s="80"/>
      <c r="H112" s="80"/>
      <c r="I112" s="80"/>
      <c r="J112" s="80"/>
      <c r="K112" s="80"/>
      <c r="L112" s="80"/>
      <c r="M112" s="80"/>
      <c r="N112" s="80"/>
      <c r="O112" s="80"/>
    </row>
    <row r="113" spans="1:15" s="61" customFormat="1" ht="20.25" x14ac:dyDescent="0.2">
      <c r="A113" s="80"/>
      <c r="B113" s="80"/>
      <c r="C113" s="80"/>
      <c r="D113" s="80"/>
      <c r="E113" s="80"/>
      <c r="F113" s="80"/>
      <c r="G113" s="80"/>
      <c r="H113" s="80"/>
      <c r="I113" s="80"/>
      <c r="J113" s="80"/>
      <c r="K113" s="80"/>
      <c r="L113" s="80"/>
      <c r="M113" s="80"/>
      <c r="N113" s="80"/>
      <c r="O113" s="80"/>
    </row>
    <row r="114" spans="1:15" s="61" customFormat="1" ht="20.25" x14ac:dyDescent="0.2">
      <c r="A114" s="80"/>
      <c r="B114" s="80"/>
      <c r="C114" s="80"/>
      <c r="D114" s="80"/>
      <c r="E114" s="80"/>
      <c r="F114" s="80"/>
      <c r="G114" s="80"/>
      <c r="H114" s="80"/>
      <c r="I114" s="80"/>
      <c r="J114" s="80"/>
      <c r="K114" s="80"/>
      <c r="L114" s="80"/>
      <c r="M114" s="80"/>
      <c r="N114" s="80"/>
      <c r="O114" s="80"/>
    </row>
    <row r="115" spans="1:15" s="61" customFormat="1" ht="20.25" x14ac:dyDescent="0.2">
      <c r="A115" s="80"/>
      <c r="B115" s="80"/>
      <c r="C115" s="80"/>
      <c r="D115" s="80"/>
      <c r="E115" s="80"/>
      <c r="F115" s="80"/>
      <c r="G115" s="80"/>
      <c r="H115" s="80"/>
      <c r="I115" s="80"/>
      <c r="J115" s="80"/>
      <c r="K115" s="80"/>
      <c r="L115" s="80"/>
      <c r="M115" s="80"/>
      <c r="N115" s="80"/>
      <c r="O115" s="80"/>
    </row>
    <row r="116" spans="1:15" s="61" customFormat="1" ht="20.25" x14ac:dyDescent="0.2">
      <c r="A116" s="80"/>
      <c r="B116" s="80"/>
      <c r="C116" s="80"/>
      <c r="D116" s="80"/>
      <c r="E116" s="80"/>
      <c r="F116" s="80"/>
      <c r="G116" s="80"/>
      <c r="H116" s="80"/>
      <c r="I116" s="80"/>
      <c r="J116" s="80"/>
      <c r="K116" s="80"/>
      <c r="L116" s="80"/>
      <c r="M116" s="80"/>
      <c r="N116" s="80"/>
      <c r="O116" s="80"/>
    </row>
    <row r="117" spans="1:15" s="61" customFormat="1" ht="20.25" x14ac:dyDescent="0.2">
      <c r="A117" s="80"/>
      <c r="B117" s="80"/>
      <c r="C117" s="80"/>
      <c r="D117" s="80"/>
      <c r="E117" s="80"/>
      <c r="F117" s="80"/>
      <c r="G117" s="80"/>
      <c r="H117" s="80"/>
      <c r="I117" s="80"/>
      <c r="J117" s="80"/>
      <c r="K117" s="80"/>
      <c r="L117" s="80"/>
      <c r="M117" s="80"/>
      <c r="N117" s="80"/>
      <c r="O117" s="80"/>
    </row>
    <row r="118" spans="1:15" s="61" customFormat="1" ht="20.25" x14ac:dyDescent="0.2">
      <c r="A118" s="80"/>
      <c r="B118" s="80"/>
      <c r="C118" s="80"/>
      <c r="D118" s="80"/>
      <c r="E118" s="80"/>
      <c r="F118" s="80"/>
      <c r="G118" s="80"/>
      <c r="H118" s="80"/>
      <c r="I118" s="80"/>
      <c r="J118" s="80"/>
      <c r="K118" s="80"/>
      <c r="L118" s="80"/>
      <c r="M118" s="80"/>
      <c r="N118" s="80"/>
      <c r="O118" s="80"/>
    </row>
    <row r="119" spans="1:15" s="61" customFormat="1" ht="20.25" x14ac:dyDescent="0.2">
      <c r="A119" s="80"/>
      <c r="B119" s="80"/>
      <c r="C119" s="80"/>
      <c r="D119" s="80"/>
      <c r="E119" s="80"/>
      <c r="F119" s="80"/>
      <c r="G119" s="80"/>
      <c r="H119" s="80"/>
      <c r="I119" s="80"/>
      <c r="J119" s="80"/>
      <c r="K119" s="80"/>
      <c r="L119" s="80"/>
      <c r="M119" s="80"/>
      <c r="N119" s="80"/>
      <c r="O119" s="80"/>
    </row>
    <row r="120" spans="1:15" s="61" customFormat="1" ht="20.25" x14ac:dyDescent="0.2">
      <c r="A120" s="80"/>
      <c r="B120" s="80"/>
      <c r="C120" s="80"/>
      <c r="D120" s="80"/>
      <c r="E120" s="80"/>
      <c r="F120" s="80"/>
      <c r="G120" s="80"/>
      <c r="H120" s="80"/>
      <c r="I120" s="80"/>
      <c r="J120" s="80"/>
      <c r="K120" s="80"/>
      <c r="L120" s="80"/>
      <c r="M120" s="80"/>
      <c r="N120" s="80"/>
      <c r="O120" s="80"/>
    </row>
    <row r="121" spans="1:15" s="61" customFormat="1" ht="20.25" x14ac:dyDescent="0.2">
      <c r="A121" s="80"/>
      <c r="B121" s="80"/>
      <c r="C121" s="80"/>
      <c r="D121" s="80"/>
      <c r="E121" s="80"/>
      <c r="F121" s="80"/>
      <c r="G121" s="80"/>
      <c r="H121" s="80"/>
      <c r="I121" s="80"/>
      <c r="J121" s="80"/>
      <c r="K121" s="80"/>
      <c r="L121" s="80"/>
      <c r="M121" s="80"/>
      <c r="N121" s="80"/>
      <c r="O121" s="80"/>
    </row>
    <row r="122" spans="1:15" s="61" customFormat="1" ht="20.25" x14ac:dyDescent="0.2">
      <c r="A122" s="80"/>
      <c r="B122" s="80"/>
      <c r="C122" s="80"/>
      <c r="D122" s="80"/>
      <c r="E122" s="80"/>
      <c r="F122" s="80"/>
      <c r="G122" s="80"/>
      <c r="H122" s="80"/>
      <c r="I122" s="80"/>
      <c r="J122" s="80"/>
      <c r="K122" s="80"/>
      <c r="L122" s="80"/>
      <c r="M122" s="80"/>
      <c r="N122" s="80"/>
      <c r="O122" s="80"/>
    </row>
    <row r="123" spans="1:15" s="61" customFormat="1" ht="20.25" x14ac:dyDescent="0.2">
      <c r="A123" s="80"/>
      <c r="B123" s="80"/>
      <c r="C123" s="80"/>
      <c r="D123" s="80"/>
      <c r="E123" s="80"/>
      <c r="F123" s="80"/>
      <c r="G123" s="80"/>
      <c r="H123" s="80"/>
      <c r="I123" s="80"/>
      <c r="J123" s="80"/>
      <c r="K123" s="80"/>
      <c r="L123" s="80"/>
      <c r="M123" s="80"/>
      <c r="N123" s="80"/>
      <c r="O123" s="80"/>
    </row>
    <row r="124" spans="1:15" s="61" customFormat="1" ht="20.25" x14ac:dyDescent="0.2">
      <c r="A124" s="80"/>
      <c r="B124" s="80"/>
      <c r="C124" s="80"/>
      <c r="D124" s="80"/>
      <c r="E124" s="80"/>
      <c r="F124" s="80"/>
      <c r="G124" s="80"/>
      <c r="H124" s="80"/>
      <c r="I124" s="80"/>
      <c r="J124" s="80"/>
      <c r="K124" s="80"/>
      <c r="L124" s="80"/>
      <c r="M124" s="80"/>
      <c r="N124" s="80"/>
      <c r="O124" s="80"/>
    </row>
    <row r="125" spans="1:15" s="61" customFormat="1" ht="20.25" x14ac:dyDescent="0.2">
      <c r="A125" s="80"/>
      <c r="B125" s="80"/>
      <c r="C125" s="80"/>
      <c r="D125" s="80"/>
      <c r="E125" s="80"/>
      <c r="F125" s="80"/>
      <c r="G125" s="80"/>
      <c r="H125" s="80"/>
      <c r="I125" s="80"/>
      <c r="J125" s="80"/>
      <c r="K125" s="80"/>
      <c r="L125" s="80"/>
      <c r="M125" s="80"/>
      <c r="N125" s="80"/>
      <c r="O125" s="80"/>
    </row>
    <row r="126" spans="1:15" s="61" customFormat="1" ht="20.25" x14ac:dyDescent="0.2">
      <c r="A126" s="80"/>
      <c r="B126" s="80"/>
      <c r="C126" s="80"/>
      <c r="D126" s="80"/>
      <c r="E126" s="87"/>
      <c r="F126" s="80"/>
      <c r="G126" s="80"/>
      <c r="H126" s="80"/>
      <c r="I126" s="80"/>
      <c r="J126" s="80"/>
      <c r="K126" s="80"/>
      <c r="L126" s="80"/>
      <c r="M126" s="80"/>
      <c r="N126" s="80"/>
      <c r="O126" s="80"/>
    </row>
    <row r="127" spans="1:15" s="61" customFormat="1" ht="20.25" x14ac:dyDescent="0.2">
      <c r="A127" s="80"/>
      <c r="B127" s="80"/>
      <c r="C127" s="80"/>
      <c r="D127" s="80"/>
      <c r="E127" s="87"/>
      <c r="F127" s="80"/>
      <c r="G127" s="80"/>
      <c r="H127" s="80"/>
      <c r="I127" s="80"/>
      <c r="J127" s="80"/>
      <c r="K127" s="80"/>
      <c r="L127" s="80"/>
      <c r="M127" s="80"/>
      <c r="N127" s="80"/>
      <c r="O127" s="80"/>
    </row>
    <row r="128" spans="1:15" s="61" customFormat="1" ht="20.25" x14ac:dyDescent="0.2">
      <c r="A128" s="80"/>
      <c r="B128" s="80"/>
      <c r="C128" s="80"/>
      <c r="D128" s="80"/>
      <c r="E128" s="87"/>
      <c r="F128" s="80"/>
      <c r="G128" s="80"/>
      <c r="H128" s="80"/>
      <c r="I128" s="80"/>
      <c r="J128" s="80"/>
      <c r="K128" s="80"/>
      <c r="L128" s="80"/>
      <c r="M128" s="80"/>
      <c r="N128" s="80"/>
      <c r="O128" s="80"/>
    </row>
    <row r="129" spans="1:20" s="61" customFormat="1" ht="20.25" x14ac:dyDescent="0.2">
      <c r="A129" s="80"/>
      <c r="B129" s="80"/>
      <c r="C129" s="80"/>
      <c r="D129" s="80"/>
      <c r="E129" s="87"/>
      <c r="F129" s="80"/>
      <c r="G129" s="80"/>
      <c r="H129" s="80"/>
      <c r="I129" s="80"/>
      <c r="J129" s="80"/>
      <c r="K129" s="80"/>
      <c r="L129" s="80"/>
      <c r="M129" s="80"/>
      <c r="N129" s="80"/>
      <c r="O129" s="80"/>
    </row>
    <row r="130" spans="1:20" s="61" customFormat="1" ht="20.25" x14ac:dyDescent="0.2">
      <c r="A130" s="80"/>
      <c r="B130" s="80"/>
      <c r="C130" s="80"/>
      <c r="D130" s="80"/>
      <c r="E130" s="87"/>
      <c r="F130" s="80"/>
      <c r="G130" s="80"/>
      <c r="H130" s="80"/>
      <c r="I130" s="80"/>
      <c r="J130" s="80"/>
      <c r="K130" s="80"/>
      <c r="L130" s="80"/>
      <c r="M130" s="80"/>
      <c r="N130" s="80"/>
      <c r="O130" s="80"/>
    </row>
    <row r="131" spans="1:20" s="61" customFormat="1" ht="20.25" x14ac:dyDescent="0.2">
      <c r="A131" s="80"/>
      <c r="B131" s="80"/>
      <c r="C131" s="80"/>
      <c r="D131" s="80"/>
      <c r="E131" s="87"/>
      <c r="F131" s="80"/>
      <c r="G131" s="80"/>
      <c r="H131" s="80"/>
      <c r="I131" s="80"/>
      <c r="J131" s="80"/>
      <c r="K131" s="80"/>
      <c r="L131" s="80"/>
      <c r="M131" s="80"/>
      <c r="N131" s="80"/>
      <c r="O131" s="80"/>
    </row>
    <row r="132" spans="1:20" s="61" customFormat="1" ht="20.25" x14ac:dyDescent="0.2">
      <c r="A132" s="80"/>
      <c r="B132" s="80"/>
      <c r="C132" s="80"/>
      <c r="D132" s="80"/>
      <c r="E132" s="87"/>
      <c r="F132" s="80"/>
      <c r="G132" s="80"/>
      <c r="H132" s="80"/>
      <c r="I132" s="80"/>
      <c r="J132" s="80"/>
      <c r="K132" s="80"/>
      <c r="L132" s="80"/>
      <c r="M132" s="80"/>
      <c r="N132" s="80"/>
      <c r="O132" s="80"/>
    </row>
    <row r="133" spans="1:20" s="61" customFormat="1" ht="20.25" x14ac:dyDescent="0.2">
      <c r="A133" s="80"/>
      <c r="B133" s="80"/>
      <c r="C133" s="80"/>
      <c r="D133" s="80"/>
      <c r="E133" s="87"/>
      <c r="F133" s="80"/>
      <c r="G133" s="80"/>
      <c r="H133" s="80"/>
      <c r="I133" s="80"/>
      <c r="J133" s="80"/>
      <c r="K133" s="80"/>
      <c r="L133" s="80"/>
      <c r="M133" s="80"/>
      <c r="N133" s="80"/>
      <c r="O133" s="80"/>
    </row>
    <row r="134" spans="1:20" s="61" customFormat="1" ht="20.25" x14ac:dyDescent="0.2">
      <c r="A134" s="80"/>
      <c r="B134" s="80"/>
      <c r="C134" s="80"/>
      <c r="D134" s="80"/>
      <c r="E134" s="87"/>
      <c r="F134" s="80"/>
      <c r="G134" s="80"/>
      <c r="H134" s="80"/>
      <c r="I134" s="80"/>
      <c r="J134" s="80"/>
      <c r="K134" s="80"/>
      <c r="L134" s="80"/>
      <c r="M134" s="80"/>
      <c r="N134" s="80"/>
      <c r="O134" s="80"/>
    </row>
    <row r="135" spans="1:20" s="61" customFormat="1" ht="20.25" x14ac:dyDescent="0.2">
      <c r="A135" s="80"/>
      <c r="B135" s="80"/>
      <c r="C135" s="80"/>
      <c r="D135" s="80"/>
      <c r="E135" s="87"/>
      <c r="F135" s="80"/>
      <c r="G135" s="80"/>
      <c r="H135" s="80"/>
      <c r="I135" s="80"/>
      <c r="J135" s="80"/>
      <c r="K135" s="80"/>
      <c r="L135" s="80"/>
      <c r="M135" s="80"/>
      <c r="N135" s="80"/>
      <c r="O135" s="80"/>
    </row>
    <row r="136" spans="1:20" s="61" customFormat="1" ht="20.25" x14ac:dyDescent="0.2">
      <c r="A136" s="80"/>
      <c r="B136" s="80"/>
      <c r="C136" s="80"/>
      <c r="D136" s="80"/>
      <c r="E136" s="87"/>
      <c r="F136" s="80"/>
      <c r="G136" s="80"/>
      <c r="H136" s="80"/>
      <c r="I136" s="80"/>
      <c r="J136" s="80"/>
      <c r="K136" s="80"/>
      <c r="L136" s="80"/>
      <c r="M136" s="80"/>
      <c r="N136" s="80"/>
      <c r="O136" s="80"/>
    </row>
    <row r="137" spans="1:20" s="61" customFormat="1" ht="20.25" x14ac:dyDescent="0.2">
      <c r="A137" s="80"/>
      <c r="B137" s="80"/>
      <c r="C137" s="80"/>
      <c r="D137" s="80"/>
      <c r="E137" s="87"/>
      <c r="F137" s="80"/>
      <c r="G137" s="80"/>
      <c r="H137" s="80"/>
      <c r="I137" s="80"/>
      <c r="J137" s="88"/>
      <c r="K137" s="88"/>
      <c r="L137" s="88"/>
      <c r="M137" s="88"/>
      <c r="N137" s="88"/>
      <c r="O137" s="88"/>
      <c r="P137" s="89"/>
      <c r="Q137" s="89"/>
      <c r="R137" s="89"/>
      <c r="S137" s="89"/>
      <c r="T137" s="89"/>
    </row>
    <row r="138" spans="1:20" s="61" customFormat="1" ht="20.25" x14ac:dyDescent="0.2">
      <c r="A138" s="80"/>
      <c r="B138" s="80"/>
      <c r="C138" s="80"/>
      <c r="D138" s="80"/>
      <c r="E138" s="87"/>
      <c r="F138" s="80"/>
      <c r="G138" s="80"/>
      <c r="H138" s="80"/>
      <c r="I138" s="80"/>
      <c r="J138" s="88"/>
      <c r="K138" s="88"/>
      <c r="L138" s="88"/>
      <c r="M138" s="88"/>
      <c r="N138" s="88"/>
      <c r="O138" s="88"/>
      <c r="P138" s="89"/>
      <c r="Q138" s="89"/>
      <c r="R138" s="89"/>
      <c r="S138" s="89"/>
      <c r="T138" s="89"/>
    </row>
    <row r="139" spans="1:20" s="61" customFormat="1" ht="20.25" x14ac:dyDescent="0.2">
      <c r="A139" s="80"/>
      <c r="B139" s="80"/>
      <c r="C139" s="80"/>
      <c r="D139" s="80"/>
      <c r="E139" s="87"/>
      <c r="F139" s="80"/>
      <c r="G139" s="80"/>
      <c r="H139" s="80"/>
      <c r="I139" s="80"/>
      <c r="J139" s="88"/>
      <c r="K139" s="88"/>
      <c r="L139" s="88"/>
      <c r="M139" s="88"/>
      <c r="N139" s="88"/>
      <c r="O139" s="88"/>
      <c r="P139" s="89"/>
      <c r="Q139" s="89"/>
      <c r="R139" s="89"/>
      <c r="S139" s="89"/>
      <c r="T139" s="89"/>
    </row>
    <row r="140" spans="1:20" s="61" customFormat="1" ht="20.25" x14ac:dyDescent="0.2">
      <c r="A140" s="80"/>
      <c r="B140" s="80"/>
      <c r="C140" s="80"/>
      <c r="D140" s="80"/>
      <c r="E140" s="87"/>
      <c r="F140" s="80"/>
      <c r="G140" s="80"/>
      <c r="H140" s="80"/>
      <c r="I140" s="80"/>
      <c r="J140" s="88"/>
      <c r="K140" s="88"/>
      <c r="L140" s="88"/>
      <c r="M140" s="88"/>
      <c r="N140" s="88"/>
      <c r="O140" s="88"/>
      <c r="P140" s="89"/>
      <c r="Q140" s="89"/>
      <c r="R140" s="89"/>
      <c r="S140" s="89"/>
      <c r="T140" s="89"/>
    </row>
    <row r="141" spans="1:20" s="61" customFormat="1" ht="20.25" x14ac:dyDescent="0.2">
      <c r="A141" s="80"/>
      <c r="B141" s="88"/>
      <c r="C141" s="88"/>
      <c r="D141" s="88"/>
      <c r="E141" s="90"/>
      <c r="F141" s="88"/>
      <c r="G141" s="88"/>
      <c r="H141" s="88"/>
      <c r="I141" s="88"/>
      <c r="J141" s="88"/>
      <c r="K141" s="88"/>
      <c r="L141" s="88"/>
      <c r="M141" s="88"/>
      <c r="N141" s="88"/>
      <c r="O141" s="88"/>
      <c r="P141" s="89"/>
      <c r="Q141" s="89"/>
      <c r="R141" s="89"/>
      <c r="S141" s="89"/>
      <c r="T141" s="89"/>
    </row>
    <row r="142" spans="1:20" s="61" customFormat="1" ht="20.25" x14ac:dyDescent="0.2">
      <c r="A142" s="80"/>
      <c r="B142" s="88"/>
      <c r="C142" s="88"/>
      <c r="D142" s="88"/>
      <c r="E142" s="90"/>
      <c r="F142" s="88"/>
      <c r="G142" s="88"/>
      <c r="H142" s="88"/>
      <c r="I142" s="88"/>
      <c r="J142" s="88"/>
      <c r="K142" s="88"/>
      <c r="L142" s="88"/>
      <c r="M142" s="88"/>
      <c r="N142" s="88"/>
      <c r="O142" s="88"/>
      <c r="P142" s="89"/>
      <c r="Q142" s="89"/>
      <c r="R142" s="89"/>
      <c r="S142" s="89"/>
      <c r="T142" s="89"/>
    </row>
    <row r="143" spans="1:20" s="61" customFormat="1" ht="20.25" x14ac:dyDescent="0.2">
      <c r="A143" s="80"/>
      <c r="B143" s="88"/>
      <c r="C143" s="88"/>
      <c r="D143" s="88"/>
      <c r="E143" s="90"/>
      <c r="F143" s="88"/>
      <c r="G143" s="88"/>
      <c r="H143" s="88"/>
      <c r="I143" s="88"/>
      <c r="J143" s="88"/>
      <c r="K143" s="88"/>
      <c r="L143" s="88"/>
      <c r="M143" s="88"/>
      <c r="N143" s="88"/>
      <c r="O143" s="88"/>
      <c r="P143" s="89"/>
      <c r="Q143" s="89"/>
      <c r="R143" s="89"/>
      <c r="S143" s="89"/>
      <c r="T143" s="89"/>
    </row>
    <row r="144" spans="1:20" s="61" customFormat="1" ht="20.25" x14ac:dyDescent="0.2">
      <c r="A144" s="80"/>
      <c r="B144" s="88"/>
      <c r="C144" s="88"/>
      <c r="D144" s="88"/>
      <c r="E144" s="90"/>
      <c r="F144" s="88"/>
      <c r="G144" s="88"/>
      <c r="H144" s="88"/>
      <c r="I144" s="88"/>
      <c r="J144" s="88"/>
      <c r="K144" s="88"/>
      <c r="L144" s="88"/>
      <c r="M144" s="88"/>
      <c r="N144" s="88"/>
      <c r="O144" s="88"/>
      <c r="P144" s="89"/>
      <c r="Q144" s="89"/>
      <c r="R144" s="89"/>
      <c r="S144" s="89"/>
      <c r="T144" s="89"/>
    </row>
    <row r="145" spans="1:20" s="61" customFormat="1" ht="20.25" x14ac:dyDescent="0.2">
      <c r="A145" s="80"/>
      <c r="B145" s="88"/>
      <c r="C145" s="88"/>
      <c r="D145" s="88"/>
      <c r="E145" s="90"/>
      <c r="F145" s="88"/>
      <c r="G145" s="88"/>
      <c r="H145" s="88"/>
      <c r="I145" s="88"/>
      <c r="J145" s="88"/>
      <c r="K145" s="88"/>
      <c r="L145" s="88"/>
      <c r="M145" s="88"/>
      <c r="N145" s="88"/>
      <c r="O145" s="88"/>
      <c r="P145" s="89"/>
      <c r="Q145" s="89"/>
      <c r="R145" s="89"/>
      <c r="S145" s="89"/>
      <c r="T145" s="89"/>
    </row>
    <row r="146" spans="1:20" s="61" customFormat="1" ht="20.25" x14ac:dyDescent="0.2">
      <c r="A146" s="80"/>
      <c r="B146" s="88"/>
      <c r="C146" s="88"/>
      <c r="D146" s="88"/>
      <c r="E146" s="90"/>
      <c r="F146" s="88"/>
      <c r="G146" s="88"/>
      <c r="H146" s="88"/>
      <c r="I146" s="88"/>
      <c r="J146" s="88"/>
      <c r="K146" s="88"/>
      <c r="L146" s="88"/>
      <c r="M146" s="88"/>
      <c r="N146" s="88"/>
      <c r="O146" s="88"/>
      <c r="P146" s="89"/>
      <c r="Q146" s="89"/>
      <c r="R146" s="89"/>
      <c r="S146" s="89"/>
      <c r="T146" s="89"/>
    </row>
    <row r="147" spans="1:20" s="61" customFormat="1" ht="20.25" x14ac:dyDescent="0.2">
      <c r="A147" s="80"/>
      <c r="B147" s="88"/>
      <c r="C147" s="88"/>
      <c r="D147" s="88"/>
      <c r="E147" s="90"/>
      <c r="F147" s="88"/>
      <c r="G147" s="88"/>
      <c r="H147" s="88"/>
      <c r="I147" s="88"/>
      <c r="J147" s="88"/>
      <c r="K147" s="88"/>
      <c r="L147" s="88"/>
      <c r="M147" s="88"/>
      <c r="N147" s="88"/>
      <c r="O147" s="88"/>
      <c r="P147" s="89"/>
      <c r="Q147" s="89"/>
      <c r="R147" s="89"/>
      <c r="S147" s="89"/>
      <c r="T147" s="89"/>
    </row>
    <row r="148" spans="1:20" s="61" customFormat="1" ht="20.25" x14ac:dyDescent="0.2">
      <c r="A148" s="80"/>
      <c r="B148" s="88"/>
      <c r="C148" s="88"/>
      <c r="D148" s="88"/>
      <c r="E148" s="90"/>
      <c r="F148" s="88"/>
      <c r="G148" s="88"/>
      <c r="H148" s="88"/>
      <c r="I148" s="88"/>
      <c r="J148" s="88"/>
      <c r="K148" s="88"/>
      <c r="L148" s="88"/>
      <c r="M148" s="88"/>
      <c r="N148" s="88"/>
      <c r="O148" s="88"/>
      <c r="P148" s="89"/>
      <c r="Q148" s="89"/>
      <c r="R148" s="89"/>
      <c r="S148" s="89"/>
      <c r="T148" s="89"/>
    </row>
    <row r="149" spans="1:20" s="61" customFormat="1" ht="20.25" x14ac:dyDescent="0.2">
      <c r="A149" s="80"/>
      <c r="B149" s="88"/>
      <c r="C149" s="88"/>
      <c r="D149" s="88"/>
      <c r="E149" s="90"/>
      <c r="F149" s="88"/>
      <c r="G149" s="88"/>
      <c r="H149" s="88"/>
      <c r="I149" s="88"/>
      <c r="J149" s="88"/>
      <c r="K149" s="88"/>
      <c r="L149" s="88"/>
      <c r="M149" s="88"/>
      <c r="N149" s="88"/>
      <c r="O149" s="88"/>
      <c r="P149" s="89"/>
      <c r="Q149" s="89"/>
      <c r="R149" s="89"/>
      <c r="S149" s="89"/>
      <c r="T149" s="89"/>
    </row>
    <row r="150" spans="1:20" s="61" customFormat="1" ht="20.25" x14ac:dyDescent="0.2">
      <c r="A150" s="80"/>
      <c r="B150" s="88"/>
      <c r="C150" s="88"/>
      <c r="D150" s="88"/>
      <c r="E150" s="90"/>
      <c r="F150" s="88"/>
      <c r="G150" s="88"/>
      <c r="H150" s="88"/>
      <c r="I150" s="88"/>
      <c r="J150" s="88"/>
      <c r="K150" s="88"/>
      <c r="L150" s="88"/>
      <c r="M150" s="88"/>
      <c r="N150" s="88"/>
      <c r="O150" s="88"/>
      <c r="P150" s="89"/>
      <c r="Q150" s="89"/>
      <c r="R150" s="89"/>
      <c r="S150" s="89"/>
      <c r="T150" s="89"/>
    </row>
    <row r="151" spans="1:20" s="61" customFormat="1" ht="20.25" x14ac:dyDescent="0.2">
      <c r="A151" s="80"/>
      <c r="B151" s="88"/>
      <c r="C151" s="88"/>
      <c r="D151" s="88"/>
      <c r="E151" s="90"/>
      <c r="F151" s="88"/>
      <c r="G151" s="88"/>
      <c r="H151" s="88"/>
      <c r="I151" s="88"/>
      <c r="J151" s="88"/>
      <c r="K151" s="88"/>
      <c r="L151" s="88"/>
      <c r="M151" s="88"/>
      <c r="N151" s="88"/>
      <c r="O151" s="88"/>
      <c r="P151" s="89"/>
      <c r="Q151" s="89"/>
      <c r="R151" s="89"/>
      <c r="S151" s="89"/>
      <c r="T151" s="89"/>
    </row>
    <row r="152" spans="1:20" s="61" customFormat="1" ht="20.25" x14ac:dyDescent="0.2">
      <c r="A152" s="80"/>
      <c r="B152" s="88"/>
      <c r="C152" s="88"/>
      <c r="D152" s="88"/>
      <c r="E152" s="90"/>
      <c r="F152" s="88"/>
      <c r="G152" s="88"/>
      <c r="H152" s="88"/>
      <c r="I152" s="88"/>
      <c r="J152" s="88"/>
      <c r="K152" s="88"/>
      <c r="L152" s="88"/>
      <c r="M152" s="88"/>
      <c r="N152" s="88"/>
      <c r="O152" s="88"/>
      <c r="P152" s="89"/>
      <c r="Q152" s="89"/>
      <c r="R152" s="89"/>
      <c r="S152" s="89"/>
      <c r="T152" s="89"/>
    </row>
    <row r="153" spans="1:20" s="61" customFormat="1" ht="20.25" x14ac:dyDescent="0.2">
      <c r="A153" s="80"/>
      <c r="B153" s="88"/>
      <c r="C153" s="88"/>
      <c r="D153" s="88"/>
      <c r="E153" s="90"/>
      <c r="F153" s="88"/>
      <c r="G153" s="88"/>
      <c r="H153" s="88"/>
      <c r="I153" s="88"/>
      <c r="J153" s="88"/>
      <c r="K153" s="88"/>
      <c r="L153" s="88"/>
      <c r="M153" s="88"/>
      <c r="N153" s="88"/>
      <c r="O153" s="88"/>
      <c r="P153" s="89"/>
      <c r="Q153" s="89"/>
      <c r="R153" s="89"/>
      <c r="S153" s="89"/>
      <c r="T153" s="89"/>
    </row>
    <row r="154" spans="1:20" s="61" customFormat="1" ht="20.25" x14ac:dyDescent="0.2">
      <c r="A154" s="80"/>
      <c r="B154" s="88"/>
      <c r="C154" s="88"/>
      <c r="D154" s="88"/>
      <c r="E154" s="90"/>
      <c r="F154" s="88"/>
      <c r="G154" s="88"/>
      <c r="H154" s="88"/>
      <c r="I154" s="88"/>
      <c r="J154" s="88"/>
      <c r="K154" s="88"/>
      <c r="L154" s="88"/>
      <c r="M154" s="88"/>
      <c r="N154" s="88"/>
      <c r="O154" s="88"/>
      <c r="P154" s="89"/>
      <c r="Q154" s="89"/>
      <c r="R154" s="89"/>
      <c r="S154" s="89"/>
      <c r="T154" s="89"/>
    </row>
    <row r="155" spans="1:20" s="61" customFormat="1" ht="20.25" x14ac:dyDescent="0.2">
      <c r="A155" s="80"/>
      <c r="B155" s="88"/>
      <c r="C155" s="88"/>
      <c r="D155" s="88"/>
      <c r="E155" s="90"/>
      <c r="F155" s="88"/>
      <c r="G155" s="88"/>
      <c r="H155" s="88"/>
      <c r="I155" s="88"/>
      <c r="J155" s="88"/>
      <c r="K155" s="88"/>
      <c r="L155" s="88"/>
      <c r="M155" s="88"/>
      <c r="N155" s="88"/>
      <c r="O155" s="88"/>
      <c r="P155" s="89"/>
      <c r="Q155" s="89"/>
      <c r="R155" s="89"/>
      <c r="S155" s="89"/>
      <c r="T155" s="89"/>
    </row>
    <row r="156" spans="1:20" s="61" customFormat="1" ht="20.25" x14ac:dyDescent="0.2">
      <c r="A156" s="80"/>
      <c r="B156" s="88"/>
      <c r="C156" s="88"/>
      <c r="D156" s="88"/>
      <c r="E156" s="90"/>
      <c r="F156" s="88"/>
      <c r="G156" s="88"/>
      <c r="H156" s="88"/>
      <c r="I156" s="88"/>
      <c r="J156" s="88"/>
      <c r="K156" s="88"/>
      <c r="L156" s="88"/>
      <c r="M156" s="88"/>
      <c r="N156" s="88"/>
      <c r="O156" s="88"/>
      <c r="P156" s="89"/>
      <c r="Q156" s="89"/>
      <c r="R156" s="89"/>
      <c r="S156" s="89"/>
      <c r="T156" s="89"/>
    </row>
    <row r="157" spans="1:20" s="61" customFormat="1" ht="20.25" x14ac:dyDescent="0.2">
      <c r="A157" s="80"/>
      <c r="B157" s="88"/>
      <c r="C157" s="88"/>
      <c r="D157" s="88"/>
      <c r="E157" s="90"/>
      <c r="F157" s="88"/>
      <c r="G157" s="88"/>
      <c r="H157" s="88"/>
      <c r="I157" s="88"/>
      <c r="J157" s="88"/>
      <c r="K157" s="88"/>
      <c r="L157" s="88"/>
      <c r="M157" s="88"/>
      <c r="N157" s="88"/>
      <c r="O157" s="88"/>
      <c r="P157" s="89"/>
      <c r="Q157" s="89"/>
      <c r="R157" s="89"/>
      <c r="S157" s="89"/>
      <c r="T157" s="89"/>
    </row>
    <row r="158" spans="1:20" s="61" customFormat="1" ht="20.25" x14ac:dyDescent="0.2">
      <c r="A158" s="80"/>
      <c r="B158" s="88"/>
      <c r="C158" s="88"/>
      <c r="D158" s="88"/>
      <c r="E158" s="90"/>
      <c r="F158" s="88"/>
      <c r="G158" s="88"/>
      <c r="H158" s="88"/>
      <c r="I158" s="88"/>
      <c r="J158" s="88"/>
      <c r="K158" s="88"/>
      <c r="L158" s="88"/>
      <c r="M158" s="88"/>
      <c r="N158" s="88"/>
      <c r="O158" s="88"/>
      <c r="P158" s="89"/>
      <c r="Q158" s="89"/>
      <c r="R158" s="89"/>
      <c r="S158" s="89"/>
      <c r="T158" s="89"/>
    </row>
    <row r="159" spans="1:20" s="61" customFormat="1" ht="20.25" x14ac:dyDescent="0.2">
      <c r="A159" s="80"/>
      <c r="B159" s="88"/>
      <c r="C159" s="88"/>
      <c r="D159" s="88"/>
      <c r="E159" s="90"/>
      <c r="F159" s="88"/>
      <c r="G159" s="88"/>
      <c r="H159" s="88"/>
      <c r="I159" s="88"/>
      <c r="J159" s="88"/>
      <c r="K159" s="88"/>
      <c r="L159" s="88"/>
      <c r="M159" s="88"/>
      <c r="N159" s="88"/>
      <c r="O159" s="88"/>
      <c r="P159" s="89"/>
      <c r="Q159" s="89"/>
      <c r="R159" s="89"/>
      <c r="S159" s="89"/>
      <c r="T159" s="89"/>
    </row>
    <row r="160" spans="1:20" s="61" customFormat="1" ht="20.25" x14ac:dyDescent="0.2">
      <c r="A160" s="80"/>
      <c r="B160" s="88"/>
      <c r="C160" s="88"/>
      <c r="D160" s="88"/>
      <c r="E160" s="90"/>
      <c r="F160" s="88"/>
      <c r="G160" s="88"/>
      <c r="H160" s="88"/>
      <c r="I160" s="88"/>
      <c r="J160" s="88"/>
      <c r="K160" s="88"/>
      <c r="L160" s="88"/>
      <c r="M160" s="88"/>
      <c r="N160" s="88"/>
      <c r="O160" s="88"/>
      <c r="P160" s="89"/>
      <c r="Q160" s="89"/>
      <c r="R160" s="89"/>
      <c r="S160" s="89"/>
      <c r="T160" s="89"/>
    </row>
    <row r="161" spans="1:20" s="61" customFormat="1" ht="20.25" x14ac:dyDescent="0.2">
      <c r="A161" s="80"/>
      <c r="B161" s="88"/>
      <c r="C161" s="88"/>
      <c r="D161" s="88"/>
      <c r="E161" s="90"/>
      <c r="F161" s="88"/>
      <c r="G161" s="88"/>
      <c r="H161" s="88"/>
      <c r="I161" s="88"/>
      <c r="J161" s="88"/>
      <c r="K161" s="88"/>
      <c r="L161" s="88"/>
      <c r="M161" s="88"/>
      <c r="N161" s="88"/>
      <c r="O161" s="88"/>
      <c r="P161" s="89"/>
      <c r="Q161" s="89"/>
      <c r="R161" s="89"/>
      <c r="S161" s="89"/>
      <c r="T161" s="89"/>
    </row>
    <row r="162" spans="1:20" s="61" customFormat="1" ht="20.25" x14ac:dyDescent="0.2">
      <c r="A162" s="80"/>
      <c r="B162" s="88"/>
      <c r="C162" s="88"/>
      <c r="D162" s="88"/>
      <c r="E162" s="90"/>
      <c r="F162" s="88"/>
      <c r="G162" s="88"/>
      <c r="H162" s="88"/>
      <c r="I162" s="88"/>
      <c r="J162" s="88"/>
      <c r="K162" s="88"/>
      <c r="L162" s="88"/>
      <c r="M162" s="88"/>
      <c r="N162" s="88"/>
      <c r="O162" s="88"/>
      <c r="P162" s="89"/>
      <c r="Q162" s="89"/>
      <c r="R162" s="89"/>
      <c r="S162" s="89"/>
      <c r="T162" s="89"/>
    </row>
    <row r="163" spans="1:20" s="61" customFormat="1" ht="20.25" x14ac:dyDescent="0.2">
      <c r="A163" s="80"/>
      <c r="B163" s="88"/>
      <c r="C163" s="88"/>
      <c r="D163" s="88"/>
      <c r="E163" s="90"/>
      <c r="F163" s="88"/>
      <c r="G163" s="88"/>
      <c r="H163" s="88"/>
      <c r="I163" s="88"/>
      <c r="J163" s="88"/>
      <c r="K163" s="88"/>
      <c r="L163" s="88"/>
      <c r="M163" s="88"/>
      <c r="N163" s="88"/>
      <c r="O163" s="88"/>
      <c r="P163" s="89"/>
      <c r="Q163" s="89"/>
      <c r="R163" s="89"/>
      <c r="S163" s="89"/>
      <c r="T163" s="89"/>
    </row>
    <row r="164" spans="1:20" s="61" customFormat="1" ht="20.25" x14ac:dyDescent="0.2">
      <c r="A164" s="80"/>
      <c r="B164" s="88"/>
      <c r="C164" s="88"/>
      <c r="D164" s="88"/>
      <c r="E164" s="90"/>
      <c r="F164" s="88"/>
      <c r="G164" s="88"/>
      <c r="H164" s="88"/>
      <c r="I164" s="88"/>
      <c r="J164" s="88"/>
      <c r="K164" s="88"/>
      <c r="L164" s="88"/>
      <c r="M164" s="88"/>
      <c r="N164" s="88"/>
      <c r="O164" s="88"/>
      <c r="P164" s="89"/>
      <c r="Q164" s="89"/>
      <c r="R164" s="89"/>
      <c r="S164" s="89"/>
      <c r="T164" s="89"/>
    </row>
    <row r="165" spans="1:20" s="61" customFormat="1" ht="20.25" x14ac:dyDescent="0.2">
      <c r="A165" s="80"/>
      <c r="B165" s="88"/>
      <c r="C165" s="88"/>
      <c r="D165" s="88"/>
      <c r="E165" s="90"/>
      <c r="F165" s="88"/>
      <c r="G165" s="88"/>
      <c r="H165" s="88"/>
      <c r="I165" s="88"/>
      <c r="J165" s="88"/>
      <c r="K165" s="88"/>
      <c r="L165" s="88"/>
      <c r="M165" s="88"/>
      <c r="N165" s="88"/>
      <c r="O165" s="88"/>
      <c r="P165" s="89"/>
      <c r="Q165" s="89"/>
      <c r="R165" s="89"/>
      <c r="S165" s="89"/>
      <c r="T165" s="89"/>
    </row>
    <row r="166" spans="1:20" s="61" customFormat="1" ht="20.25" x14ac:dyDescent="0.2">
      <c r="A166" s="80"/>
      <c r="B166" s="88"/>
      <c r="C166" s="88"/>
      <c r="D166" s="88"/>
      <c r="E166" s="90"/>
      <c r="F166" s="88"/>
      <c r="G166" s="88"/>
      <c r="H166" s="88"/>
      <c r="I166" s="88"/>
      <c r="J166" s="88"/>
      <c r="K166" s="88"/>
      <c r="L166" s="88"/>
      <c r="M166" s="88"/>
      <c r="N166" s="88"/>
      <c r="O166" s="88"/>
      <c r="P166" s="89"/>
      <c r="Q166" s="89"/>
      <c r="R166" s="89"/>
      <c r="S166" s="89"/>
      <c r="T166" s="89"/>
    </row>
    <row r="167" spans="1:20" s="61" customFormat="1" ht="20.25" x14ac:dyDescent="0.2">
      <c r="A167" s="80"/>
      <c r="B167" s="88"/>
      <c r="C167" s="88"/>
      <c r="D167" s="88"/>
      <c r="E167" s="90"/>
      <c r="F167" s="88"/>
      <c r="G167" s="88"/>
      <c r="H167" s="88"/>
      <c r="I167" s="88"/>
      <c r="J167" s="88"/>
      <c r="K167" s="88"/>
      <c r="L167" s="88"/>
      <c r="M167" s="88"/>
      <c r="N167" s="88"/>
      <c r="O167" s="88"/>
      <c r="P167" s="89"/>
      <c r="Q167" s="89"/>
      <c r="R167" s="89"/>
      <c r="S167" s="89"/>
      <c r="T167" s="89"/>
    </row>
    <row r="168" spans="1:20" s="61" customFormat="1" ht="20.25" x14ac:dyDescent="0.2">
      <c r="A168" s="80"/>
      <c r="B168" s="88"/>
      <c r="C168" s="88"/>
      <c r="D168" s="88"/>
      <c r="E168" s="90"/>
      <c r="F168" s="88"/>
      <c r="G168" s="88"/>
      <c r="H168" s="88"/>
      <c r="I168" s="88"/>
      <c r="J168" s="88"/>
      <c r="K168" s="88"/>
      <c r="L168" s="88"/>
      <c r="M168" s="88"/>
      <c r="N168" s="88"/>
      <c r="O168" s="88"/>
      <c r="P168" s="89"/>
      <c r="Q168" s="89"/>
      <c r="R168" s="89"/>
      <c r="S168" s="89"/>
      <c r="T168" s="89"/>
    </row>
    <row r="169" spans="1:20" s="61" customFormat="1" ht="20.25" x14ac:dyDescent="0.2">
      <c r="A169" s="80"/>
      <c r="B169" s="88"/>
      <c r="C169" s="88"/>
      <c r="D169" s="88"/>
      <c r="E169" s="90"/>
      <c r="F169" s="88"/>
      <c r="G169" s="88"/>
      <c r="H169" s="88"/>
      <c r="I169" s="88"/>
      <c r="J169" s="88"/>
      <c r="K169" s="88"/>
      <c r="L169" s="88"/>
      <c r="M169" s="88"/>
      <c r="N169" s="88"/>
      <c r="O169" s="88"/>
      <c r="P169" s="89"/>
      <c r="Q169" s="89"/>
      <c r="R169" s="89"/>
      <c r="S169" s="89"/>
      <c r="T169" s="89"/>
    </row>
    <row r="170" spans="1:20" s="61" customFormat="1" ht="20.25" x14ac:dyDescent="0.2">
      <c r="A170" s="80"/>
      <c r="B170" s="88"/>
      <c r="C170" s="88"/>
      <c r="D170" s="88"/>
      <c r="E170" s="90"/>
      <c r="F170" s="88"/>
      <c r="G170" s="88"/>
      <c r="H170" s="88"/>
      <c r="I170" s="88"/>
      <c r="J170" s="88"/>
      <c r="K170" s="88"/>
      <c r="L170" s="88"/>
      <c r="M170" s="88"/>
      <c r="N170" s="88"/>
      <c r="O170" s="88"/>
      <c r="P170" s="89"/>
      <c r="Q170" s="89"/>
      <c r="R170" s="89"/>
      <c r="S170" s="89"/>
      <c r="T170" s="89"/>
    </row>
    <row r="171" spans="1:20" s="61" customFormat="1" ht="20.25" x14ac:dyDescent="0.2">
      <c r="A171" s="80"/>
      <c r="B171" s="88"/>
      <c r="C171" s="88"/>
      <c r="D171" s="88"/>
      <c r="E171" s="90"/>
      <c r="F171" s="88"/>
      <c r="G171" s="88"/>
      <c r="H171" s="88"/>
      <c r="I171" s="88"/>
      <c r="J171" s="88"/>
      <c r="K171" s="88"/>
      <c r="L171" s="88"/>
      <c r="M171" s="88"/>
      <c r="N171" s="88"/>
      <c r="O171" s="88"/>
      <c r="P171" s="89"/>
      <c r="Q171" s="89"/>
      <c r="R171" s="89"/>
      <c r="S171" s="89"/>
      <c r="T171" s="89"/>
    </row>
    <row r="172" spans="1:20" s="61" customFormat="1" ht="20.25" x14ac:dyDescent="0.2">
      <c r="A172" s="80"/>
      <c r="B172" s="88"/>
      <c r="C172" s="88"/>
      <c r="D172" s="88"/>
      <c r="E172" s="90"/>
      <c r="F172" s="88"/>
      <c r="G172" s="88"/>
      <c r="H172" s="88"/>
      <c r="I172" s="88"/>
      <c r="J172" s="88"/>
      <c r="K172" s="88"/>
      <c r="L172" s="88"/>
      <c r="M172" s="88"/>
      <c r="N172" s="88"/>
      <c r="O172" s="88"/>
      <c r="P172" s="89"/>
      <c r="Q172" s="89"/>
      <c r="R172" s="89"/>
      <c r="S172" s="89"/>
      <c r="T172" s="89"/>
    </row>
    <row r="173" spans="1:20" s="61" customFormat="1" ht="20.25" x14ac:dyDescent="0.2">
      <c r="A173" s="80"/>
      <c r="B173" s="88"/>
      <c r="C173" s="88"/>
      <c r="D173" s="88"/>
      <c r="E173" s="90"/>
      <c r="F173" s="88"/>
      <c r="G173" s="88"/>
      <c r="H173" s="88"/>
      <c r="I173" s="88"/>
      <c r="J173" s="88"/>
      <c r="K173" s="88"/>
      <c r="L173" s="88"/>
      <c r="M173" s="88"/>
      <c r="N173" s="88"/>
      <c r="O173" s="88"/>
      <c r="P173" s="89"/>
      <c r="Q173" s="89"/>
      <c r="R173" s="89"/>
      <c r="S173" s="89"/>
      <c r="T173" s="89"/>
    </row>
    <row r="174" spans="1:20" s="61" customFormat="1" ht="20.25" x14ac:dyDescent="0.2">
      <c r="A174" s="80"/>
      <c r="B174" s="88"/>
      <c r="C174" s="88"/>
      <c r="D174" s="88"/>
      <c r="E174" s="90"/>
      <c r="F174" s="88"/>
      <c r="G174" s="88"/>
      <c r="H174" s="88"/>
      <c r="I174" s="88"/>
      <c r="J174" s="88"/>
      <c r="K174" s="88"/>
      <c r="L174" s="88"/>
      <c r="M174" s="88"/>
      <c r="N174" s="88"/>
      <c r="O174" s="88"/>
      <c r="P174" s="89"/>
      <c r="Q174" s="89"/>
      <c r="R174" s="89"/>
      <c r="S174" s="89"/>
      <c r="T174" s="89"/>
    </row>
    <row r="175" spans="1:20" s="61" customFormat="1" ht="20.25" x14ac:dyDescent="0.2">
      <c r="A175" s="80"/>
      <c r="B175" s="88"/>
      <c r="C175" s="88"/>
      <c r="D175" s="88"/>
      <c r="E175" s="90"/>
      <c r="F175" s="88"/>
      <c r="G175" s="88"/>
      <c r="H175" s="88"/>
      <c r="I175" s="88"/>
      <c r="J175" s="88"/>
      <c r="K175" s="88"/>
      <c r="L175" s="88"/>
      <c r="M175" s="88"/>
      <c r="N175" s="88"/>
      <c r="O175" s="88"/>
      <c r="P175" s="89"/>
      <c r="Q175" s="89"/>
      <c r="R175" s="89"/>
      <c r="S175" s="89"/>
      <c r="T175" s="89"/>
    </row>
    <row r="176" spans="1:20" s="61" customFormat="1" ht="20.25" x14ac:dyDescent="0.2">
      <c r="A176" s="80"/>
      <c r="B176" s="88"/>
      <c r="C176" s="88"/>
      <c r="D176" s="88"/>
      <c r="E176" s="90"/>
      <c r="F176" s="88"/>
      <c r="G176" s="88"/>
      <c r="H176" s="88"/>
      <c r="I176" s="88"/>
      <c r="J176" s="88"/>
      <c r="K176" s="88"/>
      <c r="L176" s="88"/>
      <c r="M176" s="88"/>
      <c r="N176" s="88"/>
      <c r="O176" s="88"/>
      <c r="P176" s="89"/>
      <c r="Q176" s="89"/>
      <c r="R176" s="89"/>
      <c r="S176" s="89"/>
      <c r="T176" s="89"/>
    </row>
    <row r="177" spans="1:20" s="61" customFormat="1" ht="20.25" x14ac:dyDescent="0.2">
      <c r="A177" s="80"/>
      <c r="B177" s="88"/>
      <c r="C177" s="88"/>
      <c r="D177" s="88"/>
      <c r="E177" s="90"/>
      <c r="F177" s="88"/>
      <c r="G177" s="88"/>
      <c r="H177" s="88"/>
      <c r="I177" s="88"/>
      <c r="J177" s="88"/>
      <c r="K177" s="88"/>
      <c r="L177" s="88"/>
      <c r="M177" s="88"/>
      <c r="N177" s="88"/>
      <c r="O177" s="88"/>
      <c r="P177" s="89"/>
      <c r="Q177" s="89"/>
      <c r="R177" s="89"/>
      <c r="S177" s="89"/>
      <c r="T177" s="89"/>
    </row>
    <row r="178" spans="1:20" s="61" customFormat="1" ht="20.25" x14ac:dyDescent="0.2">
      <c r="A178" s="80"/>
      <c r="B178" s="88"/>
      <c r="C178" s="88"/>
      <c r="D178" s="88"/>
      <c r="E178" s="90"/>
      <c r="F178" s="88"/>
      <c r="G178" s="88"/>
      <c r="H178" s="88"/>
      <c r="I178" s="88"/>
      <c r="J178" s="88"/>
      <c r="K178" s="88"/>
      <c r="L178" s="88"/>
      <c r="M178" s="88"/>
      <c r="N178" s="88"/>
      <c r="O178" s="88"/>
      <c r="P178" s="89"/>
      <c r="Q178" s="89"/>
      <c r="R178" s="89"/>
      <c r="S178" s="89"/>
      <c r="T178" s="89"/>
    </row>
    <row r="179" spans="1:20" s="61" customFormat="1" ht="20.25" x14ac:dyDescent="0.2">
      <c r="A179" s="80"/>
      <c r="B179" s="88"/>
      <c r="C179" s="88"/>
      <c r="D179" s="88"/>
      <c r="E179" s="90"/>
      <c r="F179" s="88"/>
      <c r="G179" s="88"/>
      <c r="H179" s="88"/>
      <c r="I179" s="88"/>
      <c r="J179" s="88"/>
      <c r="K179" s="88"/>
      <c r="L179" s="88"/>
      <c r="M179" s="88"/>
      <c r="N179" s="88"/>
      <c r="O179" s="88"/>
      <c r="P179" s="89"/>
      <c r="Q179" s="89"/>
      <c r="R179" s="89"/>
      <c r="S179" s="89"/>
      <c r="T179" s="89"/>
    </row>
    <row r="180" spans="1:20" s="61" customFormat="1" ht="20.25" x14ac:dyDescent="0.2">
      <c r="A180" s="80"/>
      <c r="B180" s="88"/>
      <c r="C180" s="88"/>
      <c r="D180" s="88"/>
      <c r="E180" s="90"/>
      <c r="F180" s="88"/>
      <c r="G180" s="88"/>
      <c r="H180" s="88"/>
      <c r="I180" s="88"/>
      <c r="J180" s="88"/>
      <c r="K180" s="88"/>
      <c r="L180" s="88"/>
      <c r="M180" s="88"/>
      <c r="N180" s="88"/>
      <c r="O180" s="88"/>
      <c r="P180" s="89"/>
      <c r="Q180" s="89"/>
      <c r="R180" s="89"/>
      <c r="S180" s="89"/>
      <c r="T180" s="89"/>
    </row>
    <row r="181" spans="1:20" s="61" customFormat="1" ht="20.25" x14ac:dyDescent="0.2">
      <c r="A181" s="80"/>
      <c r="B181" s="88"/>
      <c r="C181" s="88"/>
      <c r="D181" s="88"/>
      <c r="E181" s="90"/>
      <c r="F181" s="88"/>
      <c r="G181" s="88"/>
      <c r="H181" s="88"/>
      <c r="I181" s="88"/>
      <c r="J181" s="88"/>
      <c r="K181" s="88"/>
      <c r="L181" s="88"/>
      <c r="M181" s="88"/>
      <c r="N181" s="88"/>
      <c r="O181" s="88"/>
      <c r="P181" s="89"/>
      <c r="Q181" s="89"/>
      <c r="R181" s="89"/>
      <c r="S181" s="89"/>
      <c r="T181" s="89"/>
    </row>
    <row r="182" spans="1:20" s="61" customFormat="1" ht="20.25" x14ac:dyDescent="0.2">
      <c r="A182" s="80"/>
      <c r="B182" s="88"/>
      <c r="C182" s="88"/>
      <c r="D182" s="88"/>
      <c r="E182" s="90"/>
      <c r="F182" s="88"/>
      <c r="G182" s="88"/>
      <c r="H182" s="88"/>
      <c r="I182" s="88"/>
      <c r="J182" s="88"/>
      <c r="K182" s="88"/>
      <c r="L182" s="88"/>
      <c r="M182" s="88"/>
      <c r="N182" s="88"/>
      <c r="O182" s="88"/>
      <c r="P182" s="89"/>
      <c r="Q182" s="89"/>
      <c r="R182" s="89"/>
      <c r="S182" s="89"/>
      <c r="T182" s="89"/>
    </row>
    <row r="183" spans="1:20" s="61" customFormat="1" ht="20.25" x14ac:dyDescent="0.2">
      <c r="A183" s="80"/>
      <c r="B183" s="88"/>
      <c r="C183" s="88"/>
      <c r="D183" s="88"/>
      <c r="E183" s="90"/>
      <c r="F183" s="88"/>
      <c r="G183" s="88"/>
      <c r="H183" s="88"/>
      <c r="I183" s="88"/>
      <c r="J183" s="88"/>
      <c r="K183" s="88"/>
      <c r="L183" s="88"/>
      <c r="M183" s="88"/>
      <c r="N183" s="88"/>
      <c r="O183" s="88"/>
      <c r="P183" s="89"/>
      <c r="Q183" s="89"/>
      <c r="R183" s="89"/>
      <c r="S183" s="89"/>
      <c r="T183" s="89"/>
    </row>
    <row r="184" spans="1:20" s="61" customFormat="1" ht="20.25" x14ac:dyDescent="0.2">
      <c r="A184" s="80"/>
      <c r="B184" s="88"/>
      <c r="C184" s="88"/>
      <c r="D184" s="88"/>
      <c r="E184" s="90"/>
      <c r="F184" s="88"/>
      <c r="G184" s="88"/>
      <c r="H184" s="88"/>
      <c r="I184" s="88"/>
      <c r="J184" s="88"/>
      <c r="K184" s="88"/>
      <c r="L184" s="88"/>
      <c r="M184" s="88"/>
      <c r="N184" s="88"/>
      <c r="O184" s="88"/>
      <c r="P184" s="89"/>
      <c r="Q184" s="89"/>
      <c r="R184" s="89"/>
      <c r="S184" s="89"/>
      <c r="T184" s="89"/>
    </row>
    <row r="185" spans="1:20" s="61" customFormat="1" ht="20.25" x14ac:dyDescent="0.2">
      <c r="A185" s="80"/>
      <c r="B185" s="88"/>
      <c r="C185" s="88"/>
      <c r="D185" s="88"/>
      <c r="E185" s="90"/>
      <c r="F185" s="88"/>
      <c r="G185" s="88"/>
      <c r="H185" s="88"/>
      <c r="I185" s="88"/>
      <c r="J185" s="88"/>
      <c r="K185" s="88"/>
      <c r="L185" s="88"/>
      <c r="M185" s="88"/>
      <c r="N185" s="88"/>
      <c r="O185" s="88"/>
      <c r="P185" s="89"/>
      <c r="Q185" s="89"/>
      <c r="R185" s="89"/>
      <c r="S185" s="89"/>
      <c r="T185" s="89"/>
    </row>
    <row r="186" spans="1:20" s="61" customFormat="1" ht="20.25" x14ac:dyDescent="0.2">
      <c r="A186" s="80"/>
      <c r="B186" s="88"/>
      <c r="C186" s="88"/>
      <c r="D186" s="88"/>
      <c r="E186" s="90"/>
      <c r="F186" s="88"/>
      <c r="G186" s="88"/>
      <c r="H186" s="88"/>
      <c r="I186" s="88"/>
      <c r="J186" s="88"/>
      <c r="K186" s="88"/>
      <c r="L186" s="88"/>
      <c r="M186" s="88"/>
      <c r="N186" s="88"/>
      <c r="O186" s="88"/>
      <c r="P186" s="89"/>
      <c r="Q186" s="89"/>
      <c r="R186" s="89"/>
      <c r="S186" s="89"/>
      <c r="T186" s="89"/>
    </row>
    <row r="187" spans="1:20" s="61" customFormat="1" ht="20.25" x14ac:dyDescent="0.2">
      <c r="A187" s="80"/>
      <c r="B187" s="88"/>
      <c r="C187" s="88"/>
      <c r="D187" s="88"/>
      <c r="E187" s="90"/>
      <c r="F187" s="88"/>
      <c r="G187" s="88"/>
      <c r="H187" s="88"/>
      <c r="I187" s="88"/>
      <c r="J187" s="88"/>
      <c r="K187" s="88"/>
      <c r="L187" s="88"/>
      <c r="M187" s="88"/>
      <c r="N187" s="88"/>
      <c r="O187" s="88"/>
      <c r="P187" s="89"/>
      <c r="Q187" s="89"/>
      <c r="R187" s="89"/>
      <c r="S187" s="89"/>
      <c r="T187" s="89"/>
    </row>
    <row r="188" spans="1:20" s="61" customFormat="1" ht="20.25" x14ac:dyDescent="0.2">
      <c r="A188" s="80"/>
      <c r="B188" s="88"/>
      <c r="C188" s="88"/>
      <c r="D188" s="88"/>
      <c r="E188" s="90"/>
      <c r="F188" s="88"/>
      <c r="G188" s="88"/>
      <c r="H188" s="88"/>
      <c r="I188" s="88"/>
      <c r="J188" s="88"/>
      <c r="K188" s="88"/>
      <c r="L188" s="88"/>
      <c r="M188" s="88"/>
      <c r="N188" s="88"/>
      <c r="O188" s="88"/>
      <c r="P188" s="89"/>
      <c r="Q188" s="89"/>
      <c r="R188" s="89"/>
      <c r="S188" s="89"/>
      <c r="T188" s="89"/>
    </row>
    <row r="189" spans="1:20" s="61" customFormat="1" ht="20.25" x14ac:dyDescent="0.2">
      <c r="A189" s="80"/>
      <c r="B189" s="88"/>
      <c r="C189" s="88"/>
      <c r="D189" s="88"/>
      <c r="E189" s="90"/>
      <c r="F189" s="88"/>
      <c r="G189" s="88"/>
      <c r="H189" s="88"/>
      <c r="I189" s="88"/>
      <c r="J189" s="88"/>
      <c r="K189" s="88"/>
      <c r="L189" s="88"/>
      <c r="M189" s="88"/>
      <c r="N189" s="88"/>
      <c r="O189" s="88"/>
      <c r="P189" s="89"/>
      <c r="Q189" s="89"/>
      <c r="R189" s="89"/>
      <c r="S189" s="89"/>
      <c r="T189" s="89"/>
    </row>
    <row r="190" spans="1:20" s="61" customFormat="1" ht="20.25" x14ac:dyDescent="0.2">
      <c r="A190" s="80"/>
      <c r="B190" s="88"/>
      <c r="C190" s="88"/>
      <c r="D190" s="88"/>
      <c r="E190" s="90"/>
      <c r="F190" s="88"/>
      <c r="G190" s="88"/>
      <c r="H190" s="88"/>
      <c r="I190" s="88"/>
      <c r="J190" s="88"/>
      <c r="K190" s="88"/>
      <c r="L190" s="88"/>
      <c r="M190" s="88"/>
      <c r="N190" s="88"/>
      <c r="O190" s="88"/>
      <c r="P190" s="89"/>
      <c r="Q190" s="89"/>
      <c r="R190" s="89"/>
      <c r="S190" s="89"/>
      <c r="T190" s="89"/>
    </row>
    <row r="191" spans="1:20" s="61" customFormat="1" ht="20.25" x14ac:dyDescent="0.2">
      <c r="A191" s="80"/>
      <c r="B191" s="88"/>
      <c r="C191" s="88"/>
      <c r="D191" s="88"/>
      <c r="E191" s="90"/>
      <c r="F191" s="88"/>
      <c r="G191" s="88"/>
      <c r="H191" s="88"/>
      <c r="I191" s="88"/>
      <c r="J191" s="88"/>
      <c r="K191" s="88"/>
      <c r="L191" s="88"/>
      <c r="M191" s="88"/>
      <c r="N191" s="88"/>
      <c r="O191" s="88"/>
      <c r="P191" s="89"/>
      <c r="Q191" s="89"/>
      <c r="R191" s="89"/>
      <c r="S191" s="89"/>
      <c r="T191" s="89"/>
    </row>
    <row r="192" spans="1:20" s="61" customFormat="1" ht="20.25" x14ac:dyDescent="0.2">
      <c r="A192" s="80"/>
      <c r="B192" s="88"/>
      <c r="C192" s="88"/>
      <c r="D192" s="88"/>
      <c r="E192" s="90"/>
      <c r="F192" s="88"/>
      <c r="G192" s="88"/>
      <c r="H192" s="88"/>
      <c r="I192" s="88"/>
      <c r="J192" s="88"/>
      <c r="K192" s="88"/>
      <c r="L192" s="88"/>
      <c r="M192" s="88"/>
      <c r="N192" s="88"/>
      <c r="O192" s="88"/>
      <c r="P192" s="89"/>
      <c r="Q192" s="89"/>
      <c r="R192" s="89"/>
      <c r="S192" s="89"/>
      <c r="T192" s="89"/>
    </row>
    <row r="193" spans="1:20" s="61" customFormat="1" ht="20.25" x14ac:dyDescent="0.2">
      <c r="A193" s="80"/>
      <c r="B193" s="88"/>
      <c r="C193" s="88"/>
      <c r="D193" s="88"/>
      <c r="E193" s="90"/>
      <c r="F193" s="88"/>
      <c r="G193" s="88"/>
      <c r="H193" s="88"/>
      <c r="I193" s="88"/>
      <c r="J193" s="88"/>
      <c r="K193" s="88"/>
      <c r="L193" s="88"/>
      <c r="M193" s="88"/>
      <c r="N193" s="88"/>
      <c r="O193" s="88"/>
      <c r="P193" s="89"/>
      <c r="Q193" s="89"/>
      <c r="R193" s="89"/>
      <c r="S193" s="89"/>
      <c r="T193" s="89"/>
    </row>
    <row r="194" spans="1:20" s="61" customFormat="1" ht="20.25" x14ac:dyDescent="0.2">
      <c r="A194" s="80"/>
      <c r="B194" s="88"/>
      <c r="C194" s="88"/>
      <c r="D194" s="88"/>
      <c r="E194" s="90"/>
      <c r="F194" s="88"/>
      <c r="G194" s="88"/>
      <c r="H194" s="88"/>
      <c r="I194" s="88"/>
      <c r="J194" s="88"/>
      <c r="K194" s="88"/>
      <c r="L194" s="88"/>
      <c r="M194" s="88"/>
      <c r="N194" s="88"/>
      <c r="O194" s="88"/>
      <c r="P194" s="89"/>
      <c r="Q194" s="89"/>
      <c r="R194" s="89"/>
      <c r="S194" s="89"/>
      <c r="T194" s="89"/>
    </row>
    <row r="195" spans="1:20" s="61" customFormat="1" ht="20.25" x14ac:dyDescent="0.2">
      <c r="A195" s="80"/>
      <c r="B195" s="88"/>
      <c r="C195" s="88"/>
      <c r="D195" s="88"/>
      <c r="E195" s="90"/>
      <c r="F195" s="88"/>
      <c r="G195" s="88"/>
      <c r="H195" s="88"/>
      <c r="I195" s="88"/>
      <c r="J195" s="88"/>
      <c r="K195" s="88"/>
      <c r="L195" s="88"/>
      <c r="M195" s="88"/>
      <c r="N195" s="88"/>
      <c r="O195" s="88"/>
      <c r="P195" s="89"/>
      <c r="Q195" s="89"/>
      <c r="R195" s="89"/>
      <c r="S195" s="89"/>
      <c r="T195" s="89"/>
    </row>
    <row r="196" spans="1:20" s="61" customFormat="1" ht="20.25" x14ac:dyDescent="0.2">
      <c r="A196" s="80"/>
      <c r="B196" s="88"/>
      <c r="C196" s="88"/>
      <c r="D196" s="88"/>
      <c r="E196" s="90"/>
      <c r="F196" s="88"/>
      <c r="G196" s="88"/>
      <c r="H196" s="88"/>
      <c r="I196" s="88"/>
      <c r="J196" s="88"/>
      <c r="K196" s="88"/>
      <c r="L196" s="88"/>
      <c r="M196" s="88"/>
      <c r="N196" s="88"/>
      <c r="O196" s="88"/>
      <c r="P196" s="89"/>
      <c r="Q196" s="89"/>
      <c r="R196" s="89"/>
      <c r="S196" s="89"/>
      <c r="T196" s="89"/>
    </row>
    <row r="197" spans="1:20" s="61" customFormat="1" ht="20.25" x14ac:dyDescent="0.2">
      <c r="A197" s="80"/>
      <c r="B197" s="88"/>
      <c r="C197" s="88"/>
      <c r="D197" s="88"/>
      <c r="E197" s="90"/>
      <c r="F197" s="88"/>
      <c r="G197" s="88"/>
      <c r="H197" s="88"/>
      <c r="I197" s="88"/>
      <c r="J197" s="88"/>
      <c r="K197" s="88"/>
      <c r="L197" s="88"/>
      <c r="M197" s="88"/>
      <c r="N197" s="88"/>
      <c r="O197" s="88"/>
      <c r="P197" s="89"/>
      <c r="Q197" s="89"/>
      <c r="R197" s="89"/>
      <c r="S197" s="89"/>
      <c r="T197" s="89"/>
    </row>
    <row r="198" spans="1:20" s="61" customFormat="1" ht="20.25" x14ac:dyDescent="0.2">
      <c r="A198" s="80"/>
      <c r="B198" s="88"/>
      <c r="C198" s="88"/>
      <c r="D198" s="88"/>
      <c r="E198" s="90"/>
      <c r="F198" s="88"/>
      <c r="G198" s="88"/>
      <c r="H198" s="88"/>
      <c r="I198" s="88"/>
      <c r="J198" s="88"/>
      <c r="K198" s="88"/>
      <c r="L198" s="88"/>
      <c r="M198" s="88"/>
      <c r="N198" s="88"/>
      <c r="O198" s="88"/>
      <c r="P198" s="89"/>
      <c r="Q198" s="89"/>
      <c r="R198" s="89"/>
      <c r="S198" s="89"/>
      <c r="T198" s="89"/>
    </row>
    <row r="199" spans="1:20" s="61" customFormat="1" ht="20.25" x14ac:dyDescent="0.2">
      <c r="A199" s="80"/>
      <c r="B199" s="88"/>
      <c r="C199" s="88"/>
      <c r="D199" s="88"/>
      <c r="E199" s="90"/>
      <c r="F199" s="88"/>
      <c r="G199" s="88"/>
      <c r="H199" s="88"/>
      <c r="I199" s="88"/>
      <c r="J199" s="88"/>
      <c r="K199" s="88"/>
      <c r="L199" s="88"/>
      <c r="M199" s="88"/>
      <c r="N199" s="88"/>
      <c r="O199" s="88"/>
      <c r="P199" s="89"/>
      <c r="Q199" s="89"/>
      <c r="R199" s="89"/>
      <c r="S199" s="89"/>
      <c r="T199" s="89"/>
    </row>
    <row r="200" spans="1:20" s="61" customFormat="1" ht="20.25" x14ac:dyDescent="0.2">
      <c r="A200" s="80"/>
      <c r="B200" s="88"/>
      <c r="C200" s="88"/>
      <c r="D200" s="88"/>
      <c r="E200" s="90"/>
      <c r="F200" s="88"/>
      <c r="G200" s="88"/>
      <c r="H200" s="88"/>
      <c r="I200" s="88"/>
      <c r="J200" s="88"/>
      <c r="K200" s="88"/>
      <c r="L200" s="88"/>
      <c r="M200" s="88"/>
      <c r="N200" s="88"/>
      <c r="O200" s="88"/>
      <c r="P200" s="89"/>
      <c r="Q200" s="89"/>
      <c r="R200" s="89"/>
      <c r="S200" s="89"/>
      <c r="T200" s="89"/>
    </row>
    <row r="201" spans="1:20" s="61" customFormat="1" ht="20.25" x14ac:dyDescent="0.2">
      <c r="A201" s="80"/>
      <c r="B201" s="88"/>
      <c r="C201" s="88"/>
      <c r="D201" s="88"/>
      <c r="E201" s="90"/>
      <c r="F201" s="88"/>
      <c r="G201" s="88"/>
      <c r="H201" s="88"/>
      <c r="I201" s="88"/>
      <c r="J201" s="88"/>
      <c r="K201" s="88"/>
      <c r="L201" s="88"/>
      <c r="M201" s="88"/>
      <c r="N201" s="88"/>
      <c r="O201" s="88"/>
      <c r="P201" s="89"/>
      <c r="Q201" s="89"/>
      <c r="R201" s="89"/>
      <c r="S201" s="89"/>
      <c r="T201" s="89"/>
    </row>
    <row r="202" spans="1:20" s="61" customFormat="1" ht="20.25" x14ac:dyDescent="0.2">
      <c r="A202" s="80"/>
      <c r="B202" s="88"/>
      <c r="C202" s="88"/>
      <c r="D202" s="88"/>
      <c r="E202" s="90"/>
      <c r="F202" s="88"/>
      <c r="G202" s="88"/>
      <c r="H202" s="88"/>
      <c r="I202" s="88"/>
      <c r="J202" s="88"/>
      <c r="K202" s="88"/>
      <c r="L202" s="88"/>
      <c r="M202" s="88"/>
      <c r="N202" s="88"/>
      <c r="O202" s="88"/>
      <c r="P202" s="89"/>
      <c r="Q202" s="89"/>
      <c r="R202" s="89"/>
      <c r="S202" s="89"/>
      <c r="T202" s="89"/>
    </row>
    <row r="203" spans="1:20" s="61" customFormat="1" ht="20.25" x14ac:dyDescent="0.2">
      <c r="A203" s="80"/>
      <c r="B203" s="88"/>
      <c r="C203" s="88"/>
      <c r="D203" s="88"/>
      <c r="E203" s="90"/>
      <c r="F203" s="88"/>
      <c r="G203" s="88"/>
      <c r="H203" s="88"/>
      <c r="I203" s="88"/>
      <c r="J203" s="88"/>
      <c r="K203" s="88"/>
      <c r="L203" s="88"/>
      <c r="M203" s="88"/>
      <c r="N203" s="88"/>
      <c r="O203" s="88"/>
      <c r="P203" s="89"/>
      <c r="Q203" s="89"/>
      <c r="R203" s="89"/>
      <c r="S203" s="89"/>
      <c r="T203" s="89"/>
    </row>
    <row r="204" spans="1:20" s="61" customFormat="1" ht="20.25" x14ac:dyDescent="0.2">
      <c r="A204" s="80"/>
      <c r="B204" s="88"/>
      <c r="C204" s="88"/>
      <c r="D204" s="88"/>
      <c r="E204" s="90"/>
      <c r="F204" s="88"/>
      <c r="G204" s="88"/>
      <c r="H204" s="88"/>
      <c r="I204" s="88"/>
      <c r="J204" s="88"/>
      <c r="K204" s="88"/>
      <c r="L204" s="88"/>
      <c r="M204" s="88"/>
      <c r="N204" s="88"/>
      <c r="O204" s="88"/>
      <c r="P204" s="89"/>
      <c r="Q204" s="89"/>
      <c r="R204" s="89"/>
      <c r="S204" s="89"/>
      <c r="T204" s="89"/>
    </row>
    <row r="205" spans="1:20" s="61" customFormat="1" ht="20.25" x14ac:dyDescent="0.2">
      <c r="A205" s="80"/>
      <c r="B205" s="88"/>
      <c r="C205" s="88"/>
      <c r="D205" s="88"/>
      <c r="E205" s="90"/>
      <c r="F205" s="88"/>
      <c r="G205" s="88"/>
      <c r="H205" s="88"/>
      <c r="I205" s="88"/>
      <c r="J205" s="88"/>
      <c r="K205" s="88"/>
      <c r="L205" s="88"/>
      <c r="M205" s="88"/>
      <c r="N205" s="88"/>
      <c r="O205" s="88"/>
      <c r="P205" s="89"/>
      <c r="Q205" s="89"/>
      <c r="R205" s="89"/>
      <c r="S205" s="89"/>
      <c r="T205" s="89"/>
    </row>
    <row r="206" spans="1:20" s="61" customFormat="1" ht="20.25" x14ac:dyDescent="0.2">
      <c r="A206" s="80"/>
      <c r="B206" s="88"/>
      <c r="C206" s="88"/>
      <c r="D206" s="88"/>
      <c r="E206" s="90"/>
      <c r="F206" s="88"/>
      <c r="G206" s="88"/>
      <c r="H206" s="88"/>
      <c r="I206" s="88"/>
      <c r="J206" s="88"/>
      <c r="K206" s="88"/>
      <c r="L206" s="88"/>
      <c r="M206" s="88"/>
      <c r="N206" s="88"/>
      <c r="O206" s="88"/>
      <c r="P206" s="89"/>
      <c r="Q206" s="89"/>
      <c r="R206" s="89"/>
      <c r="S206" s="89"/>
      <c r="T206" s="89"/>
    </row>
    <row r="207" spans="1:20" s="61" customFormat="1" ht="20.25" x14ac:dyDescent="0.2">
      <c r="A207" s="80"/>
      <c r="B207" s="88"/>
      <c r="C207" s="88"/>
      <c r="D207" s="88"/>
      <c r="E207" s="90"/>
      <c r="F207" s="88"/>
      <c r="G207" s="88"/>
      <c r="H207" s="88"/>
      <c r="I207" s="88"/>
      <c r="J207" s="88"/>
      <c r="K207" s="88"/>
      <c r="L207" s="88"/>
      <c r="M207" s="88"/>
      <c r="N207" s="88"/>
      <c r="O207" s="88"/>
      <c r="P207" s="89"/>
      <c r="Q207" s="89"/>
      <c r="R207" s="89"/>
      <c r="S207" s="89"/>
      <c r="T207" s="89"/>
    </row>
    <row r="208" spans="1:20" s="61" customFormat="1" ht="20.25" x14ac:dyDescent="0.2">
      <c r="A208" s="80"/>
      <c r="B208" s="88"/>
      <c r="C208" s="88"/>
      <c r="D208" s="88"/>
      <c r="E208" s="90"/>
      <c r="F208" s="88"/>
      <c r="G208" s="88"/>
      <c r="H208" s="88"/>
      <c r="I208" s="88"/>
      <c r="J208" s="88"/>
      <c r="K208" s="88"/>
      <c r="L208" s="88"/>
      <c r="M208" s="88"/>
      <c r="N208" s="88"/>
      <c r="O208" s="88"/>
      <c r="P208" s="89"/>
      <c r="Q208" s="89"/>
      <c r="R208" s="89"/>
      <c r="S208" s="89"/>
      <c r="T208" s="89"/>
    </row>
    <row r="209" spans="1:20" s="61" customFormat="1" ht="20.25" x14ac:dyDescent="0.2">
      <c r="A209" s="80"/>
      <c r="B209" s="88"/>
      <c r="C209" s="88"/>
      <c r="D209" s="88"/>
      <c r="E209" s="90"/>
      <c r="F209" s="88"/>
      <c r="G209" s="88"/>
      <c r="H209" s="88"/>
      <c r="I209" s="88"/>
      <c r="J209" s="88"/>
      <c r="K209" s="88"/>
      <c r="L209" s="88"/>
      <c r="M209" s="88"/>
      <c r="N209" s="88"/>
      <c r="O209" s="88"/>
      <c r="P209" s="89"/>
      <c r="Q209" s="89"/>
      <c r="R209" s="89"/>
      <c r="S209" s="89"/>
      <c r="T209" s="89"/>
    </row>
    <row r="210" spans="1:20" s="61" customFormat="1" ht="20.25" x14ac:dyDescent="0.2">
      <c r="A210" s="80"/>
      <c r="B210" s="88"/>
      <c r="C210" s="88"/>
      <c r="D210" s="88"/>
      <c r="E210" s="90"/>
      <c r="F210" s="88"/>
      <c r="G210" s="88"/>
      <c r="H210" s="88"/>
      <c r="I210" s="88"/>
      <c r="J210" s="88"/>
      <c r="K210" s="88"/>
      <c r="L210" s="88"/>
      <c r="M210" s="88"/>
      <c r="N210" s="88"/>
      <c r="O210" s="88"/>
      <c r="P210" s="89"/>
      <c r="Q210" s="89"/>
      <c r="R210" s="89"/>
      <c r="S210" s="89"/>
      <c r="T210" s="89"/>
    </row>
    <row r="211" spans="1:20" s="61" customFormat="1" ht="20.25" x14ac:dyDescent="0.2">
      <c r="A211" s="80"/>
      <c r="B211" s="88"/>
      <c r="C211" s="88"/>
      <c r="D211" s="88"/>
      <c r="E211" s="90"/>
      <c r="F211" s="88"/>
      <c r="G211" s="88"/>
      <c r="H211" s="88"/>
      <c r="I211" s="88"/>
      <c r="J211" s="88"/>
      <c r="K211" s="88"/>
      <c r="L211" s="88"/>
      <c r="M211" s="88"/>
      <c r="N211" s="88"/>
      <c r="O211" s="88"/>
      <c r="P211" s="89"/>
      <c r="Q211" s="89"/>
      <c r="R211" s="89"/>
      <c r="S211" s="89"/>
      <c r="T211" s="89"/>
    </row>
    <row r="212" spans="1:20" s="61" customFormat="1" ht="20.25" x14ac:dyDescent="0.2">
      <c r="A212" s="80"/>
      <c r="B212" s="88"/>
      <c r="C212" s="88"/>
      <c r="D212" s="88"/>
      <c r="E212" s="90"/>
      <c r="F212" s="88"/>
      <c r="G212" s="88"/>
      <c r="H212" s="88"/>
      <c r="I212" s="88"/>
      <c r="J212" s="88"/>
      <c r="K212" s="88"/>
      <c r="L212" s="88"/>
      <c r="M212" s="88"/>
      <c r="N212" s="88"/>
      <c r="O212" s="88"/>
      <c r="P212" s="89"/>
      <c r="Q212" s="89"/>
      <c r="R212" s="89"/>
      <c r="S212" s="89"/>
      <c r="T212" s="89"/>
    </row>
    <row r="213" spans="1:20" s="61" customFormat="1" ht="20.25" x14ac:dyDescent="0.2">
      <c r="A213" s="80"/>
      <c r="B213" s="88"/>
      <c r="C213" s="88"/>
      <c r="D213" s="88"/>
      <c r="E213" s="90"/>
      <c r="F213" s="88"/>
      <c r="G213" s="88"/>
      <c r="H213" s="88"/>
      <c r="I213" s="88"/>
      <c r="J213" s="88"/>
      <c r="K213" s="88"/>
      <c r="L213" s="88"/>
      <c r="M213" s="88"/>
      <c r="N213" s="88"/>
      <c r="O213" s="88"/>
      <c r="P213" s="89"/>
      <c r="Q213" s="89"/>
      <c r="R213" s="89"/>
      <c r="S213" s="89"/>
      <c r="T213" s="89"/>
    </row>
    <row r="214" spans="1:20" s="61" customFormat="1" ht="20.25" x14ac:dyDescent="0.2">
      <c r="A214" s="80"/>
      <c r="B214" s="88"/>
      <c r="C214" s="88"/>
      <c r="D214" s="88"/>
      <c r="E214" s="90"/>
      <c r="F214" s="88"/>
      <c r="G214" s="88"/>
      <c r="H214" s="88"/>
      <c r="I214" s="88"/>
      <c r="J214" s="88"/>
      <c r="K214" s="88"/>
      <c r="L214" s="88"/>
      <c r="M214" s="88"/>
      <c r="N214" s="88"/>
      <c r="O214" s="88"/>
      <c r="P214" s="89"/>
      <c r="Q214" s="89"/>
      <c r="R214" s="89"/>
      <c r="S214" s="89"/>
      <c r="T214" s="89"/>
    </row>
    <row r="215" spans="1:20" s="61" customFormat="1" ht="20.25" x14ac:dyDescent="0.2">
      <c r="A215" s="80"/>
      <c r="B215" s="88"/>
      <c r="C215" s="88"/>
      <c r="D215" s="88"/>
      <c r="E215" s="90"/>
      <c r="F215" s="88"/>
      <c r="G215" s="88"/>
      <c r="H215" s="88"/>
      <c r="I215" s="88"/>
      <c r="J215" s="88"/>
      <c r="K215" s="88"/>
      <c r="L215" s="88"/>
      <c r="M215" s="88"/>
      <c r="N215" s="88"/>
      <c r="O215" s="88"/>
      <c r="P215" s="89"/>
      <c r="Q215" s="89"/>
      <c r="R215" s="89"/>
      <c r="S215" s="89"/>
      <c r="T215" s="89"/>
    </row>
    <row r="216" spans="1:20" s="61" customFormat="1" ht="20.25" x14ac:dyDescent="0.2">
      <c r="A216" s="80"/>
      <c r="B216" s="88"/>
      <c r="C216" s="88"/>
      <c r="D216" s="88"/>
      <c r="E216" s="90"/>
      <c r="F216" s="88"/>
      <c r="G216" s="88"/>
      <c r="H216" s="88"/>
      <c r="I216" s="88"/>
      <c r="J216" s="88"/>
      <c r="K216" s="88"/>
      <c r="L216" s="88"/>
      <c r="M216" s="88"/>
      <c r="N216" s="88"/>
      <c r="O216" s="88"/>
      <c r="P216" s="89"/>
      <c r="Q216" s="89"/>
      <c r="R216" s="89"/>
      <c r="S216" s="89"/>
      <c r="T216" s="89"/>
    </row>
    <row r="217" spans="1:20" s="61" customFormat="1" ht="20.25" x14ac:dyDescent="0.2">
      <c r="A217" s="80"/>
      <c r="B217" s="88"/>
      <c r="C217" s="88"/>
      <c r="D217" s="88"/>
      <c r="E217" s="90"/>
      <c r="F217" s="88"/>
      <c r="G217" s="88"/>
      <c r="H217" s="88"/>
      <c r="I217" s="88"/>
      <c r="J217" s="88"/>
      <c r="K217" s="88"/>
      <c r="L217" s="88"/>
      <c r="M217" s="88"/>
      <c r="N217" s="88"/>
      <c r="O217" s="88"/>
      <c r="P217" s="89"/>
      <c r="Q217" s="89"/>
      <c r="R217" s="89"/>
      <c r="S217" s="89"/>
      <c r="T217" s="89"/>
    </row>
    <row r="218" spans="1:20" s="61" customFormat="1" ht="20.25" x14ac:dyDescent="0.2">
      <c r="A218" s="80"/>
      <c r="B218" s="88"/>
      <c r="C218" s="88"/>
      <c r="D218" s="88"/>
      <c r="E218" s="90"/>
      <c r="F218" s="88"/>
      <c r="G218" s="88"/>
      <c r="H218" s="88"/>
      <c r="I218" s="88"/>
      <c r="J218" s="88"/>
      <c r="K218" s="88"/>
      <c r="L218" s="88"/>
      <c r="M218" s="88"/>
      <c r="N218" s="88"/>
      <c r="O218" s="88"/>
      <c r="P218" s="89"/>
      <c r="Q218" s="89"/>
      <c r="R218" s="89"/>
      <c r="S218" s="89"/>
      <c r="T218" s="89"/>
    </row>
    <row r="219" spans="1:20" s="61" customFormat="1" ht="20.25" x14ac:dyDescent="0.2">
      <c r="A219" s="80"/>
      <c r="B219" s="88"/>
      <c r="C219" s="88"/>
      <c r="D219" s="88"/>
      <c r="E219" s="90"/>
      <c r="F219" s="88"/>
      <c r="G219" s="88"/>
      <c r="H219" s="88"/>
      <c r="I219" s="88"/>
      <c r="J219" s="88"/>
      <c r="K219" s="88"/>
      <c r="L219" s="88"/>
      <c r="M219" s="88"/>
      <c r="N219" s="88"/>
      <c r="O219" s="88"/>
      <c r="P219" s="89"/>
      <c r="Q219" s="89"/>
      <c r="R219" s="89"/>
      <c r="S219" s="89"/>
      <c r="T219" s="89"/>
    </row>
    <row r="220" spans="1:20" s="61" customFormat="1" ht="15.75" x14ac:dyDescent="0.2">
      <c r="B220" s="89"/>
      <c r="C220" s="89"/>
      <c r="D220" s="89"/>
      <c r="E220" s="91"/>
      <c r="F220" s="89"/>
      <c r="G220" s="89"/>
      <c r="H220" s="89"/>
      <c r="I220" s="89"/>
      <c r="J220" s="89"/>
      <c r="K220" s="89"/>
      <c r="L220" s="89"/>
      <c r="M220" s="89"/>
      <c r="N220" s="89"/>
      <c r="O220" s="89"/>
      <c r="P220" s="89"/>
      <c r="Q220" s="89"/>
      <c r="R220" s="89"/>
      <c r="S220" s="89"/>
      <c r="T220" s="89"/>
    </row>
    <row r="221" spans="1:20" s="61" customFormat="1" ht="15.75" x14ac:dyDescent="0.2">
      <c r="B221" s="89"/>
      <c r="C221" s="89"/>
      <c r="D221" s="89"/>
      <c r="E221" s="91"/>
      <c r="F221" s="89"/>
      <c r="G221" s="89"/>
      <c r="H221" s="89"/>
      <c r="I221" s="89"/>
      <c r="J221" s="89"/>
      <c r="K221" s="89"/>
      <c r="L221" s="89"/>
      <c r="M221" s="89"/>
      <c r="N221" s="89"/>
      <c r="O221" s="89"/>
      <c r="P221" s="89"/>
      <c r="Q221" s="89"/>
      <c r="R221" s="89"/>
      <c r="S221" s="89"/>
      <c r="T221" s="89"/>
    </row>
    <row r="222" spans="1:20" s="61" customFormat="1" ht="15.75" x14ac:dyDescent="0.2">
      <c r="B222" s="89"/>
      <c r="C222" s="89"/>
      <c r="D222" s="89"/>
      <c r="E222" s="91"/>
      <c r="F222" s="89"/>
      <c r="G222" s="89"/>
      <c r="H222" s="89"/>
      <c r="I222" s="89"/>
      <c r="J222" s="89"/>
      <c r="K222" s="89"/>
      <c r="L222" s="89"/>
      <c r="M222" s="89"/>
      <c r="N222" s="89"/>
      <c r="O222" s="89"/>
      <c r="P222" s="89"/>
      <c r="Q222" s="89"/>
      <c r="R222" s="89"/>
      <c r="S222" s="89"/>
      <c r="T222" s="89"/>
    </row>
    <row r="223" spans="1:20" s="61" customFormat="1" ht="15.75" x14ac:dyDescent="0.2">
      <c r="B223" s="89"/>
      <c r="C223" s="89"/>
      <c r="D223" s="89"/>
      <c r="E223" s="91"/>
      <c r="F223" s="89"/>
      <c r="G223" s="89"/>
      <c r="H223" s="89"/>
      <c r="I223" s="89"/>
      <c r="J223" s="89"/>
      <c r="K223" s="89"/>
      <c r="L223" s="89"/>
      <c r="M223" s="89"/>
      <c r="N223" s="89"/>
      <c r="O223" s="89"/>
      <c r="P223" s="89"/>
      <c r="Q223" s="89"/>
      <c r="R223" s="89"/>
      <c r="S223" s="89"/>
      <c r="T223" s="89"/>
    </row>
    <row r="224" spans="1:20" s="61" customFormat="1" ht="15.75" x14ac:dyDescent="0.2">
      <c r="B224" s="89"/>
      <c r="C224" s="89"/>
      <c r="D224" s="89"/>
      <c r="E224" s="91"/>
      <c r="F224" s="89"/>
      <c r="G224" s="89"/>
      <c r="H224" s="89"/>
      <c r="I224" s="89"/>
      <c r="J224" s="89"/>
      <c r="K224" s="89"/>
      <c r="L224" s="89"/>
      <c r="M224" s="89"/>
      <c r="N224" s="89"/>
      <c r="O224" s="89"/>
      <c r="P224" s="89"/>
      <c r="Q224" s="89"/>
      <c r="R224" s="89"/>
      <c r="S224" s="89"/>
      <c r="T224" s="89"/>
    </row>
    <row r="225" spans="1:20" s="1" customFormat="1" ht="15.75" x14ac:dyDescent="0.25">
      <c r="A225" s="61"/>
      <c r="B225" s="89"/>
      <c r="C225" s="89"/>
      <c r="D225" s="89"/>
      <c r="E225" s="91"/>
      <c r="F225" s="89"/>
      <c r="G225" s="89"/>
      <c r="H225" s="89"/>
      <c r="I225" s="89"/>
      <c r="J225" s="92"/>
      <c r="K225" s="92"/>
      <c r="L225" s="92"/>
      <c r="M225" s="92"/>
      <c r="N225" s="92"/>
      <c r="O225" s="92"/>
      <c r="P225" s="92"/>
      <c r="Q225" s="92"/>
      <c r="R225" s="92"/>
      <c r="S225" s="92"/>
      <c r="T225" s="92"/>
    </row>
    <row r="226" spans="1:20" s="1" customFormat="1" ht="15.75" x14ac:dyDescent="0.25">
      <c r="A226" s="61"/>
      <c r="B226" s="89"/>
      <c r="C226" s="89"/>
      <c r="D226" s="89"/>
      <c r="E226" s="91"/>
      <c r="F226" s="89"/>
      <c r="G226" s="89"/>
      <c r="H226" s="89"/>
      <c r="I226" s="89"/>
      <c r="J226" s="92"/>
      <c r="K226" s="92"/>
      <c r="L226" s="92"/>
      <c r="M226" s="92"/>
      <c r="N226" s="92"/>
      <c r="O226" s="92"/>
      <c r="P226" s="92"/>
      <c r="Q226" s="92"/>
      <c r="R226" s="92"/>
      <c r="S226" s="92"/>
      <c r="T226" s="92"/>
    </row>
    <row r="227" spans="1:20" ht="15.75" x14ac:dyDescent="0.2">
      <c r="A227" s="61"/>
      <c r="B227" s="89"/>
      <c r="C227" s="89"/>
      <c r="D227" s="89"/>
      <c r="E227" s="91"/>
      <c r="F227" s="89"/>
      <c r="G227" s="89"/>
      <c r="H227" s="89"/>
      <c r="I227" s="89"/>
      <c r="J227" s="93"/>
      <c r="K227" s="93"/>
      <c r="L227" s="93"/>
      <c r="M227" s="93"/>
      <c r="N227" s="93"/>
      <c r="O227" s="93"/>
      <c r="P227" s="93"/>
      <c r="Q227" s="93"/>
      <c r="R227" s="93"/>
      <c r="S227" s="93"/>
      <c r="T227" s="93"/>
    </row>
    <row r="228" spans="1:20" ht="15.75" x14ac:dyDescent="0.2">
      <c r="A228" s="61"/>
      <c r="B228" s="89"/>
      <c r="C228" s="89"/>
      <c r="D228" s="89"/>
      <c r="E228" s="91"/>
      <c r="F228" s="89"/>
      <c r="G228" s="89"/>
      <c r="H228" s="89"/>
      <c r="I228" s="89"/>
      <c r="J228" s="93"/>
      <c r="K228" s="93"/>
      <c r="L228" s="93"/>
      <c r="M228" s="93"/>
      <c r="N228" s="93"/>
      <c r="O228" s="93"/>
      <c r="P228" s="93"/>
      <c r="Q228" s="93"/>
      <c r="R228" s="93"/>
      <c r="S228" s="93"/>
      <c r="T228" s="93"/>
    </row>
    <row r="229" spans="1:20" ht="15.75" x14ac:dyDescent="0.25">
      <c r="A229" s="1"/>
      <c r="B229" s="92"/>
      <c r="C229" s="92"/>
      <c r="D229" s="92"/>
      <c r="E229" s="95"/>
      <c r="F229" s="92"/>
      <c r="G229" s="92"/>
      <c r="H229" s="92"/>
      <c r="I229" s="92"/>
      <c r="J229" s="93"/>
      <c r="K229" s="93"/>
      <c r="L229" s="93"/>
      <c r="M229" s="93"/>
      <c r="N229" s="93"/>
      <c r="O229" s="93"/>
      <c r="P229" s="93"/>
      <c r="Q229" s="93"/>
      <c r="R229" s="93"/>
      <c r="S229" s="93"/>
      <c r="T229" s="93"/>
    </row>
    <row r="230" spans="1:20" ht="15.75" x14ac:dyDescent="0.25">
      <c r="A230" s="1"/>
      <c r="B230" s="92"/>
      <c r="C230" s="92"/>
      <c r="D230" s="92"/>
      <c r="E230" s="95"/>
      <c r="F230" s="92"/>
      <c r="G230" s="92"/>
      <c r="H230" s="92"/>
      <c r="I230" s="92"/>
      <c r="J230" s="93"/>
      <c r="K230" s="93"/>
      <c r="L230" s="93"/>
      <c r="M230" s="93"/>
      <c r="N230" s="93"/>
      <c r="O230" s="93"/>
      <c r="P230" s="93"/>
      <c r="Q230" s="93"/>
      <c r="R230" s="93"/>
      <c r="S230" s="93"/>
      <c r="T230" s="93"/>
    </row>
    <row r="231" spans="1:20" x14ac:dyDescent="0.2">
      <c r="B231" s="93"/>
      <c r="C231" s="93"/>
      <c r="D231" s="93"/>
      <c r="E231" s="96"/>
      <c r="F231" s="93"/>
      <c r="G231" s="93"/>
      <c r="H231" s="93"/>
      <c r="I231" s="93"/>
      <c r="J231" s="93"/>
      <c r="K231" s="93"/>
      <c r="L231" s="93"/>
      <c r="M231" s="93"/>
      <c r="N231" s="93"/>
      <c r="O231" s="93"/>
      <c r="P231" s="93"/>
      <c r="Q231" s="93"/>
      <c r="R231" s="93"/>
      <c r="S231" s="93"/>
      <c r="T231" s="93"/>
    </row>
    <row r="232" spans="1:20" x14ac:dyDescent="0.2">
      <c r="B232" s="93"/>
      <c r="C232" s="93"/>
      <c r="D232" s="93"/>
      <c r="E232" s="96"/>
      <c r="F232" s="93"/>
      <c r="G232" s="93"/>
      <c r="H232" s="93"/>
      <c r="I232" s="93"/>
      <c r="J232" s="93"/>
      <c r="K232" s="93"/>
      <c r="L232" s="93"/>
      <c r="M232" s="93"/>
      <c r="N232" s="93"/>
      <c r="O232" s="93"/>
      <c r="P232" s="93"/>
      <c r="Q232" s="93"/>
      <c r="R232" s="93"/>
      <c r="S232" s="93"/>
      <c r="T232" s="93"/>
    </row>
    <row r="233" spans="1:20" x14ac:dyDescent="0.2">
      <c r="B233" s="93"/>
      <c r="C233" s="93"/>
      <c r="D233" s="93"/>
      <c r="E233" s="96"/>
      <c r="F233" s="93"/>
      <c r="G233" s="93"/>
      <c r="H233" s="93"/>
      <c r="I233" s="93"/>
      <c r="J233" s="93"/>
      <c r="K233" s="93"/>
      <c r="L233" s="93"/>
      <c r="M233" s="93"/>
      <c r="N233" s="93"/>
      <c r="O233" s="93"/>
      <c r="P233" s="93"/>
      <c r="Q233" s="93"/>
      <c r="R233" s="93"/>
      <c r="S233" s="93"/>
      <c r="T233" s="93"/>
    </row>
    <row r="234" spans="1:20" x14ac:dyDescent="0.2">
      <c r="B234" s="93"/>
      <c r="C234" s="93"/>
      <c r="D234" s="93"/>
      <c r="E234" s="96"/>
      <c r="F234" s="93"/>
      <c r="G234" s="93"/>
      <c r="H234" s="93"/>
      <c r="I234" s="93"/>
      <c r="J234" s="93"/>
      <c r="K234" s="93"/>
      <c r="L234" s="93"/>
      <c r="M234" s="93"/>
      <c r="N234" s="93"/>
      <c r="O234" s="93"/>
      <c r="P234" s="93"/>
      <c r="Q234" s="93"/>
      <c r="R234" s="93"/>
      <c r="S234" s="93"/>
      <c r="T234" s="93"/>
    </row>
    <row r="235" spans="1:20" x14ac:dyDescent="0.2">
      <c r="B235" s="93"/>
      <c r="C235" s="93"/>
      <c r="D235" s="93"/>
      <c r="E235" s="96"/>
      <c r="F235" s="93"/>
      <c r="G235" s="93"/>
      <c r="H235" s="93"/>
      <c r="I235" s="93"/>
    </row>
    <row r="236" spans="1:20" x14ac:dyDescent="0.2">
      <c r="B236" s="93"/>
      <c r="C236" s="93"/>
      <c r="D236" s="93"/>
      <c r="E236" s="96"/>
      <c r="F236" s="93"/>
      <c r="G236" s="93"/>
      <c r="H236" s="93"/>
      <c r="I236" s="93"/>
    </row>
    <row r="237" spans="1:20" x14ac:dyDescent="0.2">
      <c r="B237" s="93"/>
      <c r="C237" s="93"/>
      <c r="D237" s="93"/>
      <c r="E237" s="96"/>
      <c r="F237" s="93"/>
      <c r="G237" s="93"/>
      <c r="H237" s="93"/>
      <c r="I237" s="93"/>
    </row>
    <row r="238" spans="1:20" x14ac:dyDescent="0.2">
      <c r="B238" s="93"/>
      <c r="C238" s="93"/>
      <c r="D238" s="93"/>
      <c r="E238" s="96"/>
      <c r="F238" s="93"/>
      <c r="G238" s="93"/>
      <c r="H238" s="93"/>
      <c r="I238" s="93"/>
    </row>
  </sheetData>
  <sheetProtection algorithmName="SHA-512" hashValue="Uq9+2aygH9uXQpEt4rRwKuvQsQ3iCZBbNGXoAwL18TIBseYIf1Th8fXo80/q/XUeUuGJDI9TGc4mvBwQ8sLGCA==" saltValue="RL1NzubO3K43RiI01KkqcA==" spinCount="100000" sheet="1" objects="1" scenarios="1" selectLockedCells="1"/>
  <mergeCells count="12">
    <mergeCell ref="L77:O77"/>
    <mergeCell ref="L78:O81"/>
    <mergeCell ref="A1:K2"/>
    <mergeCell ref="O4:O5"/>
    <mergeCell ref="A3:B3"/>
    <mergeCell ref="A38:B38"/>
    <mergeCell ref="L1:M3"/>
    <mergeCell ref="A39:D39"/>
    <mergeCell ref="A59:D59"/>
    <mergeCell ref="A28:N28"/>
    <mergeCell ref="H3:I3"/>
    <mergeCell ref="J3:K3"/>
  </mergeCells>
  <phoneticPr fontId="7" type="noConversion"/>
  <dataValidations count="7">
    <dataValidation type="decimal" operator="lessThan" allowBlank="1" showInputMessage="1" showErrorMessage="1" sqref="L41:L49 L61:L70 L30:L35" xr:uid="{00000000-0002-0000-0000-000000000000}">
      <formula1>100000000</formula1>
    </dataValidation>
    <dataValidation type="decimal" operator="lessThan" allowBlank="1" showInputMessage="1" showErrorMessage="1" sqref="I61:I69" xr:uid="{00000000-0002-0000-0000-000001000000}">
      <formula1>0.01</formula1>
    </dataValidation>
    <dataValidation type="date" operator="greaterThan" allowBlank="1" showInputMessage="1" showErrorMessage="1" errorTitle="Kein Datumsformat" error="Bitte Datumsformat erfassen" sqref="G5:G16 J5:K16" xr:uid="{00000000-0002-0000-0000-000002000000}">
      <formula1>1</formula1>
    </dataValidation>
    <dataValidation type="decimal" operator="lessThan" allowBlank="1" showInputMessage="1" showErrorMessage="1" error="Bitte Betrag als Zahl erfassten" sqref="H5:H16 H30:H35 H41:H49 H61:H70" xr:uid="{00000000-0002-0000-0000-000003000000}">
      <formula1>100000000</formula1>
    </dataValidation>
    <dataValidation type="decimal" operator="lessThanOrEqual" allowBlank="1" showInputMessage="1" showErrorMessage="1" error="Bitte Werte kleiner (- Betrag) oder gleich Null erfassen." sqref="I70 I41:I49 I30:I35 I5:I16" xr:uid="{00000000-0002-0000-0000-000004000000}">
      <formula1>0</formula1>
    </dataValidation>
    <dataValidation type="date" operator="greaterThan" allowBlank="1" showInputMessage="1" showErrorMessage="1" error="Bitte Datum mit Datumsformat erfassen." sqref="G30:G35 H78:H81 G41:G49 J41:K49 J30:K35 J78:J81 J61:K70" xr:uid="{00000000-0002-0000-0000-000005000000}">
      <formula1>1</formula1>
    </dataValidation>
    <dataValidation type="decimal" operator="greaterThanOrEqual" allowBlank="1" showInputMessage="1" showErrorMessage="1" sqref="M61:M70 M41:M49 M30:M35 M5:M16" xr:uid="{00000000-0002-0000-0000-000006000000}">
      <formula1>0</formula1>
    </dataValidation>
  </dataValidations>
  <hyperlinks>
    <hyperlink ref="H3" r:id="rId1" display="www.youtube.com/@AICoFiRa" xr:uid="{A51DBE09-97C0-42F3-8FF0-BF61FC1DC8AC}"/>
    <hyperlink ref="J3" r:id="rId2" xr:uid="{5C13E3CA-5AD7-494C-8D82-2F812F1CCFCA}"/>
    <hyperlink ref="J3:K3" r:id="rId3" display="https://www.aicofira.de/" xr:uid="{4CF7B82F-AEAA-4B81-9EAB-BFA7CF74208A}"/>
    <hyperlink ref="H3:I3" r:id="rId4" display="https://www.youtube.com/@AICoFiRa" xr:uid="{214ED243-5C6B-46F0-B605-7AB026F0505A}"/>
  </hyperlinks>
  <printOptions horizontalCentered="1"/>
  <pageMargins left="0.39370078740157483" right="0.39370078740157483" top="0.39370078740157483" bottom="0.78740157480314965" header="0" footer="0.27559055118110237"/>
  <pageSetup paperSize="9" scale="23" fitToHeight="3" orientation="landscape" horizontalDpi="4294967293" r:id="rId5"/>
  <headerFooter>
    <oddFooter xml:space="preserve">&amp;L&amp;"Times New Roman,Standard"&amp;14&amp;A /&amp;D
www.aicofira.de&amp;C&amp;"Times New Roman,Standard"&amp;14&amp;P von &amp;N&amp;R&amp;"Times New Roman,Standard"&amp;12Für die Korrektheit der Vorlage / Formeln übernehmen wir keine Gewähr. 
Eine persönliche Kontrolle ist erforderlich.
</oddFooter>
  </headerFooter>
  <rowBreaks count="2" manualBreakCount="2">
    <brk id="27" max="14" man="1"/>
    <brk id="58" max="14" man="1"/>
  </rowBreaks>
  <drawing r:id="rId6"/>
  <legacyDrawing r:id="rId7"/>
  <tableParts count="5">
    <tablePart r:id="rId8"/>
    <tablePart r:id="rId9"/>
    <tablePart r:id="rId10"/>
    <tablePart r:id="rId11"/>
    <tablePart r:id="rId1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14999847407452621"/>
  </sheetPr>
  <dimension ref="A1:O159"/>
  <sheetViews>
    <sheetView workbookViewId="0">
      <selection activeCell="A3" sqref="A3"/>
    </sheetView>
  </sheetViews>
  <sheetFormatPr baseColWidth="10" defaultColWidth="0" defaultRowHeight="15.75" x14ac:dyDescent="0.25"/>
  <cols>
    <col min="1" max="1" width="43.5703125" style="1" customWidth="1"/>
    <col min="2" max="2" width="15.140625" style="1" bestFit="1" customWidth="1"/>
    <col min="3" max="11" width="14.140625" style="1" bestFit="1" customWidth="1"/>
    <col min="12" max="12" width="16.28515625" style="1" customWidth="1"/>
    <col min="13" max="13" width="14.140625" style="1" bestFit="1" customWidth="1"/>
    <col min="14" max="14" width="14.140625" style="1" customWidth="1"/>
    <col min="15" max="15" width="13.7109375" style="1" hidden="1" customWidth="1"/>
    <col min="16" max="16384" width="11.42578125" style="1" hidden="1"/>
  </cols>
  <sheetData>
    <row r="1" spans="1:14" x14ac:dyDescent="0.25">
      <c r="A1" s="735" t="s">
        <v>13</v>
      </c>
      <c r="B1" s="724"/>
      <c r="C1" s="724"/>
      <c r="D1" s="724"/>
      <c r="E1" s="724"/>
      <c r="F1" s="724"/>
      <c r="G1" s="724"/>
      <c r="H1" s="724"/>
      <c r="I1" s="724"/>
      <c r="J1" s="724"/>
      <c r="K1" s="794" t="s">
        <v>93</v>
      </c>
      <c r="L1" s="732"/>
    </row>
    <row r="2" spans="1:14" ht="37.5" customHeight="1" x14ac:dyDescent="0.25">
      <c r="A2" s="724"/>
      <c r="B2" s="724"/>
      <c r="C2" s="724"/>
      <c r="D2" s="724"/>
      <c r="E2" s="724"/>
      <c r="F2" s="724"/>
      <c r="G2" s="724"/>
      <c r="H2" s="724"/>
      <c r="I2" s="724"/>
      <c r="J2" s="724"/>
      <c r="K2" s="732"/>
      <c r="L2" s="732"/>
    </row>
    <row r="3" spans="1:14" ht="35.1" customHeight="1" x14ac:dyDescent="0.4">
      <c r="A3" s="624" t="s">
        <v>78</v>
      </c>
      <c r="B3" s="439">
        <f ca="1">DATE(YEAR(Daten!D99)+4,MONTH(Daten!D99),DAY(1))</f>
        <v>47119</v>
      </c>
      <c r="C3" s="440"/>
      <c r="D3" s="440"/>
      <c r="E3" s="440"/>
      <c r="F3" s="439" t="s">
        <v>241</v>
      </c>
      <c r="G3" s="435"/>
      <c r="H3" s="435"/>
      <c r="I3" s="435"/>
      <c r="J3" s="435"/>
      <c r="K3" s="795"/>
      <c r="L3" s="795"/>
      <c r="M3" s="436"/>
      <c r="N3" s="436"/>
    </row>
    <row r="4" spans="1:14" s="3" customFormat="1" ht="18.75" x14ac:dyDescent="0.3">
      <c r="A4" s="432" t="s">
        <v>156</v>
      </c>
      <c r="B4" s="433">
        <f ca="1">B3</f>
        <v>47119</v>
      </c>
      <c r="C4" s="433">
        <f ca="1">DATE(YEAR(B4),MONTH(B4)+1,DAY(1))</f>
        <v>47150</v>
      </c>
      <c r="D4" s="433">
        <f ca="1">DATE(YEAR(C4),MONTH(C4)+1,DAY(1))</f>
        <v>47178</v>
      </c>
      <c r="E4" s="433">
        <f t="shared" ref="E4:M4" ca="1" si="0">DATE(YEAR(D4),MONTH(D4)+1,DAY(1))</f>
        <v>47209</v>
      </c>
      <c r="F4" s="433">
        <f t="shared" ca="1" si="0"/>
        <v>47239</v>
      </c>
      <c r="G4" s="433">
        <f t="shared" ca="1" si="0"/>
        <v>47270</v>
      </c>
      <c r="H4" s="433">
        <f t="shared" ca="1" si="0"/>
        <v>47300</v>
      </c>
      <c r="I4" s="433">
        <f t="shared" ca="1" si="0"/>
        <v>47331</v>
      </c>
      <c r="J4" s="433">
        <f t="shared" ca="1" si="0"/>
        <v>47362</v>
      </c>
      <c r="K4" s="433">
        <f t="shared" ca="1" si="0"/>
        <v>47392</v>
      </c>
      <c r="L4" s="433">
        <f t="shared" ca="1" si="0"/>
        <v>47423</v>
      </c>
      <c r="M4" s="433">
        <f t="shared" ca="1" si="0"/>
        <v>47453</v>
      </c>
      <c r="N4" s="434" t="s">
        <v>12</v>
      </c>
    </row>
    <row r="5" spans="1:14" x14ac:dyDescent="0.25">
      <c r="A5" s="130" t="str">
        <f>'2. Erfassung Einzahlungen'!A2</f>
        <v>Miete DHH Am Sauerwinkel</v>
      </c>
      <c r="B5" s="204">
        <f ca="1">IF(ISNUMBER(MATCH(B4,'2. Erfassung Einzahlungen'!$V$2:$CE$2,0)),'2. Erfassung Einzahlungen'!$N$2,"")</f>
        <v>1212.25</v>
      </c>
      <c r="C5" s="204">
        <f ca="1">IF(ISNUMBER(MATCH(C4,'2. Erfassung Einzahlungen'!$V$2:$CE$2,0)),'2. Erfassung Einzahlungen'!$N$2,"")</f>
        <v>1212.25</v>
      </c>
      <c r="D5" s="204">
        <f ca="1">IF(ISNUMBER(MATCH(D4,'2. Erfassung Einzahlungen'!$V$2:$CE$2,0)),'2. Erfassung Einzahlungen'!$N$2,"")</f>
        <v>1212.25</v>
      </c>
      <c r="E5" s="204">
        <f ca="1">IF(ISNUMBER(MATCH(E4,'2. Erfassung Einzahlungen'!$V$2:$CE$2,0)),'2. Erfassung Einzahlungen'!$N$2,"")</f>
        <v>1212.25</v>
      </c>
      <c r="F5" s="204">
        <f ca="1">IF(ISNUMBER(MATCH(F4,'2. Erfassung Einzahlungen'!$V$2:$CE$2,0)),'2. Erfassung Einzahlungen'!$N$2,"")</f>
        <v>1212.25</v>
      </c>
      <c r="G5" s="204">
        <f ca="1">IF(ISNUMBER(MATCH(G4,'2. Erfassung Einzahlungen'!$V$2:$CE$2,0)),'2. Erfassung Einzahlungen'!$N$2,"")</f>
        <v>1212.25</v>
      </c>
      <c r="H5" s="204">
        <f ca="1">IF(ISNUMBER(MATCH(H4,'2. Erfassung Einzahlungen'!$V$2:$CE$2,0)),'2. Erfassung Einzahlungen'!$N$2,"")</f>
        <v>1212.25</v>
      </c>
      <c r="I5" s="204">
        <f ca="1">IF(ISNUMBER(MATCH(I4,'2. Erfassung Einzahlungen'!$V$2:$CE$2,0)),'2. Erfassung Einzahlungen'!$N$2,"")</f>
        <v>1212.25</v>
      </c>
      <c r="J5" s="204">
        <f ca="1">IF(ISNUMBER(MATCH(J4,'2. Erfassung Einzahlungen'!$V$2:$CE$2,0)),'2. Erfassung Einzahlungen'!$N$2,"")</f>
        <v>1212.25</v>
      </c>
      <c r="K5" s="204">
        <f ca="1">IF(ISNUMBER(MATCH(K4,'2. Erfassung Einzahlungen'!$V$2:$CE$2,0)),'2. Erfassung Einzahlungen'!$N$2,"")</f>
        <v>1212.25</v>
      </c>
      <c r="L5" s="204">
        <f ca="1">IF(ISNUMBER(MATCH(L4,'2. Erfassung Einzahlungen'!$V$2:$CE$2,0)),'2. Erfassung Einzahlungen'!$N$2,"")</f>
        <v>1212.25</v>
      </c>
      <c r="M5" s="204">
        <f ca="1">IF(ISNUMBER(MATCH(M4,'2. Erfassung Einzahlungen'!$V$2:$CE$2,0)),'2. Erfassung Einzahlungen'!$N$2,"")</f>
        <v>1212.25</v>
      </c>
      <c r="N5" s="134">
        <f ca="1">SUM(B5:M5)</f>
        <v>14547</v>
      </c>
    </row>
    <row r="6" spans="1:14" x14ac:dyDescent="0.25">
      <c r="A6" s="130" t="str">
        <f>'2. Erfassung Einzahlungen'!A3</f>
        <v>Dividende</v>
      </c>
      <c r="B6" s="204" t="str">
        <f ca="1">IF(ISNUMBER(MATCH(B4,'2. Erfassung Einzahlungen'!$V$3:$CE$3,0)),'2. Erfassung Einzahlungen'!$N$3,"")</f>
        <v/>
      </c>
      <c r="C6" s="204" t="str">
        <f ca="1">IF(ISNUMBER(MATCH(C4,'2. Erfassung Einzahlungen'!$V$3:$CE$3,0)),'2. Erfassung Einzahlungen'!$N$3,"")</f>
        <v/>
      </c>
      <c r="D6" s="204" t="str">
        <f ca="1">IF(ISNUMBER(MATCH(D4,'2. Erfassung Einzahlungen'!$V$3:$CE$3,0)),'2. Erfassung Einzahlungen'!$N$3,"")</f>
        <v/>
      </c>
      <c r="E6" s="204" t="str">
        <f ca="1">IF(ISNUMBER(MATCH(E4,'2. Erfassung Einzahlungen'!$V$3:$CE$3,0)),'2. Erfassung Einzahlungen'!$N$3,"")</f>
        <v/>
      </c>
      <c r="F6" s="204" t="str">
        <f ca="1">IF(ISNUMBER(MATCH(F4,'2. Erfassung Einzahlungen'!$V$3:$CE$3,0)),'2. Erfassung Einzahlungen'!$N$3,"")</f>
        <v/>
      </c>
      <c r="G6" s="204" t="str">
        <f ca="1">IF(ISNUMBER(MATCH(G4,'2. Erfassung Einzahlungen'!$V$3:$CE$3,0)),'2. Erfassung Einzahlungen'!$N$3,"")</f>
        <v/>
      </c>
      <c r="H6" s="204" t="str">
        <f ca="1">IF(ISNUMBER(MATCH(H4,'2. Erfassung Einzahlungen'!$V$3:$CE$3,0)),'2. Erfassung Einzahlungen'!$N$3,"")</f>
        <v/>
      </c>
      <c r="I6" s="204" t="str">
        <f ca="1">IF(ISNUMBER(MATCH(I4,'2. Erfassung Einzahlungen'!$V$3:$CE$3,0)),'2. Erfassung Einzahlungen'!$N$3,"")</f>
        <v/>
      </c>
      <c r="J6" s="204" t="str">
        <f ca="1">IF(ISNUMBER(MATCH(J4,'2. Erfassung Einzahlungen'!$V$3:$CE$3,0)),'2. Erfassung Einzahlungen'!$N$3,"")</f>
        <v/>
      </c>
      <c r="K6" s="204" t="str">
        <f ca="1">IF(ISNUMBER(MATCH(K4,'2. Erfassung Einzahlungen'!$V$3:$CE$3,0)),'2. Erfassung Einzahlungen'!$N$3,"")</f>
        <v/>
      </c>
      <c r="L6" s="204" t="str">
        <f ca="1">IF(ISNUMBER(MATCH(L4,'2. Erfassung Einzahlungen'!$V$3:$CE$3,0)),'2. Erfassung Einzahlungen'!$N$3,"")</f>
        <v/>
      </c>
      <c r="M6" s="204" t="str">
        <f ca="1">IF(ISNUMBER(MATCH(M4,'2. Erfassung Einzahlungen'!$V$3:$CE$3,0)),'2. Erfassung Einzahlungen'!$N$3,"")</f>
        <v/>
      </c>
      <c r="N6" s="134">
        <f t="shared" ref="N6:N24" ca="1" si="1">SUM(B6:M6)</f>
        <v>0</v>
      </c>
    </row>
    <row r="7" spans="1:14" x14ac:dyDescent="0.25">
      <c r="A7" s="130">
        <f>'2. Erfassung Einzahlungen'!A4</f>
        <v>0</v>
      </c>
      <c r="B7" s="204" t="str">
        <f ca="1">IF(ISNUMBER(MATCH(B4,'2. Erfassung Einzahlungen'!$V$4:$CE$4,0)),'2. Erfassung Einzahlungen'!$N$4,"")</f>
        <v/>
      </c>
      <c r="C7" s="204" t="str">
        <f ca="1">IF(ISNUMBER(MATCH(C4,'2. Erfassung Einzahlungen'!$V$4:$CE$4,0)),'2. Erfassung Einzahlungen'!$N$4,"")</f>
        <v/>
      </c>
      <c r="D7" s="204" t="str">
        <f ca="1">IF(ISNUMBER(MATCH(D4,'2. Erfassung Einzahlungen'!$V$4:$CE$4,0)),'2. Erfassung Einzahlungen'!$N$4,"")</f>
        <v/>
      </c>
      <c r="E7" s="204" t="str">
        <f ca="1">IF(ISNUMBER(MATCH(E4,'2. Erfassung Einzahlungen'!$V$4:$CE$4,0)),'2. Erfassung Einzahlungen'!$N$4,"")</f>
        <v/>
      </c>
      <c r="F7" s="204" t="str">
        <f ca="1">IF(ISNUMBER(MATCH(F4,'2. Erfassung Einzahlungen'!$V$4:$CE$4,0)),'2. Erfassung Einzahlungen'!$N$4,"")</f>
        <v/>
      </c>
      <c r="G7" s="204" t="str">
        <f ca="1">IF(ISNUMBER(MATCH(G4,'2. Erfassung Einzahlungen'!$V$4:$CE$4,0)),'2. Erfassung Einzahlungen'!$N$4,"")</f>
        <v/>
      </c>
      <c r="H7" s="204" t="str">
        <f ca="1">IF(ISNUMBER(MATCH(H4,'2. Erfassung Einzahlungen'!$V$4:$CE$4,0)),'2. Erfassung Einzahlungen'!$N$4,"")</f>
        <v/>
      </c>
      <c r="I7" s="204" t="str">
        <f ca="1">IF(ISNUMBER(MATCH(I4,'2. Erfassung Einzahlungen'!$V$4:$CE$4,0)),'2. Erfassung Einzahlungen'!$N$4,"")</f>
        <v/>
      </c>
      <c r="J7" s="204" t="str">
        <f ca="1">IF(ISNUMBER(MATCH(J4,'2. Erfassung Einzahlungen'!$V$4:$CE$4,0)),'2. Erfassung Einzahlungen'!$N$4,"")</f>
        <v/>
      </c>
      <c r="K7" s="204" t="str">
        <f ca="1">IF(ISNUMBER(MATCH(K4,'2. Erfassung Einzahlungen'!$V$4:$CE$4,0)),'2. Erfassung Einzahlungen'!$N$4,"")</f>
        <v/>
      </c>
      <c r="L7" s="204" t="str">
        <f ca="1">IF(ISNUMBER(MATCH(L4,'2. Erfassung Einzahlungen'!$V$4:$CE$4,0)),'2. Erfassung Einzahlungen'!$N$4,"")</f>
        <v/>
      </c>
      <c r="M7" s="204" t="str">
        <f ca="1">IF(ISNUMBER(MATCH(M4,'2. Erfassung Einzahlungen'!$V$4:$CE$4,0)),'2. Erfassung Einzahlungen'!$N$4,"")</f>
        <v/>
      </c>
      <c r="N7" s="134">
        <f t="shared" ca="1" si="1"/>
        <v>0</v>
      </c>
    </row>
    <row r="8" spans="1:14" x14ac:dyDescent="0.25">
      <c r="A8" s="130">
        <f>'2. Erfassung Einzahlungen'!A5</f>
        <v>0</v>
      </c>
      <c r="B8" s="204" t="str">
        <f ca="1">IF(ISNUMBER(MATCH(B4,'2. Erfassung Einzahlungen'!$V$5:$CE$5,0)),'2. Erfassung Einzahlungen'!$N$5,"")</f>
        <v/>
      </c>
      <c r="C8" s="204" t="str">
        <f ca="1">IF(ISNUMBER(MATCH(C4,'2. Erfassung Einzahlungen'!$V$5:$CE$5,0)),'2. Erfassung Einzahlungen'!$N$5,"")</f>
        <v/>
      </c>
      <c r="D8" s="204" t="str">
        <f ca="1">IF(ISNUMBER(MATCH(D4,'2. Erfassung Einzahlungen'!$V$5:$CE$5,0)),'2. Erfassung Einzahlungen'!$N$5,"")</f>
        <v/>
      </c>
      <c r="E8" s="204" t="str">
        <f ca="1">IF(ISNUMBER(MATCH(E4,'2. Erfassung Einzahlungen'!$V$5:$CE$5,0)),'2. Erfassung Einzahlungen'!$N$5,"")</f>
        <v/>
      </c>
      <c r="F8" s="204" t="str">
        <f ca="1">IF(ISNUMBER(MATCH(F4,'2. Erfassung Einzahlungen'!$V$5:$CE$5,0)),'2. Erfassung Einzahlungen'!$N$5,"")</f>
        <v/>
      </c>
      <c r="G8" s="204" t="str">
        <f ca="1">IF(ISNUMBER(MATCH(G4,'2. Erfassung Einzahlungen'!$V$5:$CE$5,0)),'2. Erfassung Einzahlungen'!$N$5,"")</f>
        <v/>
      </c>
      <c r="H8" s="204" t="str">
        <f ca="1">IF(ISNUMBER(MATCH(H4,'2. Erfassung Einzahlungen'!$V$5:$CE$5,0)),'2. Erfassung Einzahlungen'!$N$5,"")</f>
        <v/>
      </c>
      <c r="I8" s="204" t="str">
        <f ca="1">IF(ISNUMBER(MATCH(I4,'2. Erfassung Einzahlungen'!$V$5:$CE$5,0)),'2. Erfassung Einzahlungen'!$N$5,"")</f>
        <v/>
      </c>
      <c r="J8" s="204" t="str">
        <f ca="1">IF(ISNUMBER(MATCH(J4,'2. Erfassung Einzahlungen'!$V$5:$CE$5,0)),'2. Erfassung Einzahlungen'!$N$5,"")</f>
        <v/>
      </c>
      <c r="K8" s="204" t="str">
        <f ca="1">IF(ISNUMBER(MATCH(K4,'2. Erfassung Einzahlungen'!$V$5:$CE$5,0)),'2. Erfassung Einzahlungen'!$N$5,"")</f>
        <v/>
      </c>
      <c r="L8" s="204" t="str">
        <f ca="1">IF(ISNUMBER(MATCH(L4,'2. Erfassung Einzahlungen'!$V$5:$CE$5,0)),'2. Erfassung Einzahlungen'!$N$5,"")</f>
        <v/>
      </c>
      <c r="M8" s="204" t="str">
        <f ca="1">IF(ISNUMBER(MATCH(M4,'2. Erfassung Einzahlungen'!$V$5:$CE$5,0)),'2. Erfassung Einzahlungen'!$N$5,"")</f>
        <v/>
      </c>
      <c r="N8" s="134">
        <f t="shared" ca="1" si="1"/>
        <v>0</v>
      </c>
    </row>
    <row r="9" spans="1:14" x14ac:dyDescent="0.25">
      <c r="A9" s="130">
        <f>'2. Erfassung Einzahlungen'!A6</f>
        <v>0</v>
      </c>
      <c r="B9" s="204" t="str">
        <f ca="1">IF(ISNUMBER(MATCH(B4,'2. Erfassung Einzahlungen'!$V$6:$CE$6,0)),'2. Erfassung Einzahlungen'!$N$6,"")</f>
        <v/>
      </c>
      <c r="C9" s="204" t="str">
        <f ca="1">IF(ISNUMBER(MATCH(C4,'2. Erfassung Einzahlungen'!$V$6:$CE$6,0)),'2. Erfassung Einzahlungen'!$N$6,"")</f>
        <v/>
      </c>
      <c r="D9" s="204" t="str">
        <f ca="1">IF(ISNUMBER(MATCH(D4,'2. Erfassung Einzahlungen'!$V$6:$CE$6,0)),'2. Erfassung Einzahlungen'!$N$6,"")</f>
        <v/>
      </c>
      <c r="E9" s="204" t="str">
        <f ca="1">IF(ISNUMBER(MATCH(E4,'2. Erfassung Einzahlungen'!$V$6:$CE$6,0)),'2. Erfassung Einzahlungen'!$N$6,"")</f>
        <v/>
      </c>
      <c r="F9" s="204" t="str">
        <f ca="1">IF(ISNUMBER(MATCH(F4,'2. Erfassung Einzahlungen'!$V$6:$CE$6,0)),'2. Erfassung Einzahlungen'!$N$6,"")</f>
        <v/>
      </c>
      <c r="G9" s="204" t="str">
        <f ca="1">IF(ISNUMBER(MATCH(G4,'2. Erfassung Einzahlungen'!$V$6:$CE$6,0)),'2. Erfassung Einzahlungen'!$N$6,"")</f>
        <v/>
      </c>
      <c r="H9" s="204" t="str">
        <f ca="1">IF(ISNUMBER(MATCH(H4,'2. Erfassung Einzahlungen'!$V$6:$CE$6,0)),'2. Erfassung Einzahlungen'!$N$6,"")</f>
        <v/>
      </c>
      <c r="I9" s="204" t="str">
        <f ca="1">IF(ISNUMBER(MATCH(I4,'2. Erfassung Einzahlungen'!$V$6:$CE$6,0)),'2. Erfassung Einzahlungen'!$N$6,"")</f>
        <v/>
      </c>
      <c r="J9" s="204" t="str">
        <f ca="1">IF(ISNUMBER(MATCH(J4,'2. Erfassung Einzahlungen'!$V$6:$CE$6,0)),'2. Erfassung Einzahlungen'!$N$6,"")</f>
        <v/>
      </c>
      <c r="K9" s="204" t="str">
        <f ca="1">IF(ISNUMBER(MATCH(K4,'2. Erfassung Einzahlungen'!$V$6:$CE$6,0)),'2. Erfassung Einzahlungen'!$N$6,"")</f>
        <v/>
      </c>
      <c r="L9" s="204" t="str">
        <f ca="1">IF(ISNUMBER(MATCH(L4,'2. Erfassung Einzahlungen'!$V$6:$CE$6,0)),'2. Erfassung Einzahlungen'!$N$6,"")</f>
        <v/>
      </c>
      <c r="M9" s="204" t="str">
        <f ca="1">IF(ISNUMBER(MATCH(M4,'2. Erfassung Einzahlungen'!$V$6:$CE$6,0)),'2. Erfassung Einzahlungen'!$N$6,"")</f>
        <v/>
      </c>
      <c r="N9" s="134">
        <f t="shared" ca="1" si="1"/>
        <v>0</v>
      </c>
    </row>
    <row r="10" spans="1:14" x14ac:dyDescent="0.25">
      <c r="A10" s="130">
        <f>'2. Erfassung Einzahlungen'!A7</f>
        <v>0</v>
      </c>
      <c r="B10" s="204" t="str">
        <f ca="1">IF(ISNUMBER(MATCH(B4,'2. Erfassung Einzahlungen'!$V$7:$CE$7,0)),'2. Erfassung Einzahlungen'!$N$7,"")</f>
        <v/>
      </c>
      <c r="C10" s="204" t="str">
        <f ca="1">IF(ISNUMBER(MATCH(C4,'2. Erfassung Einzahlungen'!$V$7:$CE$7,0)),'2. Erfassung Einzahlungen'!$N$7,"")</f>
        <v/>
      </c>
      <c r="D10" s="204" t="str">
        <f ca="1">IF(ISNUMBER(MATCH(D4,'2. Erfassung Einzahlungen'!$V$7:$CE$7,0)),'2. Erfassung Einzahlungen'!$N$7,"")</f>
        <v/>
      </c>
      <c r="E10" s="204" t="str">
        <f ca="1">IF(ISNUMBER(MATCH(E4,'2. Erfassung Einzahlungen'!$V$7:$CE$7,0)),'2. Erfassung Einzahlungen'!$N$7,"")</f>
        <v/>
      </c>
      <c r="F10" s="204" t="str">
        <f ca="1">IF(ISNUMBER(MATCH(F4,'2. Erfassung Einzahlungen'!$V$7:$CE$7,0)),'2. Erfassung Einzahlungen'!$N$7,"")</f>
        <v/>
      </c>
      <c r="G10" s="204" t="str">
        <f ca="1">IF(ISNUMBER(MATCH(G4,'2. Erfassung Einzahlungen'!$V$7:$CE$7,0)),'2. Erfassung Einzahlungen'!$N$7,"")</f>
        <v/>
      </c>
      <c r="H10" s="204" t="str">
        <f ca="1">IF(ISNUMBER(MATCH(H4,'2. Erfassung Einzahlungen'!$V$7:$CE$7,0)),'2. Erfassung Einzahlungen'!$N$7,"")</f>
        <v/>
      </c>
      <c r="I10" s="204" t="str">
        <f ca="1">IF(ISNUMBER(MATCH(I4,'2. Erfassung Einzahlungen'!$V$7:$CE$7,0)),'2. Erfassung Einzahlungen'!$N$7,"")</f>
        <v/>
      </c>
      <c r="J10" s="204" t="str">
        <f ca="1">IF(ISNUMBER(MATCH(J4,'2. Erfassung Einzahlungen'!$V$7:$CE$7,0)),'2. Erfassung Einzahlungen'!$N$7,"")</f>
        <v/>
      </c>
      <c r="K10" s="204" t="str">
        <f ca="1">IF(ISNUMBER(MATCH(K4,'2. Erfassung Einzahlungen'!$V$7:$CE$7,0)),'2. Erfassung Einzahlungen'!$N$7,"")</f>
        <v/>
      </c>
      <c r="L10" s="204" t="str">
        <f ca="1">IF(ISNUMBER(MATCH(L4,'2. Erfassung Einzahlungen'!$V$7:$CE$7,0)),'2. Erfassung Einzahlungen'!$N$7,"")</f>
        <v/>
      </c>
      <c r="M10" s="204" t="str">
        <f ca="1">IF(ISNUMBER(MATCH(M4,'2. Erfassung Einzahlungen'!$V$7:$CE$7,0)),'2. Erfassung Einzahlungen'!$N$7,"")</f>
        <v/>
      </c>
      <c r="N10" s="134">
        <f t="shared" ca="1" si="1"/>
        <v>0</v>
      </c>
    </row>
    <row r="11" spans="1:14" x14ac:dyDescent="0.25">
      <c r="A11" s="130">
        <f>'2. Erfassung Einzahlungen'!A8</f>
        <v>0</v>
      </c>
      <c r="B11" s="204" t="str">
        <f ca="1">IF(ISNUMBER(MATCH(B4,'2. Erfassung Einzahlungen'!$V$8:$CE$8,0)),'2. Erfassung Einzahlungen'!$N$8,"")</f>
        <v/>
      </c>
      <c r="C11" s="204" t="str">
        <f ca="1">IF(ISNUMBER(MATCH(C4,'2. Erfassung Einzahlungen'!$V$8:$CE$8,0)),'2. Erfassung Einzahlungen'!$N$8,"")</f>
        <v/>
      </c>
      <c r="D11" s="204" t="str">
        <f ca="1">IF(ISNUMBER(MATCH(D4,'2. Erfassung Einzahlungen'!$V$8:$CE$8,0)),'2. Erfassung Einzahlungen'!$N$8,"")</f>
        <v/>
      </c>
      <c r="E11" s="204" t="str">
        <f ca="1">IF(ISNUMBER(MATCH(E4,'2. Erfassung Einzahlungen'!$V$8:$CE$8,0)),'2. Erfassung Einzahlungen'!$N$8,"")</f>
        <v/>
      </c>
      <c r="F11" s="204" t="str">
        <f ca="1">IF(ISNUMBER(MATCH(F4,'2. Erfassung Einzahlungen'!$V$8:$CE$8,0)),'2. Erfassung Einzahlungen'!$N$8,"")</f>
        <v/>
      </c>
      <c r="G11" s="204" t="str">
        <f ca="1">IF(ISNUMBER(MATCH(G4,'2. Erfassung Einzahlungen'!$V$8:$CE$8,0)),'2. Erfassung Einzahlungen'!$N$8,"")</f>
        <v/>
      </c>
      <c r="H11" s="204" t="str">
        <f ca="1">IF(ISNUMBER(MATCH(H4,'2. Erfassung Einzahlungen'!$V$8:$CE$8,0)),'2. Erfassung Einzahlungen'!$N$8,"")</f>
        <v/>
      </c>
      <c r="I11" s="204" t="str">
        <f ca="1">IF(ISNUMBER(MATCH(I4,'2. Erfassung Einzahlungen'!$V$8:$CE$8,0)),'2. Erfassung Einzahlungen'!$N$8,"")</f>
        <v/>
      </c>
      <c r="J11" s="204" t="str">
        <f ca="1">IF(ISNUMBER(MATCH(J4,'2. Erfassung Einzahlungen'!$V$8:$CE$8,0)),'2. Erfassung Einzahlungen'!$N$8,"")</f>
        <v/>
      </c>
      <c r="K11" s="204" t="str">
        <f ca="1">IF(ISNUMBER(MATCH(K4,'2. Erfassung Einzahlungen'!$V$8:$CE$8,0)),'2. Erfassung Einzahlungen'!$N$8,"")</f>
        <v/>
      </c>
      <c r="L11" s="204" t="str">
        <f ca="1">IF(ISNUMBER(MATCH(L4,'2. Erfassung Einzahlungen'!$V$8:$CE$8,0)),'2. Erfassung Einzahlungen'!$N$8,"")</f>
        <v/>
      </c>
      <c r="M11" s="204" t="str">
        <f ca="1">IF(ISNUMBER(MATCH(M4,'2. Erfassung Einzahlungen'!$V$8:$CE$8,0)),'2. Erfassung Einzahlungen'!$N$8,"")</f>
        <v/>
      </c>
      <c r="N11" s="134">
        <f t="shared" ca="1" si="1"/>
        <v>0</v>
      </c>
    </row>
    <row r="12" spans="1:14" x14ac:dyDescent="0.25">
      <c r="A12" s="130">
        <f>'2. Erfassung Einzahlungen'!A9</f>
        <v>0</v>
      </c>
      <c r="B12" s="204" t="str">
        <f ca="1">IF(ISNUMBER(MATCH(B4,'2. Erfassung Einzahlungen'!$V$9:$CE$9,0)),'2. Erfassung Einzahlungen'!$N$9,"")</f>
        <v/>
      </c>
      <c r="C12" s="204" t="str">
        <f ca="1">IF(ISNUMBER(MATCH(C4,'2. Erfassung Einzahlungen'!$V$9:$CE$9,0)),'2. Erfassung Einzahlungen'!$N$9,"")</f>
        <v/>
      </c>
      <c r="D12" s="204" t="str">
        <f ca="1">IF(ISNUMBER(MATCH(D4,'2. Erfassung Einzahlungen'!$V$9:$CE$9,0)),'2. Erfassung Einzahlungen'!$N$9,"")</f>
        <v/>
      </c>
      <c r="E12" s="204" t="str">
        <f ca="1">IF(ISNUMBER(MATCH(E4,'2. Erfassung Einzahlungen'!$V$9:$CE$9,0)),'2. Erfassung Einzahlungen'!$N$9,"")</f>
        <v/>
      </c>
      <c r="F12" s="204" t="str">
        <f ca="1">IF(ISNUMBER(MATCH(F4,'2. Erfassung Einzahlungen'!$V$9:$CE$9,0)),'2. Erfassung Einzahlungen'!$N$9,"")</f>
        <v/>
      </c>
      <c r="G12" s="204" t="str">
        <f ca="1">IF(ISNUMBER(MATCH(G4,'2. Erfassung Einzahlungen'!$V$9:$CE$9,0)),'2. Erfassung Einzahlungen'!$N$9,"")</f>
        <v/>
      </c>
      <c r="H12" s="204" t="str">
        <f ca="1">IF(ISNUMBER(MATCH(H4,'2. Erfassung Einzahlungen'!$V$9:$CE$9,0)),'2. Erfassung Einzahlungen'!$N$9,"")</f>
        <v/>
      </c>
      <c r="I12" s="204" t="str">
        <f ca="1">IF(ISNUMBER(MATCH(I4,'2. Erfassung Einzahlungen'!$V$9:$CE$9,0)),'2. Erfassung Einzahlungen'!$N$9,"")</f>
        <v/>
      </c>
      <c r="J12" s="204" t="str">
        <f ca="1">IF(ISNUMBER(MATCH(J4,'2. Erfassung Einzahlungen'!$V$9:$CE$9,0)),'2. Erfassung Einzahlungen'!$N$9,"")</f>
        <v/>
      </c>
      <c r="K12" s="204" t="str">
        <f ca="1">IF(ISNUMBER(MATCH(K4,'2. Erfassung Einzahlungen'!$V$9:$CE$9,0)),'2. Erfassung Einzahlungen'!$N$9,"")</f>
        <v/>
      </c>
      <c r="L12" s="204" t="str">
        <f ca="1">IF(ISNUMBER(MATCH(L4,'2. Erfassung Einzahlungen'!$V$9:$CE$9,0)),'2. Erfassung Einzahlungen'!$N$9,"")</f>
        <v/>
      </c>
      <c r="M12" s="204" t="str">
        <f ca="1">IF(ISNUMBER(MATCH(M4,'2. Erfassung Einzahlungen'!$V$9:$CE$9,0)),'2. Erfassung Einzahlungen'!$N$9,"")</f>
        <v/>
      </c>
      <c r="N12" s="134">
        <f t="shared" ca="1" si="1"/>
        <v>0</v>
      </c>
    </row>
    <row r="13" spans="1:14" x14ac:dyDescent="0.25">
      <c r="A13" s="130">
        <f>'2. Erfassung Einzahlungen'!A10</f>
        <v>0</v>
      </c>
      <c r="B13" s="204" t="str">
        <f ca="1">IF(ISNUMBER(MATCH(B4,'2. Erfassung Einzahlungen'!$V$10:$CE$10,0)),'2. Erfassung Einzahlungen'!$N$10,"")</f>
        <v/>
      </c>
      <c r="C13" s="204" t="str">
        <f ca="1">IF(ISNUMBER(MATCH(C4,'2. Erfassung Einzahlungen'!$V$10:$CE$10,0)),'2. Erfassung Einzahlungen'!$N$10,"")</f>
        <v/>
      </c>
      <c r="D13" s="204" t="str">
        <f ca="1">IF(ISNUMBER(MATCH(D4,'2. Erfassung Einzahlungen'!$V$10:$CE$10,0)),'2. Erfassung Einzahlungen'!$N$10,"")</f>
        <v/>
      </c>
      <c r="E13" s="204" t="str">
        <f ca="1">IF(ISNUMBER(MATCH(E4,'2. Erfassung Einzahlungen'!$V$10:$CE$10,0)),'2. Erfassung Einzahlungen'!$N$10,"")</f>
        <v/>
      </c>
      <c r="F13" s="204" t="str">
        <f ca="1">IF(ISNUMBER(MATCH(F4,'2. Erfassung Einzahlungen'!$V$10:$CE$10,0)),'2. Erfassung Einzahlungen'!$N$10,"")</f>
        <v/>
      </c>
      <c r="G13" s="204" t="str">
        <f ca="1">IF(ISNUMBER(MATCH(G4,'2. Erfassung Einzahlungen'!$V$10:$CE$10,0)),'2. Erfassung Einzahlungen'!$N$10,"")</f>
        <v/>
      </c>
      <c r="H13" s="204" t="str">
        <f ca="1">IF(ISNUMBER(MATCH(H4,'2. Erfassung Einzahlungen'!$V$10:$CE$10,0)),'2. Erfassung Einzahlungen'!$N$10,"")</f>
        <v/>
      </c>
      <c r="I13" s="204" t="str">
        <f ca="1">IF(ISNUMBER(MATCH(I4,'2. Erfassung Einzahlungen'!$V$10:$CE$10,0)),'2. Erfassung Einzahlungen'!$N$10,"")</f>
        <v/>
      </c>
      <c r="J13" s="204" t="str">
        <f ca="1">IF(ISNUMBER(MATCH(J4,'2. Erfassung Einzahlungen'!$V$10:$CE$10,0)),'2. Erfassung Einzahlungen'!$N$10,"")</f>
        <v/>
      </c>
      <c r="K13" s="204" t="str">
        <f ca="1">IF(ISNUMBER(MATCH(K4,'2. Erfassung Einzahlungen'!$V$10:$CE$10,0)),'2. Erfassung Einzahlungen'!$N$10,"")</f>
        <v/>
      </c>
      <c r="L13" s="204" t="str">
        <f ca="1">IF(ISNUMBER(MATCH(L4,'2. Erfassung Einzahlungen'!$V$10:$CE$10,0)),'2. Erfassung Einzahlungen'!$N$10,"")</f>
        <v/>
      </c>
      <c r="M13" s="204" t="str">
        <f ca="1">IF(ISNUMBER(MATCH(M4,'2. Erfassung Einzahlungen'!$V$10:$CE$10,0)),'2. Erfassung Einzahlungen'!$N$10,"")</f>
        <v/>
      </c>
      <c r="N13" s="134">
        <f t="shared" ca="1" si="1"/>
        <v>0</v>
      </c>
    </row>
    <row r="14" spans="1:14" x14ac:dyDescent="0.25">
      <c r="A14" s="130">
        <f>'2. Erfassung Einzahlungen'!A11</f>
        <v>0</v>
      </c>
      <c r="B14" s="204" t="str">
        <f ca="1">IF(ISNUMBER(MATCH(B4,'2. Erfassung Einzahlungen'!$V$11:$CE$11,0)),'2. Erfassung Einzahlungen'!$N$11,"")</f>
        <v/>
      </c>
      <c r="C14" s="204" t="str">
        <f ca="1">IF(ISNUMBER(MATCH(C4,'2. Erfassung Einzahlungen'!$V$11:$CE$11,0)),'2. Erfassung Einzahlungen'!$N$11,"")</f>
        <v/>
      </c>
      <c r="D14" s="204" t="str">
        <f ca="1">IF(ISNUMBER(MATCH(D4,'2. Erfassung Einzahlungen'!$V$11:$CE$11,0)),'2. Erfassung Einzahlungen'!$N$11,"")</f>
        <v/>
      </c>
      <c r="E14" s="204" t="str">
        <f ca="1">IF(ISNUMBER(MATCH(E4,'2. Erfassung Einzahlungen'!$V$11:$CE$11,0)),'2. Erfassung Einzahlungen'!$N$11,"")</f>
        <v/>
      </c>
      <c r="F14" s="204" t="str">
        <f ca="1">IF(ISNUMBER(MATCH(F4,'2. Erfassung Einzahlungen'!$V$11:$CE$11,0)),'2. Erfassung Einzahlungen'!$N$11,"")</f>
        <v/>
      </c>
      <c r="G14" s="204" t="str">
        <f ca="1">IF(ISNUMBER(MATCH(G4,'2. Erfassung Einzahlungen'!$V$11:$CE$11,0)),'2. Erfassung Einzahlungen'!$N$11,"")</f>
        <v/>
      </c>
      <c r="H14" s="204" t="str">
        <f ca="1">IF(ISNUMBER(MATCH(H4,'2. Erfassung Einzahlungen'!$V$11:$CE$11,0)),'2. Erfassung Einzahlungen'!$N$11,"")</f>
        <v/>
      </c>
      <c r="I14" s="204" t="str">
        <f ca="1">IF(ISNUMBER(MATCH(I4,'2. Erfassung Einzahlungen'!$V$11:$CE$11,0)),'2. Erfassung Einzahlungen'!$N$11,"")</f>
        <v/>
      </c>
      <c r="J14" s="204" t="str">
        <f ca="1">IF(ISNUMBER(MATCH(J4,'2. Erfassung Einzahlungen'!$V$11:$CE$11,0)),'2. Erfassung Einzahlungen'!$N$11,"")</f>
        <v/>
      </c>
      <c r="K14" s="204" t="str">
        <f ca="1">IF(ISNUMBER(MATCH(K4,'2. Erfassung Einzahlungen'!$V$11:$CE$11,0)),'2. Erfassung Einzahlungen'!$N$11,"")</f>
        <v/>
      </c>
      <c r="L14" s="204" t="str">
        <f ca="1">IF(ISNUMBER(MATCH(L4,'2. Erfassung Einzahlungen'!$V$11:$CE$11,0)),'2. Erfassung Einzahlungen'!$N$11,"")</f>
        <v/>
      </c>
      <c r="M14" s="204" t="str">
        <f ca="1">IF(ISNUMBER(MATCH(M4,'2. Erfassung Einzahlungen'!$V$11:$CE$11,0)),'2. Erfassung Einzahlungen'!$N$11,"")</f>
        <v/>
      </c>
      <c r="N14" s="134">
        <f t="shared" ca="1" si="1"/>
        <v>0</v>
      </c>
    </row>
    <row r="15" spans="1:14" x14ac:dyDescent="0.25">
      <c r="A15" s="130">
        <f>'2. Erfassung Einzahlungen'!A12</f>
        <v>0</v>
      </c>
      <c r="B15" s="204" t="str">
        <f ca="1">IF(ISNUMBER(MATCH(B4,'2. Erfassung Einzahlungen'!$V$12:$CE$12,0)),'2. Erfassung Einzahlungen'!$N$12,"")</f>
        <v/>
      </c>
      <c r="C15" s="204" t="str">
        <f ca="1">IF(ISNUMBER(MATCH(C4,'2. Erfassung Einzahlungen'!$V$12:$CE$12,0)),'2. Erfassung Einzahlungen'!$N$12,"")</f>
        <v/>
      </c>
      <c r="D15" s="204" t="str">
        <f ca="1">IF(ISNUMBER(MATCH(D4,'2. Erfassung Einzahlungen'!$V$12:$CE$12,0)),'2. Erfassung Einzahlungen'!$N$12,"")</f>
        <v/>
      </c>
      <c r="E15" s="204" t="str">
        <f ca="1">IF(ISNUMBER(MATCH(E4,'2. Erfassung Einzahlungen'!$V$12:$CE$12,0)),'2. Erfassung Einzahlungen'!$N$12,"")</f>
        <v/>
      </c>
      <c r="F15" s="204" t="str">
        <f ca="1">IF(ISNUMBER(MATCH(F4,'2. Erfassung Einzahlungen'!$V$12:$CE$12,0)),'2. Erfassung Einzahlungen'!$N$12,"")</f>
        <v/>
      </c>
      <c r="G15" s="204" t="str">
        <f ca="1">IF(ISNUMBER(MATCH(G4,'2. Erfassung Einzahlungen'!$V$12:$CE$12,0)),'2. Erfassung Einzahlungen'!$N$12,"")</f>
        <v/>
      </c>
      <c r="H15" s="204" t="str">
        <f ca="1">IF(ISNUMBER(MATCH(H4,'2. Erfassung Einzahlungen'!$V$12:$CE$12,0)),'2. Erfassung Einzahlungen'!$N$12,"")</f>
        <v/>
      </c>
      <c r="I15" s="204" t="str">
        <f ca="1">IF(ISNUMBER(MATCH(I4,'2. Erfassung Einzahlungen'!$V$12:$CE$12,0)),'2. Erfassung Einzahlungen'!$N$12,"")</f>
        <v/>
      </c>
      <c r="J15" s="204" t="str">
        <f ca="1">IF(ISNUMBER(MATCH(J4,'2. Erfassung Einzahlungen'!$V$12:$CE$12,0)),'2. Erfassung Einzahlungen'!$N$12,"")</f>
        <v/>
      </c>
      <c r="K15" s="204" t="str">
        <f ca="1">IF(ISNUMBER(MATCH(K4,'2. Erfassung Einzahlungen'!$V$12:$CE$12,0)),'2. Erfassung Einzahlungen'!$N$12,"")</f>
        <v/>
      </c>
      <c r="L15" s="204" t="str">
        <f ca="1">IF(ISNUMBER(MATCH(L4,'2. Erfassung Einzahlungen'!$V$12:$CE$12,0)),'2. Erfassung Einzahlungen'!$N$12,"")</f>
        <v/>
      </c>
      <c r="M15" s="204" t="str">
        <f ca="1">IF(ISNUMBER(MATCH(M4,'2. Erfassung Einzahlungen'!$V$12:$CE$12,0)),'2. Erfassung Einzahlungen'!$N$12,"")</f>
        <v/>
      </c>
      <c r="N15" s="134">
        <f t="shared" ca="1" si="1"/>
        <v>0</v>
      </c>
    </row>
    <row r="16" spans="1:14" x14ac:dyDescent="0.25">
      <c r="A16" s="130">
        <f>'2. Erfassung Einzahlungen'!A13</f>
        <v>0</v>
      </c>
      <c r="B16" s="204" t="str">
        <f ca="1">IF(ISNUMBER(MATCH(B4,'2. Erfassung Einzahlungen'!$V$13:$CE$13,0)),'2. Erfassung Einzahlungen'!$N$13,"")</f>
        <v/>
      </c>
      <c r="C16" s="204" t="str">
        <f ca="1">IF(ISNUMBER(MATCH(C4,'2. Erfassung Einzahlungen'!$V$13:$CE$13,0)),'2. Erfassung Einzahlungen'!$N$13,"")</f>
        <v/>
      </c>
      <c r="D16" s="204" t="str">
        <f ca="1">IF(ISNUMBER(MATCH(D4,'2. Erfassung Einzahlungen'!$V$13:$CE$13,0)),'2. Erfassung Einzahlungen'!$N$13,"")</f>
        <v/>
      </c>
      <c r="E16" s="204" t="str">
        <f ca="1">IF(ISNUMBER(MATCH(E4,'2. Erfassung Einzahlungen'!$V$13:$CE$13,0)),'2. Erfassung Einzahlungen'!$N$13,"")</f>
        <v/>
      </c>
      <c r="F16" s="204" t="str">
        <f ca="1">IF(ISNUMBER(MATCH(F4,'2. Erfassung Einzahlungen'!$V$13:$CE$13,0)),'2. Erfassung Einzahlungen'!$N$13,"")</f>
        <v/>
      </c>
      <c r="G16" s="204" t="str">
        <f ca="1">IF(ISNUMBER(MATCH(G4,'2. Erfassung Einzahlungen'!$V$13:$CE$13,0)),'2. Erfassung Einzahlungen'!$N$13,"")</f>
        <v/>
      </c>
      <c r="H16" s="204" t="str">
        <f ca="1">IF(ISNUMBER(MATCH(H4,'2. Erfassung Einzahlungen'!$V$13:$CE$13,0)),'2. Erfassung Einzahlungen'!$N$13,"")</f>
        <v/>
      </c>
      <c r="I16" s="204" t="str">
        <f ca="1">IF(ISNUMBER(MATCH(I4,'2. Erfassung Einzahlungen'!$V$13:$CE$13,0)),'2. Erfassung Einzahlungen'!$N$13,"")</f>
        <v/>
      </c>
      <c r="J16" s="204" t="str">
        <f ca="1">IF(ISNUMBER(MATCH(J4,'2. Erfassung Einzahlungen'!$V$13:$CE$13,0)),'2. Erfassung Einzahlungen'!$N$13,"")</f>
        <v/>
      </c>
      <c r="K16" s="204" t="str">
        <f ca="1">IF(ISNUMBER(MATCH(K4,'2. Erfassung Einzahlungen'!$V$13:$CE$13,0)),'2. Erfassung Einzahlungen'!$N$13,"")</f>
        <v/>
      </c>
      <c r="L16" s="204" t="str">
        <f ca="1">IF(ISNUMBER(MATCH(L4,'2. Erfassung Einzahlungen'!$V$13:$CE$13,0)),'2. Erfassung Einzahlungen'!$N$13,"")</f>
        <v/>
      </c>
      <c r="M16" s="204" t="str">
        <f ca="1">IF(ISNUMBER(MATCH(M4,'2. Erfassung Einzahlungen'!$V$13:$CE$13,0)),'2. Erfassung Einzahlungen'!$N$13,"")</f>
        <v/>
      </c>
      <c r="N16" s="134">
        <f t="shared" ca="1" si="1"/>
        <v>0</v>
      </c>
    </row>
    <row r="17" spans="1:15" x14ac:dyDescent="0.25">
      <c r="A17" s="130">
        <f>'2. Erfassung Einzahlungen'!A14</f>
        <v>0</v>
      </c>
      <c r="B17" s="204" t="str">
        <f ca="1">IF(ISNUMBER(MATCH(B4,'2. Erfassung Einzahlungen'!$V$14:$CE$14,0)),'2. Erfassung Einzahlungen'!$N$14,"")</f>
        <v/>
      </c>
      <c r="C17" s="204" t="str">
        <f ca="1">IF(ISNUMBER(MATCH(C4,'2. Erfassung Einzahlungen'!$V$14:$CE$14,0)),'2. Erfassung Einzahlungen'!$N$14,"")</f>
        <v/>
      </c>
      <c r="D17" s="204" t="str">
        <f ca="1">IF(ISNUMBER(MATCH(D4,'2. Erfassung Einzahlungen'!$V$14:$CE$14,0)),'2. Erfassung Einzahlungen'!$N$14,"")</f>
        <v/>
      </c>
      <c r="E17" s="204" t="str">
        <f ca="1">IF(ISNUMBER(MATCH(E4,'2. Erfassung Einzahlungen'!$V$14:$CE$14,0)),'2. Erfassung Einzahlungen'!$N$14,"")</f>
        <v/>
      </c>
      <c r="F17" s="204" t="str">
        <f ca="1">IF(ISNUMBER(MATCH(F4,'2. Erfassung Einzahlungen'!$V$14:$CE$14,0)),'2. Erfassung Einzahlungen'!$N$14,"")</f>
        <v/>
      </c>
      <c r="G17" s="204" t="str">
        <f ca="1">IF(ISNUMBER(MATCH(G4,'2. Erfassung Einzahlungen'!$V$14:$CE$14,0)),'2. Erfassung Einzahlungen'!$N$14,"")</f>
        <v/>
      </c>
      <c r="H17" s="204" t="str">
        <f ca="1">IF(ISNUMBER(MATCH(H4,'2. Erfassung Einzahlungen'!$V$14:$CE$14,0)),'2. Erfassung Einzahlungen'!$N$14,"")</f>
        <v/>
      </c>
      <c r="I17" s="204" t="str">
        <f ca="1">IF(ISNUMBER(MATCH(I4,'2. Erfassung Einzahlungen'!$V$14:$CE$14,0)),'2. Erfassung Einzahlungen'!$N$14,"")</f>
        <v/>
      </c>
      <c r="J17" s="204" t="str">
        <f ca="1">IF(ISNUMBER(MATCH(J4,'2. Erfassung Einzahlungen'!$V$14:$CE$14,0)),'2. Erfassung Einzahlungen'!$N$14,"")</f>
        <v/>
      </c>
      <c r="K17" s="204" t="str">
        <f ca="1">IF(ISNUMBER(MATCH(K4,'2. Erfassung Einzahlungen'!$V$14:$CE$14,0)),'2. Erfassung Einzahlungen'!$N$14,"")</f>
        <v/>
      </c>
      <c r="L17" s="204" t="str">
        <f ca="1">IF(ISNUMBER(MATCH(L4,'2. Erfassung Einzahlungen'!$V$14:$CE$14,0)),'2. Erfassung Einzahlungen'!$N$14,"")</f>
        <v/>
      </c>
      <c r="M17" s="204" t="str">
        <f ca="1">IF(ISNUMBER(MATCH(M4,'2. Erfassung Einzahlungen'!$V$14:$CE$14,0)),'2. Erfassung Einzahlungen'!$N$14,"")</f>
        <v/>
      </c>
      <c r="N17" s="134">
        <f t="shared" ca="1" si="1"/>
        <v>0</v>
      </c>
    </row>
    <row r="18" spans="1:15" x14ac:dyDescent="0.25">
      <c r="A18" s="130">
        <f>'2. Erfassung Einzahlungen'!A15</f>
        <v>0</v>
      </c>
      <c r="B18" s="204" t="str">
        <f ca="1">IF(ISNUMBER(MATCH(B4,'2. Erfassung Einzahlungen'!$V$15:$CE$15,0)),'2. Erfassung Einzahlungen'!$N$15,"")</f>
        <v/>
      </c>
      <c r="C18" s="204" t="str">
        <f ca="1">IF(ISNUMBER(MATCH(C4,'2. Erfassung Einzahlungen'!$V$15:$CE$15,0)),'2. Erfassung Einzahlungen'!$N$15,"")</f>
        <v/>
      </c>
      <c r="D18" s="204" t="str">
        <f ca="1">IF(ISNUMBER(MATCH(D4,'2. Erfassung Einzahlungen'!$V$15:$CE$15,0)),'2. Erfassung Einzahlungen'!$N$15,"")</f>
        <v/>
      </c>
      <c r="E18" s="204" t="str">
        <f ca="1">IF(ISNUMBER(MATCH(E4,'2. Erfassung Einzahlungen'!$V$15:$CE$15,0)),'2. Erfassung Einzahlungen'!$N$15,"")</f>
        <v/>
      </c>
      <c r="F18" s="204" t="str">
        <f ca="1">IF(ISNUMBER(MATCH(F4,'2. Erfassung Einzahlungen'!$V$15:$CE$15,0)),'2. Erfassung Einzahlungen'!$N$15,"")</f>
        <v/>
      </c>
      <c r="G18" s="204" t="str">
        <f ca="1">IF(ISNUMBER(MATCH(G4,'2. Erfassung Einzahlungen'!$V$15:$CE$15,0)),'2. Erfassung Einzahlungen'!$N$15,"")</f>
        <v/>
      </c>
      <c r="H18" s="204" t="str">
        <f ca="1">IF(ISNUMBER(MATCH(H4,'2. Erfassung Einzahlungen'!$V$15:$CE$15,0)),'2. Erfassung Einzahlungen'!$N$15,"")</f>
        <v/>
      </c>
      <c r="I18" s="204" t="str">
        <f ca="1">IF(ISNUMBER(MATCH(I4,'2. Erfassung Einzahlungen'!$V$15:$CE$15,0)),'2. Erfassung Einzahlungen'!$N$15,"")</f>
        <v/>
      </c>
      <c r="J18" s="204" t="str">
        <f ca="1">IF(ISNUMBER(MATCH(J4,'2. Erfassung Einzahlungen'!$V$15:$CE$15,0)),'2. Erfassung Einzahlungen'!$N$15,"")</f>
        <v/>
      </c>
      <c r="K18" s="204" t="str">
        <f ca="1">IF(ISNUMBER(MATCH(K4,'2. Erfassung Einzahlungen'!$V$15:$CE$15,0)),'2. Erfassung Einzahlungen'!$N$15,"")</f>
        <v/>
      </c>
      <c r="L18" s="204" t="str">
        <f ca="1">IF(ISNUMBER(MATCH(L4,'2. Erfassung Einzahlungen'!$V$15:$CE$15,0)),'2. Erfassung Einzahlungen'!$N$15,"")</f>
        <v/>
      </c>
      <c r="M18" s="204" t="str">
        <f ca="1">IF(ISNUMBER(MATCH(M4,'2. Erfassung Einzahlungen'!$V$15:$CE$15,0)),'2. Erfassung Einzahlungen'!$N$15,"")</f>
        <v/>
      </c>
      <c r="N18" s="134">
        <f t="shared" ca="1" si="1"/>
        <v>0</v>
      </c>
    </row>
    <row r="19" spans="1:15" x14ac:dyDescent="0.25">
      <c r="A19" s="130">
        <f>'2. Erfassung Einzahlungen'!A16</f>
        <v>0</v>
      </c>
      <c r="B19" s="204" t="str">
        <f ca="1">IF(ISNUMBER(MATCH(B4,'2. Erfassung Einzahlungen'!$V$16:$CE$16,0)),'2. Erfassung Einzahlungen'!$N$16,"")</f>
        <v/>
      </c>
      <c r="C19" s="204" t="str">
        <f ca="1">IF(ISNUMBER(MATCH(C4,'2. Erfassung Einzahlungen'!$V$16:$CE$16,0)),'2. Erfassung Einzahlungen'!$N$16,"")</f>
        <v/>
      </c>
      <c r="D19" s="204" t="str">
        <f ca="1">IF(ISNUMBER(MATCH(D4,'2. Erfassung Einzahlungen'!$V$16:$CE$16,0)),'2. Erfassung Einzahlungen'!$N$16,"")</f>
        <v/>
      </c>
      <c r="E19" s="204" t="str">
        <f ca="1">IF(ISNUMBER(MATCH(E4,'2. Erfassung Einzahlungen'!$V$16:$CE$16,0)),'2. Erfassung Einzahlungen'!$N$16,"")</f>
        <v/>
      </c>
      <c r="F19" s="204" t="str">
        <f ca="1">IF(ISNUMBER(MATCH(F4,'2. Erfassung Einzahlungen'!$V$16:$CE$16,0)),'2. Erfassung Einzahlungen'!$N$16,"")</f>
        <v/>
      </c>
      <c r="G19" s="204" t="str">
        <f ca="1">IF(ISNUMBER(MATCH(G4,'2. Erfassung Einzahlungen'!$V$16:$CE$16,0)),'2. Erfassung Einzahlungen'!$N$16,"")</f>
        <v/>
      </c>
      <c r="H19" s="204" t="str">
        <f ca="1">IF(ISNUMBER(MATCH(H4,'2. Erfassung Einzahlungen'!$V$16:$CE$16,0)),'2. Erfassung Einzahlungen'!$N$16,"")</f>
        <v/>
      </c>
      <c r="I19" s="204" t="str">
        <f ca="1">IF(ISNUMBER(MATCH(I4,'2. Erfassung Einzahlungen'!$V$16:$CE$16,0)),'2. Erfassung Einzahlungen'!$N$16,"")</f>
        <v/>
      </c>
      <c r="J19" s="204" t="str">
        <f ca="1">IF(ISNUMBER(MATCH(J4,'2. Erfassung Einzahlungen'!$V$16:$CE$16,0)),'2. Erfassung Einzahlungen'!$N$16,"")</f>
        <v/>
      </c>
      <c r="K19" s="204" t="str">
        <f ca="1">IF(ISNUMBER(MATCH(K4,'2. Erfassung Einzahlungen'!$V$16:$CE$16,0)),'2. Erfassung Einzahlungen'!$N$16,"")</f>
        <v/>
      </c>
      <c r="L19" s="204" t="str">
        <f ca="1">IF(ISNUMBER(MATCH(L4,'2. Erfassung Einzahlungen'!$V$16:$CE$16,0)),'2. Erfassung Einzahlungen'!$N$16,"")</f>
        <v/>
      </c>
      <c r="M19" s="204" t="str">
        <f ca="1">IF(ISNUMBER(MATCH(M4,'2. Erfassung Einzahlungen'!$V$16:$CE$16,0)),'2. Erfassung Einzahlungen'!$N$16,"")</f>
        <v/>
      </c>
      <c r="N19" s="134">
        <f t="shared" ca="1" si="1"/>
        <v>0</v>
      </c>
    </row>
    <row r="20" spans="1:15" x14ac:dyDescent="0.25">
      <c r="A20" s="130">
        <f>'2. Erfassung Einzahlungen'!A17</f>
        <v>0</v>
      </c>
      <c r="B20" s="204" t="str">
        <f ca="1">IF(ISNUMBER(MATCH(B4,'2. Erfassung Einzahlungen'!$V$17:$CE$17,0)),'2. Erfassung Einzahlungen'!$N$17,"")</f>
        <v/>
      </c>
      <c r="C20" s="204" t="str">
        <f ca="1">IF(ISNUMBER(MATCH(C4,'2. Erfassung Einzahlungen'!$V$17:$CE$17,0)),'2. Erfassung Einzahlungen'!$N$17,"")</f>
        <v/>
      </c>
      <c r="D20" s="204" t="str">
        <f ca="1">IF(ISNUMBER(MATCH(D4,'2. Erfassung Einzahlungen'!$V$17:$CE$17,0)),'2. Erfassung Einzahlungen'!$N$17,"")</f>
        <v/>
      </c>
      <c r="E20" s="204" t="str">
        <f ca="1">IF(ISNUMBER(MATCH(E4,'2. Erfassung Einzahlungen'!$V$17:$CE$17,0)),'2. Erfassung Einzahlungen'!$N$17,"")</f>
        <v/>
      </c>
      <c r="F20" s="204" t="str">
        <f ca="1">IF(ISNUMBER(MATCH(F4,'2. Erfassung Einzahlungen'!$V$17:$CE$17,0)),'2. Erfassung Einzahlungen'!$N$17,"")</f>
        <v/>
      </c>
      <c r="G20" s="204" t="str">
        <f ca="1">IF(ISNUMBER(MATCH(G4,'2. Erfassung Einzahlungen'!$V$17:$CE$17,0)),'2. Erfassung Einzahlungen'!$N$17,"")</f>
        <v/>
      </c>
      <c r="H20" s="204" t="str">
        <f ca="1">IF(ISNUMBER(MATCH(H4,'2. Erfassung Einzahlungen'!$V$17:$CE$17,0)),'2. Erfassung Einzahlungen'!$N$17,"")</f>
        <v/>
      </c>
      <c r="I20" s="204" t="str">
        <f ca="1">IF(ISNUMBER(MATCH(I4,'2. Erfassung Einzahlungen'!$V$17:$CE$17,0)),'2. Erfassung Einzahlungen'!$N$17,"")</f>
        <v/>
      </c>
      <c r="J20" s="204" t="str">
        <f ca="1">IF(ISNUMBER(MATCH(J4,'2. Erfassung Einzahlungen'!$V$17:$CE$17,0)),'2. Erfassung Einzahlungen'!$N$17,"")</f>
        <v/>
      </c>
      <c r="K20" s="204" t="str">
        <f ca="1">IF(ISNUMBER(MATCH(K4,'2. Erfassung Einzahlungen'!$V$17:$CE$17,0)),'2. Erfassung Einzahlungen'!$N$17,"")</f>
        <v/>
      </c>
      <c r="L20" s="204" t="str">
        <f ca="1">IF(ISNUMBER(MATCH(L4,'2. Erfassung Einzahlungen'!$V$17:$CE$17,0)),'2. Erfassung Einzahlungen'!$N$17,"")</f>
        <v/>
      </c>
      <c r="M20" s="204" t="str">
        <f ca="1">IF(ISNUMBER(MATCH(M4,'2. Erfassung Einzahlungen'!$V$17:$CE$17,0)),'2. Erfassung Einzahlungen'!$N$17,"")</f>
        <v/>
      </c>
      <c r="N20" s="134">
        <f t="shared" ca="1" si="1"/>
        <v>0</v>
      </c>
    </row>
    <row r="21" spans="1:15" x14ac:dyDescent="0.25">
      <c r="A21" s="130">
        <f>'2. Erfassung Einzahlungen'!A18</f>
        <v>0</v>
      </c>
      <c r="B21" s="204" t="str">
        <f ca="1">IF(ISNUMBER(MATCH(B4,'2. Erfassung Einzahlungen'!$V$18:$CE$18,0)),'2. Erfassung Einzahlungen'!$N$18,"")</f>
        <v/>
      </c>
      <c r="C21" s="204" t="str">
        <f ca="1">IF(ISNUMBER(MATCH(C4,'2. Erfassung Einzahlungen'!$V$18:$CE$18,0)),'2. Erfassung Einzahlungen'!$N$18,"")</f>
        <v/>
      </c>
      <c r="D21" s="204" t="str">
        <f ca="1">IF(ISNUMBER(MATCH(D4,'2. Erfassung Einzahlungen'!$V$18:$CE$18,0)),'2. Erfassung Einzahlungen'!$N$18,"")</f>
        <v/>
      </c>
      <c r="E21" s="204" t="str">
        <f ca="1">IF(ISNUMBER(MATCH(E4,'2. Erfassung Einzahlungen'!$V$18:$CE$18,0)),'2. Erfassung Einzahlungen'!$N$18,"")</f>
        <v/>
      </c>
      <c r="F21" s="204" t="str">
        <f ca="1">IF(ISNUMBER(MATCH(F4,'2. Erfassung Einzahlungen'!$V$18:$CE$18,0)),'2. Erfassung Einzahlungen'!$N$18,"")</f>
        <v/>
      </c>
      <c r="G21" s="204" t="str">
        <f ca="1">IF(ISNUMBER(MATCH(G4,'2. Erfassung Einzahlungen'!$V$18:$CE$18,0)),'2. Erfassung Einzahlungen'!$N$18,"")</f>
        <v/>
      </c>
      <c r="H21" s="204" t="str">
        <f ca="1">IF(ISNUMBER(MATCH(H4,'2. Erfassung Einzahlungen'!$V$18:$CE$18,0)),'2. Erfassung Einzahlungen'!$N$18,"")</f>
        <v/>
      </c>
      <c r="I21" s="204" t="str">
        <f ca="1">IF(ISNUMBER(MATCH(I4,'2. Erfassung Einzahlungen'!$V$18:$CE$18,0)),'2. Erfassung Einzahlungen'!$N$18,"")</f>
        <v/>
      </c>
      <c r="J21" s="204" t="str">
        <f ca="1">IF(ISNUMBER(MATCH(J4,'2. Erfassung Einzahlungen'!$V$18:$CE$18,0)),'2. Erfassung Einzahlungen'!$N$18,"")</f>
        <v/>
      </c>
      <c r="K21" s="204" t="str">
        <f ca="1">IF(ISNUMBER(MATCH(K4,'2. Erfassung Einzahlungen'!$V$18:$CE$18,0)),'2. Erfassung Einzahlungen'!$N$18,"")</f>
        <v/>
      </c>
      <c r="L21" s="204" t="str">
        <f ca="1">IF(ISNUMBER(MATCH(L4,'2. Erfassung Einzahlungen'!$V$18:$CE$18,0)),'2. Erfassung Einzahlungen'!$N$18,"")</f>
        <v/>
      </c>
      <c r="M21" s="204" t="str">
        <f ca="1">IF(ISNUMBER(MATCH(M4,'2. Erfassung Einzahlungen'!$V$18:$CE$18,0)),'2. Erfassung Einzahlungen'!$N$18,"")</f>
        <v/>
      </c>
      <c r="N21" s="134">
        <f t="shared" ca="1" si="1"/>
        <v>0</v>
      </c>
    </row>
    <row r="22" spans="1:15" x14ac:dyDescent="0.25">
      <c r="A22" s="130">
        <f>'2. Erfassung Einzahlungen'!A19</f>
        <v>0</v>
      </c>
      <c r="B22" s="204" t="str">
        <f ca="1">IF(ISNUMBER(MATCH(B4,'2. Erfassung Einzahlungen'!$V$19:$CE$19,0)),'2. Erfassung Einzahlungen'!$N$19,"")</f>
        <v/>
      </c>
      <c r="C22" s="204" t="str">
        <f ca="1">IF(ISNUMBER(MATCH(C4,'2. Erfassung Einzahlungen'!$V$19:$CE$19,0)),'2. Erfassung Einzahlungen'!$N$19,"")</f>
        <v/>
      </c>
      <c r="D22" s="204" t="str">
        <f ca="1">IF(ISNUMBER(MATCH(D4,'2. Erfassung Einzahlungen'!$V$19:$CE$19,0)),'2. Erfassung Einzahlungen'!$N$19,"")</f>
        <v/>
      </c>
      <c r="E22" s="204" t="str">
        <f ca="1">IF(ISNUMBER(MATCH(E4,'2. Erfassung Einzahlungen'!$V$19:$CE$19,0)),'2. Erfassung Einzahlungen'!$N$19,"")</f>
        <v/>
      </c>
      <c r="F22" s="204" t="str">
        <f ca="1">IF(ISNUMBER(MATCH(F4,'2. Erfassung Einzahlungen'!$V$19:$CE$19,0)),'2. Erfassung Einzahlungen'!$N$19,"")</f>
        <v/>
      </c>
      <c r="G22" s="204" t="str">
        <f ca="1">IF(ISNUMBER(MATCH(G4,'2. Erfassung Einzahlungen'!$V$19:$CE$19,0)),'2. Erfassung Einzahlungen'!$N$19,"")</f>
        <v/>
      </c>
      <c r="H22" s="204" t="str">
        <f ca="1">IF(ISNUMBER(MATCH(H4,'2. Erfassung Einzahlungen'!$V$19:$CE$19,0)),'2. Erfassung Einzahlungen'!$N$19,"")</f>
        <v/>
      </c>
      <c r="I22" s="204" t="str">
        <f ca="1">IF(ISNUMBER(MATCH(I4,'2. Erfassung Einzahlungen'!$V$19:$CE$19,0)),'2. Erfassung Einzahlungen'!$N$19,"")</f>
        <v/>
      </c>
      <c r="J22" s="204" t="str">
        <f ca="1">IF(ISNUMBER(MATCH(J4,'2. Erfassung Einzahlungen'!$V$19:$CE$19,0)),'2. Erfassung Einzahlungen'!$N$19,"")</f>
        <v/>
      </c>
      <c r="K22" s="204" t="str">
        <f ca="1">IF(ISNUMBER(MATCH(K4,'2. Erfassung Einzahlungen'!$V$19:$CE$19,0)),'2. Erfassung Einzahlungen'!$N$19,"")</f>
        <v/>
      </c>
      <c r="L22" s="204" t="str">
        <f ca="1">IF(ISNUMBER(MATCH(L4,'2. Erfassung Einzahlungen'!$V$19:$CE$19,0)),'2. Erfassung Einzahlungen'!$N$19,"")</f>
        <v/>
      </c>
      <c r="M22" s="204" t="str">
        <f ca="1">IF(ISNUMBER(MATCH(M4,'2. Erfassung Einzahlungen'!$V$19:$CE$19,0)),'2. Erfassung Einzahlungen'!$N$19,"")</f>
        <v/>
      </c>
      <c r="N22" s="134">
        <f t="shared" ca="1" si="1"/>
        <v>0</v>
      </c>
    </row>
    <row r="23" spans="1:15" x14ac:dyDescent="0.25">
      <c r="A23" s="130">
        <f>'2. Erfassung Einzahlungen'!A20</f>
        <v>0</v>
      </c>
      <c r="B23" s="204" t="str">
        <f ca="1">IF(ISNUMBER(MATCH(B4,'2. Erfassung Einzahlungen'!$V$20:$CE$20,0)),'2. Erfassung Einzahlungen'!$N$20,"")</f>
        <v/>
      </c>
      <c r="C23" s="204" t="str">
        <f ca="1">IF(ISNUMBER(MATCH(C4,'2. Erfassung Einzahlungen'!$V$20:$CE$20,0)),'2. Erfassung Einzahlungen'!$N$20,"")</f>
        <v/>
      </c>
      <c r="D23" s="204" t="str">
        <f ca="1">IF(ISNUMBER(MATCH(D4,'2. Erfassung Einzahlungen'!$V$20:$CE$20,0)),'2. Erfassung Einzahlungen'!$N$20,"")</f>
        <v/>
      </c>
      <c r="E23" s="204" t="str">
        <f ca="1">IF(ISNUMBER(MATCH(E4,'2. Erfassung Einzahlungen'!$V$20:$CE$20,0)),'2. Erfassung Einzahlungen'!$N$20,"")</f>
        <v/>
      </c>
      <c r="F23" s="204" t="str">
        <f ca="1">IF(ISNUMBER(MATCH(F4,'2. Erfassung Einzahlungen'!$V$20:$CE$20,0)),'2. Erfassung Einzahlungen'!$N$20,"")</f>
        <v/>
      </c>
      <c r="G23" s="204" t="str">
        <f ca="1">IF(ISNUMBER(MATCH(G4,'2. Erfassung Einzahlungen'!$V$20:$CE$20,0)),'2. Erfassung Einzahlungen'!$N$20,"")</f>
        <v/>
      </c>
      <c r="H23" s="204" t="str">
        <f ca="1">IF(ISNUMBER(MATCH(H4,'2. Erfassung Einzahlungen'!$V$20:$CE$20,0)),'2. Erfassung Einzahlungen'!$N$20,"")</f>
        <v/>
      </c>
      <c r="I23" s="204" t="str">
        <f ca="1">IF(ISNUMBER(MATCH(I4,'2. Erfassung Einzahlungen'!$V$20:$CE$20,0)),'2. Erfassung Einzahlungen'!$N$20,"")</f>
        <v/>
      </c>
      <c r="J23" s="204" t="str">
        <f ca="1">IF(ISNUMBER(MATCH(J4,'2. Erfassung Einzahlungen'!$V$20:$CE$20,0)),'2. Erfassung Einzahlungen'!$N$20,"")</f>
        <v/>
      </c>
      <c r="K23" s="204" t="str">
        <f ca="1">IF(ISNUMBER(MATCH(K4,'2. Erfassung Einzahlungen'!$V$20:$CE$20,0)),'2. Erfassung Einzahlungen'!$N$20,"")</f>
        <v/>
      </c>
      <c r="L23" s="204" t="str">
        <f ca="1">IF(ISNUMBER(MATCH(L4,'2. Erfassung Einzahlungen'!$V$20:$CE$20,0)),'2. Erfassung Einzahlungen'!$N$20,"")</f>
        <v/>
      </c>
      <c r="M23" s="204" t="str">
        <f ca="1">IF(ISNUMBER(MATCH(M4,'2. Erfassung Einzahlungen'!$V$20:$CE$20,0)),'2. Erfassung Einzahlungen'!$N$20,"")</f>
        <v/>
      </c>
      <c r="N23" s="134">
        <f t="shared" ca="1" si="1"/>
        <v>0</v>
      </c>
    </row>
    <row r="24" spans="1:15" x14ac:dyDescent="0.25">
      <c r="A24" s="130">
        <f>'2. Erfassung Einzahlungen'!A21</f>
        <v>0</v>
      </c>
      <c r="B24" s="204" t="str">
        <f ca="1">IF(ISNUMBER(MATCH(B4,'2. Erfassung Einzahlungen'!$V$21:$CE$21,0)),'2. Erfassung Einzahlungen'!$N$21,"")</f>
        <v/>
      </c>
      <c r="C24" s="204" t="str">
        <f ca="1">IF(ISNUMBER(MATCH(C4,'2. Erfassung Einzahlungen'!$V$21:$CE$21,0)),'2. Erfassung Einzahlungen'!$N$21,"")</f>
        <v/>
      </c>
      <c r="D24" s="204" t="str">
        <f ca="1">IF(ISNUMBER(MATCH(D4,'2. Erfassung Einzahlungen'!$V$21:$CE$21,0)),'2. Erfassung Einzahlungen'!$N$21,"")</f>
        <v/>
      </c>
      <c r="E24" s="204" t="str">
        <f ca="1">IF(ISNUMBER(MATCH(E4,'2. Erfassung Einzahlungen'!$V$21:$CE$21,0)),'2. Erfassung Einzahlungen'!$N$21,"")</f>
        <v/>
      </c>
      <c r="F24" s="204" t="str">
        <f ca="1">IF(ISNUMBER(MATCH(F4,'2. Erfassung Einzahlungen'!$V$21:$CE$21,0)),'2. Erfassung Einzahlungen'!$N$21,"")</f>
        <v/>
      </c>
      <c r="G24" s="204" t="str">
        <f ca="1">IF(ISNUMBER(MATCH(G4,'2. Erfassung Einzahlungen'!$V$21:$CE$21,0)),'2. Erfassung Einzahlungen'!$N$21,"")</f>
        <v/>
      </c>
      <c r="H24" s="204" t="str">
        <f ca="1">IF(ISNUMBER(MATCH(H4,'2. Erfassung Einzahlungen'!$V$21:$CE$21,0)),'2. Erfassung Einzahlungen'!$N$21,"")</f>
        <v/>
      </c>
      <c r="I24" s="204" t="str">
        <f ca="1">IF(ISNUMBER(MATCH(I4,'2. Erfassung Einzahlungen'!$V$21:$CE$21,0)),'2. Erfassung Einzahlungen'!$N$21,"")</f>
        <v/>
      </c>
      <c r="J24" s="204" t="str">
        <f ca="1">IF(ISNUMBER(MATCH(J4,'2. Erfassung Einzahlungen'!$V$21:$CE$21,0)),'2. Erfassung Einzahlungen'!$N$21,"")</f>
        <v/>
      </c>
      <c r="K24" s="204" t="str">
        <f ca="1">IF(ISNUMBER(MATCH(K4,'2. Erfassung Einzahlungen'!$V$21:$CE$21,0)),'2. Erfassung Einzahlungen'!$N$21,"")</f>
        <v/>
      </c>
      <c r="L24" s="204" t="str">
        <f ca="1">IF(ISNUMBER(MATCH(L4,'2. Erfassung Einzahlungen'!$V$21:$CE$21,0)),'2. Erfassung Einzahlungen'!$N$21,"")</f>
        <v/>
      </c>
      <c r="M24" s="204" t="str">
        <f ca="1">IF(ISNUMBER(MATCH(M4,'2. Erfassung Einzahlungen'!$V$21:$CE$21,0)),'2. Erfassung Einzahlungen'!$N$21,"")</f>
        <v/>
      </c>
      <c r="N24" s="134">
        <f t="shared" ca="1" si="1"/>
        <v>0</v>
      </c>
    </row>
    <row r="25" spans="1:15" ht="18.75" x14ac:dyDescent="0.3">
      <c r="A25" s="110" t="s">
        <v>150</v>
      </c>
      <c r="B25" s="105">
        <f ca="1">SUM(B5:B24)</f>
        <v>1212.25</v>
      </c>
      <c r="C25" s="105">
        <f t="shared" ref="C25:L25" ca="1" si="2">SUM(C5:C24)</f>
        <v>1212.25</v>
      </c>
      <c r="D25" s="105">
        <f t="shared" ca="1" si="2"/>
        <v>1212.25</v>
      </c>
      <c r="E25" s="105">
        <f t="shared" ca="1" si="2"/>
        <v>1212.25</v>
      </c>
      <c r="F25" s="105">
        <f t="shared" ca="1" si="2"/>
        <v>1212.25</v>
      </c>
      <c r="G25" s="105">
        <f t="shared" ca="1" si="2"/>
        <v>1212.25</v>
      </c>
      <c r="H25" s="105">
        <f t="shared" ca="1" si="2"/>
        <v>1212.25</v>
      </c>
      <c r="I25" s="105">
        <f t="shared" ca="1" si="2"/>
        <v>1212.25</v>
      </c>
      <c r="J25" s="105">
        <f t="shared" ca="1" si="2"/>
        <v>1212.25</v>
      </c>
      <c r="K25" s="105">
        <f t="shared" ca="1" si="2"/>
        <v>1212.25</v>
      </c>
      <c r="L25" s="105">
        <f t="shared" ca="1" si="2"/>
        <v>1212.25</v>
      </c>
      <c r="M25" s="105">
        <f ca="1">SUM(M5:M24)</f>
        <v>1212.25</v>
      </c>
      <c r="N25" s="134">
        <f ca="1">SUM(N5:N24)</f>
        <v>14547</v>
      </c>
      <c r="O25" s="10"/>
    </row>
    <row r="26" spans="1:15" ht="18.75" x14ac:dyDescent="0.3">
      <c r="A26" s="110" t="s">
        <v>157</v>
      </c>
      <c r="B26" s="131">
        <f ca="1">B4</f>
        <v>47119</v>
      </c>
      <c r="C26" s="131">
        <f t="shared" ref="C26:M26" ca="1" si="3">C4</f>
        <v>47150</v>
      </c>
      <c r="D26" s="131">
        <f t="shared" ca="1" si="3"/>
        <v>47178</v>
      </c>
      <c r="E26" s="131">
        <f t="shared" ca="1" si="3"/>
        <v>47209</v>
      </c>
      <c r="F26" s="131">
        <f t="shared" ca="1" si="3"/>
        <v>47239</v>
      </c>
      <c r="G26" s="131">
        <f t="shared" ca="1" si="3"/>
        <v>47270</v>
      </c>
      <c r="H26" s="131">
        <f t="shared" ca="1" si="3"/>
        <v>47300</v>
      </c>
      <c r="I26" s="131">
        <f t="shared" ca="1" si="3"/>
        <v>47331</v>
      </c>
      <c r="J26" s="131">
        <f t="shared" ca="1" si="3"/>
        <v>47362</v>
      </c>
      <c r="K26" s="131">
        <f t="shared" ca="1" si="3"/>
        <v>47392</v>
      </c>
      <c r="L26" s="131">
        <f t="shared" ca="1" si="3"/>
        <v>47423</v>
      </c>
      <c r="M26" s="131">
        <f t="shared" ca="1" si="3"/>
        <v>47453</v>
      </c>
      <c r="N26" s="128" t="s">
        <v>12</v>
      </c>
    </row>
    <row r="27" spans="1:15" x14ac:dyDescent="0.25">
      <c r="A27" s="130" t="str">
        <f>'2. Erfassung Einzahlungen'!A25</f>
        <v>Verkauf Münzsammlung von Opa</v>
      </c>
      <c r="B27" s="204" t="str">
        <f ca="1">IF(ISNUMBER(MATCH(B4,'2. Erfassung Einzahlungen'!$V$25:$CE$25,0)),'2. Erfassung Einzahlungen'!$N$25,"")</f>
        <v/>
      </c>
      <c r="C27" s="204" t="str">
        <f ca="1">IF(ISNUMBER(MATCH(C4,'2. Erfassung Einzahlungen'!$V$25:$CE$25,0)),'2. Erfassung Einzahlungen'!$N$25,"")</f>
        <v/>
      </c>
      <c r="D27" s="204" t="str">
        <f ca="1">IF(ISNUMBER(MATCH(D4,'2. Erfassung Einzahlungen'!$V$25:$CE$25,0)),'2. Erfassung Einzahlungen'!$N$25,"")</f>
        <v/>
      </c>
      <c r="E27" s="204" t="str">
        <f ca="1">IF(ISNUMBER(MATCH(E4,'2. Erfassung Einzahlungen'!$V$25:$CE$25,0)),'2. Erfassung Einzahlungen'!$N$25,"")</f>
        <v/>
      </c>
      <c r="F27" s="204" t="str">
        <f ca="1">IF(ISNUMBER(MATCH(F4,'2. Erfassung Einzahlungen'!$V$25:$CE$25,0)),'2. Erfassung Einzahlungen'!$N$25,"")</f>
        <v/>
      </c>
      <c r="G27" s="204" t="str">
        <f ca="1">IF(ISNUMBER(MATCH(G4,'2. Erfassung Einzahlungen'!$V$25:$CE$25,0)),'2. Erfassung Einzahlungen'!$N$25,"")</f>
        <v/>
      </c>
      <c r="H27" s="204" t="str">
        <f ca="1">IF(ISNUMBER(MATCH(H4,'2. Erfassung Einzahlungen'!$V$25:$CE$25,0)),'2. Erfassung Einzahlungen'!$N$25,"")</f>
        <v/>
      </c>
      <c r="I27" s="204" t="str">
        <f ca="1">IF(ISNUMBER(MATCH(I4,'2. Erfassung Einzahlungen'!$V$25:$CE$25,0)),'2. Erfassung Einzahlungen'!$N$25,"")</f>
        <v/>
      </c>
      <c r="J27" s="204" t="str">
        <f ca="1">IF(ISNUMBER(MATCH(J4,'2. Erfassung Einzahlungen'!$V$25:$CE$25,0)),'2. Erfassung Einzahlungen'!$N$25,"")</f>
        <v/>
      </c>
      <c r="K27" s="204" t="str">
        <f ca="1">IF(ISNUMBER(MATCH(K4,'2. Erfassung Einzahlungen'!$V$25:$CE$25,0)),'2. Erfassung Einzahlungen'!$N$25,"")</f>
        <v/>
      </c>
      <c r="L27" s="204" t="str">
        <f ca="1">IF(ISNUMBER(MATCH(L4,'2. Erfassung Einzahlungen'!$V$25:$CE$25,0)),'2. Erfassung Einzahlungen'!$N$25,"")</f>
        <v/>
      </c>
      <c r="M27" s="204" t="str">
        <f ca="1">IF(ISNUMBER(MATCH(M4,'2. Erfassung Einzahlungen'!$V$25:$CE$25,0)),'2. Erfassung Einzahlungen'!$N$25,"")</f>
        <v/>
      </c>
      <c r="N27" s="134">
        <f ca="1">SUM(B27:M27)</f>
        <v>0</v>
      </c>
    </row>
    <row r="28" spans="1:15" x14ac:dyDescent="0.25">
      <c r="A28" s="130" t="str">
        <f>'2. Erfassung Einzahlungen'!A26</f>
        <v>Verkauf Investmentfold VL</v>
      </c>
      <c r="B28" s="204" t="str">
        <f ca="1">IF(ISNUMBER(MATCH(B4,'2. Erfassung Einzahlungen'!$V$26:$CE$26,0)),'2. Erfassung Einzahlungen'!$N$26,"")</f>
        <v/>
      </c>
      <c r="C28" s="204" t="str">
        <f ca="1">IF(ISNUMBER(MATCH(C4,'2. Erfassung Einzahlungen'!$V$26:$CE$26,0)),'2. Erfassung Einzahlungen'!$N$26,"")</f>
        <v/>
      </c>
      <c r="D28" s="204">
        <f ca="1">IF(ISNUMBER(MATCH(D4,'2. Erfassung Einzahlungen'!$V$26:$CE$26,0)),'2. Erfassung Einzahlungen'!$N$26,"")</f>
        <v>14589</v>
      </c>
      <c r="E28" s="204" t="str">
        <f ca="1">IF(ISNUMBER(MATCH(E4,'2. Erfassung Einzahlungen'!$V$26:$CE$26,0)),'2. Erfassung Einzahlungen'!$N$26,"")</f>
        <v/>
      </c>
      <c r="F28" s="204" t="str">
        <f ca="1">IF(ISNUMBER(MATCH(F4,'2. Erfassung Einzahlungen'!$V$26:$CE$26,0)),'2. Erfassung Einzahlungen'!$N$26,"")</f>
        <v/>
      </c>
      <c r="G28" s="204" t="str">
        <f ca="1">IF(ISNUMBER(MATCH(G4,'2. Erfassung Einzahlungen'!$V$26:$CE$26,0)),'2. Erfassung Einzahlungen'!$N$26,"")</f>
        <v/>
      </c>
      <c r="H28" s="204" t="str">
        <f ca="1">IF(ISNUMBER(MATCH(H4,'2. Erfassung Einzahlungen'!$V$26:$CE$26,0)),'2. Erfassung Einzahlungen'!$N$26,"")</f>
        <v/>
      </c>
      <c r="I28" s="204" t="str">
        <f ca="1">IF(ISNUMBER(MATCH(I4,'2. Erfassung Einzahlungen'!$V$26:$CE$26,0)),'2. Erfassung Einzahlungen'!$N$26,"")</f>
        <v/>
      </c>
      <c r="J28" s="204" t="str">
        <f ca="1">IF(ISNUMBER(MATCH(J4,'2. Erfassung Einzahlungen'!$V$26:$CE$26,0)),'2. Erfassung Einzahlungen'!$N$26,"")</f>
        <v/>
      </c>
      <c r="K28" s="204" t="str">
        <f ca="1">IF(ISNUMBER(MATCH(K4,'2. Erfassung Einzahlungen'!$V$26:$CE$26,0)),'2. Erfassung Einzahlungen'!$N$26,"")</f>
        <v/>
      </c>
      <c r="L28" s="204" t="str">
        <f ca="1">IF(ISNUMBER(MATCH(L4,'2. Erfassung Einzahlungen'!$V$26:$CE$26,0)),'2. Erfassung Einzahlungen'!$N$26,"")</f>
        <v/>
      </c>
      <c r="M28" s="204" t="str">
        <f ca="1">IF(ISNUMBER(MATCH(M4,'2. Erfassung Einzahlungen'!$V$26:$CE$26,0)),'2. Erfassung Einzahlungen'!$N$26,"")</f>
        <v/>
      </c>
      <c r="N28" s="134">
        <f t="shared" ref="N28:N50" ca="1" si="4">SUM(B28:M28)</f>
        <v>14589</v>
      </c>
    </row>
    <row r="29" spans="1:15" x14ac:dyDescent="0.25">
      <c r="A29" s="130">
        <f>'2. Erfassung Einzahlungen'!A27</f>
        <v>0</v>
      </c>
      <c r="B29" s="204" t="str">
        <f ca="1">IF(ISNUMBER(MATCH(B4,'2. Erfassung Einzahlungen'!$V$27:$CE$27,0)),'2. Erfassung Einzahlungen'!$N$27,"")</f>
        <v/>
      </c>
      <c r="C29" s="204" t="str">
        <f ca="1">IF(ISNUMBER(MATCH(C4,'2. Erfassung Einzahlungen'!$V$27:$CE$27,0)),'2. Erfassung Einzahlungen'!$N$27,"")</f>
        <v/>
      </c>
      <c r="D29" s="204" t="str">
        <f ca="1">IF(ISNUMBER(MATCH(D4,'2. Erfassung Einzahlungen'!$V$27:$CE$27,0)),'2. Erfassung Einzahlungen'!$N$27,"")</f>
        <v/>
      </c>
      <c r="E29" s="204" t="str">
        <f ca="1">IF(ISNUMBER(MATCH(E4,'2. Erfassung Einzahlungen'!$V$27:$CE$27,0)),'2. Erfassung Einzahlungen'!$N$27,"")</f>
        <v/>
      </c>
      <c r="F29" s="204" t="str">
        <f ca="1">IF(ISNUMBER(MATCH(F4,'2. Erfassung Einzahlungen'!$V$27:$CE$27,0)),'2. Erfassung Einzahlungen'!$N$27,"")</f>
        <v/>
      </c>
      <c r="G29" s="204" t="str">
        <f ca="1">IF(ISNUMBER(MATCH(G4,'2. Erfassung Einzahlungen'!$V$27:$CE$27,0)),'2. Erfassung Einzahlungen'!$N$27,"")</f>
        <v/>
      </c>
      <c r="H29" s="204" t="str">
        <f ca="1">IF(ISNUMBER(MATCH(H4,'2. Erfassung Einzahlungen'!$V$27:$CE$27,0)),'2. Erfassung Einzahlungen'!$N$27,"")</f>
        <v/>
      </c>
      <c r="I29" s="204" t="str">
        <f ca="1">IF(ISNUMBER(MATCH(I4,'2. Erfassung Einzahlungen'!$V$27:$CE$27,0)),'2. Erfassung Einzahlungen'!$N$27,"")</f>
        <v/>
      </c>
      <c r="J29" s="204" t="str">
        <f ca="1">IF(ISNUMBER(MATCH(J4,'2. Erfassung Einzahlungen'!$V$27:$CE$27,0)),'2. Erfassung Einzahlungen'!$N$27,"")</f>
        <v/>
      </c>
      <c r="K29" s="204" t="str">
        <f ca="1">IF(ISNUMBER(MATCH(K4,'2. Erfassung Einzahlungen'!$V$27:$CE$27,0)),'2. Erfassung Einzahlungen'!$N$27,"")</f>
        <v/>
      </c>
      <c r="L29" s="204" t="str">
        <f ca="1">IF(ISNUMBER(MATCH(L4,'2. Erfassung Einzahlungen'!$V$27:$CE$27,0)),'2. Erfassung Einzahlungen'!$N$27,"")</f>
        <v/>
      </c>
      <c r="M29" s="204" t="str">
        <f ca="1">IF(ISNUMBER(MATCH(M4,'2. Erfassung Einzahlungen'!$V$27:$CE$27,0)),'2. Erfassung Einzahlungen'!$N$27,"")</f>
        <v/>
      </c>
      <c r="N29" s="134">
        <f t="shared" ca="1" si="4"/>
        <v>0</v>
      </c>
    </row>
    <row r="30" spans="1:15" x14ac:dyDescent="0.25">
      <c r="A30" s="130">
        <f>'2. Erfassung Einzahlungen'!A28</f>
        <v>0</v>
      </c>
      <c r="B30" s="204" t="str">
        <f ca="1">IF(ISNUMBER(MATCH(B4,'2. Erfassung Einzahlungen'!$V$28:$CE$28,0)),'2. Erfassung Einzahlungen'!$N$28,"")</f>
        <v/>
      </c>
      <c r="C30" s="204" t="str">
        <f ca="1">IF(ISNUMBER(MATCH(C4,'2. Erfassung Einzahlungen'!$V$28:$CE$28,0)),'2. Erfassung Einzahlungen'!$N$28,"")</f>
        <v/>
      </c>
      <c r="D30" s="204" t="str">
        <f ca="1">IF(ISNUMBER(MATCH(D4,'2. Erfassung Einzahlungen'!$V$28:$CE$28,0)),'2. Erfassung Einzahlungen'!$N$28,"")</f>
        <v/>
      </c>
      <c r="E30" s="204" t="str">
        <f ca="1">IF(ISNUMBER(MATCH(E4,'2. Erfassung Einzahlungen'!$V$28:$CE$28,0)),'2. Erfassung Einzahlungen'!$N$28,"")</f>
        <v/>
      </c>
      <c r="F30" s="204" t="str">
        <f ca="1">IF(ISNUMBER(MATCH(F4,'2. Erfassung Einzahlungen'!$V$28:$CE$28,0)),'2. Erfassung Einzahlungen'!$N$28,"")</f>
        <v/>
      </c>
      <c r="G30" s="204" t="str">
        <f ca="1">IF(ISNUMBER(MATCH(G4,'2. Erfassung Einzahlungen'!$V$28:$CE$28,0)),'2. Erfassung Einzahlungen'!$N$28,"")</f>
        <v/>
      </c>
      <c r="H30" s="204" t="str">
        <f ca="1">IF(ISNUMBER(MATCH(H4,'2. Erfassung Einzahlungen'!$V$28:$CE$28,0)),'2. Erfassung Einzahlungen'!$N$28,"")</f>
        <v/>
      </c>
      <c r="I30" s="204" t="str">
        <f ca="1">IF(ISNUMBER(MATCH(I4,'2. Erfassung Einzahlungen'!$V$28:$CE$28,0)),'2. Erfassung Einzahlungen'!$N$28,"")</f>
        <v/>
      </c>
      <c r="J30" s="204" t="str">
        <f ca="1">IF(ISNUMBER(MATCH(J4,'2. Erfassung Einzahlungen'!$V$28:$CE$28,0)),'2. Erfassung Einzahlungen'!$N$28,"")</f>
        <v/>
      </c>
      <c r="K30" s="204" t="str">
        <f ca="1">IF(ISNUMBER(MATCH(K4,'2. Erfassung Einzahlungen'!$V$28:$CE$28,0)),'2. Erfassung Einzahlungen'!$N$28,"")</f>
        <v/>
      </c>
      <c r="L30" s="204" t="str">
        <f ca="1">IF(ISNUMBER(MATCH(L4,'2. Erfassung Einzahlungen'!$V$28:$CE$28,0)),'2. Erfassung Einzahlungen'!$N$28,"")</f>
        <v/>
      </c>
      <c r="M30" s="204" t="str">
        <f ca="1">IF(ISNUMBER(MATCH(M4,'2. Erfassung Einzahlungen'!$V$28:$CE$28,0)),'2. Erfassung Einzahlungen'!$N$28,"")</f>
        <v/>
      </c>
      <c r="N30" s="134">
        <f t="shared" ca="1" si="4"/>
        <v>0</v>
      </c>
    </row>
    <row r="31" spans="1:15" x14ac:dyDescent="0.25">
      <c r="A31" s="130">
        <f>'2. Erfassung Einzahlungen'!A29</f>
        <v>0</v>
      </c>
      <c r="B31" s="204" t="str">
        <f ca="1">IF(ISNUMBER(MATCH(B4,'2. Erfassung Einzahlungen'!$V$29:$CE$29,0)),'2. Erfassung Einzahlungen'!$N$29,"")</f>
        <v/>
      </c>
      <c r="C31" s="204" t="str">
        <f ca="1">IF(ISNUMBER(MATCH(C4,'2. Erfassung Einzahlungen'!$V$29:$CE$29,0)),'2. Erfassung Einzahlungen'!$N$29,"")</f>
        <v/>
      </c>
      <c r="D31" s="204" t="str">
        <f ca="1">IF(ISNUMBER(MATCH(D4,'2. Erfassung Einzahlungen'!$V$29:$CE$29,0)),'2. Erfassung Einzahlungen'!$N$29,"")</f>
        <v/>
      </c>
      <c r="E31" s="204" t="str">
        <f ca="1">IF(ISNUMBER(MATCH(E4,'2. Erfassung Einzahlungen'!$V$29:$CE$29,0)),'2. Erfassung Einzahlungen'!$N$29,"")</f>
        <v/>
      </c>
      <c r="F31" s="204" t="str">
        <f ca="1">IF(ISNUMBER(MATCH(F4,'2. Erfassung Einzahlungen'!$V$29:$CE$29,0)),'2. Erfassung Einzahlungen'!$N$29,"")</f>
        <v/>
      </c>
      <c r="G31" s="204" t="str">
        <f ca="1">IF(ISNUMBER(MATCH(G4,'2. Erfassung Einzahlungen'!$V$29:$CE$29,0)),'2. Erfassung Einzahlungen'!$N$29,"")</f>
        <v/>
      </c>
      <c r="H31" s="204" t="str">
        <f ca="1">IF(ISNUMBER(MATCH(H4,'2. Erfassung Einzahlungen'!$V$29:$CE$29,0)),'2. Erfassung Einzahlungen'!$N$29,"")</f>
        <v/>
      </c>
      <c r="I31" s="204" t="str">
        <f ca="1">IF(ISNUMBER(MATCH(I4,'2. Erfassung Einzahlungen'!$V$29:$CE$29,0)),'2. Erfassung Einzahlungen'!$N$29,"")</f>
        <v/>
      </c>
      <c r="J31" s="204" t="str">
        <f ca="1">IF(ISNUMBER(MATCH(J4,'2. Erfassung Einzahlungen'!$V$29:$CE$29,0)),'2. Erfassung Einzahlungen'!$N$29,"")</f>
        <v/>
      </c>
      <c r="K31" s="204" t="str">
        <f ca="1">IF(ISNUMBER(MATCH(K4,'2. Erfassung Einzahlungen'!$V$29:$CE$29,0)),'2. Erfassung Einzahlungen'!$N$29,"")</f>
        <v/>
      </c>
      <c r="L31" s="204" t="str">
        <f ca="1">IF(ISNUMBER(MATCH(L4,'2. Erfassung Einzahlungen'!$V$29:$CE$29,0)),'2. Erfassung Einzahlungen'!$N$29,"")</f>
        <v/>
      </c>
      <c r="M31" s="204" t="str">
        <f ca="1">IF(ISNUMBER(MATCH(M4,'2. Erfassung Einzahlungen'!$V$29:$CE$29,0)),'2. Erfassung Einzahlungen'!$N$29,"")</f>
        <v/>
      </c>
      <c r="N31" s="134">
        <f t="shared" ca="1" si="4"/>
        <v>0</v>
      </c>
    </row>
    <row r="32" spans="1:15" x14ac:dyDescent="0.25">
      <c r="A32" s="130">
        <f>'2. Erfassung Einzahlungen'!A30</f>
        <v>0</v>
      </c>
      <c r="B32" s="204" t="str">
        <f ca="1">IF(ISNUMBER(MATCH(B4,'2. Erfassung Einzahlungen'!$V$30:$CE$30,0)),'2. Erfassung Einzahlungen'!$N$30,"")</f>
        <v/>
      </c>
      <c r="C32" s="204" t="str">
        <f ca="1">IF(ISNUMBER(MATCH(C4,'2. Erfassung Einzahlungen'!$V$30:$CE$30,0)),'2. Erfassung Einzahlungen'!$N$30,"")</f>
        <v/>
      </c>
      <c r="D32" s="204" t="str">
        <f ca="1">IF(ISNUMBER(MATCH(D4,'2. Erfassung Einzahlungen'!$V$30:$CE$30,0)),'2. Erfassung Einzahlungen'!$N$30,"")</f>
        <v/>
      </c>
      <c r="E32" s="204" t="str">
        <f ca="1">IF(ISNUMBER(MATCH(E4,'2. Erfassung Einzahlungen'!$V$30:$CE$30,0)),'2. Erfassung Einzahlungen'!$N$30,"")</f>
        <v/>
      </c>
      <c r="F32" s="204" t="str">
        <f ca="1">IF(ISNUMBER(MATCH(F4,'2. Erfassung Einzahlungen'!$V$30:$CE$30,0)),'2. Erfassung Einzahlungen'!$N$30,"")</f>
        <v/>
      </c>
      <c r="G32" s="204" t="str">
        <f ca="1">IF(ISNUMBER(MATCH(G4,'2. Erfassung Einzahlungen'!$V$30:$CE$30,0)),'2. Erfassung Einzahlungen'!$N$30,"")</f>
        <v/>
      </c>
      <c r="H32" s="204" t="str">
        <f ca="1">IF(ISNUMBER(MATCH(H4,'2. Erfassung Einzahlungen'!$V$30:$CE$30,0)),'2. Erfassung Einzahlungen'!$N$30,"")</f>
        <v/>
      </c>
      <c r="I32" s="204" t="str">
        <f ca="1">IF(ISNUMBER(MATCH(I4,'2. Erfassung Einzahlungen'!$V$30:$CE$30,0)),'2. Erfassung Einzahlungen'!$N$30,"")</f>
        <v/>
      </c>
      <c r="J32" s="204" t="str">
        <f ca="1">IF(ISNUMBER(MATCH(J4,'2. Erfassung Einzahlungen'!$V$30:$CE$30,0)),'2. Erfassung Einzahlungen'!$N$30,"")</f>
        <v/>
      </c>
      <c r="K32" s="204" t="str">
        <f ca="1">IF(ISNUMBER(MATCH(K4,'2. Erfassung Einzahlungen'!$V$30:$CE$30,0)),'2. Erfassung Einzahlungen'!$N$30,"")</f>
        <v/>
      </c>
      <c r="L32" s="204" t="str">
        <f ca="1">IF(ISNUMBER(MATCH(L4,'2. Erfassung Einzahlungen'!$V$30:$CE$30,0)),'2. Erfassung Einzahlungen'!$N$30,"")</f>
        <v/>
      </c>
      <c r="M32" s="204" t="str">
        <f ca="1">IF(ISNUMBER(MATCH(M4,'2. Erfassung Einzahlungen'!$V$30:$CE$30,0)),'2. Erfassung Einzahlungen'!$N$30,"")</f>
        <v/>
      </c>
      <c r="N32" s="134">
        <f t="shared" ca="1" si="4"/>
        <v>0</v>
      </c>
    </row>
    <row r="33" spans="1:14" x14ac:dyDescent="0.25">
      <c r="A33" s="130">
        <f>'2. Erfassung Einzahlungen'!A31</f>
        <v>0</v>
      </c>
      <c r="B33" s="204" t="str">
        <f ca="1">IF(ISNUMBER(MATCH(B4,'2. Erfassung Einzahlungen'!$V$31:$CE$31,0)),'2. Erfassung Einzahlungen'!$N$31,"")</f>
        <v/>
      </c>
      <c r="C33" s="204" t="str">
        <f ca="1">IF(ISNUMBER(MATCH(C4,'2. Erfassung Einzahlungen'!$V$31:$CE$31,0)),'2. Erfassung Einzahlungen'!$N$31,"")</f>
        <v/>
      </c>
      <c r="D33" s="204" t="str">
        <f ca="1">IF(ISNUMBER(MATCH(D4,'2. Erfassung Einzahlungen'!$V$31:$CE$31,0)),'2. Erfassung Einzahlungen'!$N$31,"")</f>
        <v/>
      </c>
      <c r="E33" s="204" t="str">
        <f ca="1">IF(ISNUMBER(MATCH(E4,'2. Erfassung Einzahlungen'!$V$31:$CE$31,0)),'2. Erfassung Einzahlungen'!$N$31,"")</f>
        <v/>
      </c>
      <c r="F33" s="204" t="str">
        <f ca="1">IF(ISNUMBER(MATCH(F4,'2. Erfassung Einzahlungen'!$V$31:$CE$31,0)),'2. Erfassung Einzahlungen'!$N$31,"")</f>
        <v/>
      </c>
      <c r="G33" s="204" t="str">
        <f ca="1">IF(ISNUMBER(MATCH(G4,'2. Erfassung Einzahlungen'!$V$31:$CE$31,0)),'2. Erfassung Einzahlungen'!$N$31,"")</f>
        <v/>
      </c>
      <c r="H33" s="204" t="str">
        <f ca="1">IF(ISNUMBER(MATCH(H4,'2. Erfassung Einzahlungen'!$V$31:$CE$31,0)),'2. Erfassung Einzahlungen'!$N$31,"")</f>
        <v/>
      </c>
      <c r="I33" s="204" t="str">
        <f ca="1">IF(ISNUMBER(MATCH(I4,'2. Erfassung Einzahlungen'!$V$31:$CE$31,0)),'2. Erfassung Einzahlungen'!$N$31,"")</f>
        <v/>
      </c>
      <c r="J33" s="204" t="str">
        <f ca="1">IF(ISNUMBER(MATCH(J4,'2. Erfassung Einzahlungen'!$V$31:$CE$31,0)),'2. Erfassung Einzahlungen'!$N$31,"")</f>
        <v/>
      </c>
      <c r="K33" s="204" t="str">
        <f ca="1">IF(ISNUMBER(MATCH(K4,'2. Erfassung Einzahlungen'!$V$31:$CE$31,0)),'2. Erfassung Einzahlungen'!$N$31,"")</f>
        <v/>
      </c>
      <c r="L33" s="204" t="str">
        <f ca="1">IF(ISNUMBER(MATCH(L4,'2. Erfassung Einzahlungen'!$V$31:$CE$31,0)),'2. Erfassung Einzahlungen'!$N$31,"")</f>
        <v/>
      </c>
      <c r="M33" s="204" t="str">
        <f ca="1">IF(ISNUMBER(MATCH(M4,'2. Erfassung Einzahlungen'!$V$31:$CE$31,0)),'2. Erfassung Einzahlungen'!$N$31,"")</f>
        <v/>
      </c>
      <c r="N33" s="134">
        <f t="shared" ca="1" si="4"/>
        <v>0</v>
      </c>
    </row>
    <row r="34" spans="1:14" x14ac:dyDescent="0.25">
      <c r="A34" s="130">
        <f>'2. Erfassung Einzahlungen'!A32</f>
        <v>0</v>
      </c>
      <c r="B34" s="204" t="str">
        <f ca="1">IF(ISNUMBER(MATCH(B4,'2. Erfassung Einzahlungen'!$V$32:$CE$32,0)),'2. Erfassung Einzahlungen'!$N$32,"")</f>
        <v/>
      </c>
      <c r="C34" s="204" t="str">
        <f ca="1">IF(ISNUMBER(MATCH(C4,'2. Erfassung Einzahlungen'!$V$32:$CE$32,0)),'2. Erfassung Einzahlungen'!$N$32,"")</f>
        <v/>
      </c>
      <c r="D34" s="204" t="str">
        <f ca="1">IF(ISNUMBER(MATCH(D4,'2. Erfassung Einzahlungen'!$V$32:$CE$32,0)),'2. Erfassung Einzahlungen'!$N$32,"")</f>
        <v/>
      </c>
      <c r="E34" s="204" t="str">
        <f ca="1">IF(ISNUMBER(MATCH(E4,'2. Erfassung Einzahlungen'!$V$32:$CE$32,0)),'2. Erfassung Einzahlungen'!$N$32,"")</f>
        <v/>
      </c>
      <c r="F34" s="204" t="str">
        <f ca="1">IF(ISNUMBER(MATCH(F4,'2. Erfassung Einzahlungen'!$V$32:$CE$32,0)),'2. Erfassung Einzahlungen'!$N$32,"")</f>
        <v/>
      </c>
      <c r="G34" s="204" t="str">
        <f ca="1">IF(ISNUMBER(MATCH(G4,'2. Erfassung Einzahlungen'!$V$32:$CE$32,0)),'2. Erfassung Einzahlungen'!$N$32,"")</f>
        <v/>
      </c>
      <c r="H34" s="204" t="str">
        <f ca="1">IF(ISNUMBER(MATCH(H4,'2. Erfassung Einzahlungen'!$V$32:$CE$32,0)),'2. Erfassung Einzahlungen'!$N$32,"")</f>
        <v/>
      </c>
      <c r="I34" s="204" t="str">
        <f ca="1">IF(ISNUMBER(MATCH(I4,'2. Erfassung Einzahlungen'!$V$32:$CE$32,0)),'2. Erfassung Einzahlungen'!$N$32,"")</f>
        <v/>
      </c>
      <c r="J34" s="204" t="str">
        <f ca="1">IF(ISNUMBER(MATCH(J4,'2. Erfassung Einzahlungen'!$V$32:$CE$32,0)),'2. Erfassung Einzahlungen'!$N$32,"")</f>
        <v/>
      </c>
      <c r="K34" s="204" t="str">
        <f ca="1">IF(ISNUMBER(MATCH(K4,'2. Erfassung Einzahlungen'!$V$32:$CE$32,0)),'2. Erfassung Einzahlungen'!$N$32,"")</f>
        <v/>
      </c>
      <c r="L34" s="204" t="str">
        <f ca="1">IF(ISNUMBER(MATCH(L4,'2. Erfassung Einzahlungen'!$V$32:$CE$32,0)),'2. Erfassung Einzahlungen'!$N$32,"")</f>
        <v/>
      </c>
      <c r="M34" s="204" t="str">
        <f ca="1">IF(ISNUMBER(MATCH(M4,'2. Erfassung Einzahlungen'!$V$32:$CE$32,0)),'2. Erfassung Einzahlungen'!$N$32,"")</f>
        <v/>
      </c>
      <c r="N34" s="134">
        <f t="shared" ca="1" si="4"/>
        <v>0</v>
      </c>
    </row>
    <row r="35" spans="1:14" x14ac:dyDescent="0.25">
      <c r="A35" s="130">
        <f>'2. Erfassung Einzahlungen'!A33</f>
        <v>0</v>
      </c>
      <c r="B35" s="204" t="str">
        <f ca="1">IF(ISNUMBER(MATCH(B4,'2. Erfassung Einzahlungen'!$V$33:$CE$33,0)),'2. Erfassung Einzahlungen'!$N$33,"")</f>
        <v/>
      </c>
      <c r="C35" s="204" t="str">
        <f ca="1">IF(ISNUMBER(MATCH(C4,'2. Erfassung Einzahlungen'!$V$33:$CE$33,0)),'2. Erfassung Einzahlungen'!$N$33,"")</f>
        <v/>
      </c>
      <c r="D35" s="204" t="str">
        <f ca="1">IF(ISNUMBER(MATCH(D4,'2. Erfassung Einzahlungen'!$V$33:$CE$33,0)),'2. Erfassung Einzahlungen'!$N$33,"")</f>
        <v/>
      </c>
      <c r="E35" s="204" t="str">
        <f ca="1">IF(ISNUMBER(MATCH(E4,'2. Erfassung Einzahlungen'!$V$33:$CE$33,0)),'2. Erfassung Einzahlungen'!$N$33,"")</f>
        <v/>
      </c>
      <c r="F35" s="204" t="str">
        <f ca="1">IF(ISNUMBER(MATCH(F4,'2. Erfassung Einzahlungen'!$V$33:$CE$33,0)),'2. Erfassung Einzahlungen'!$N$33,"")</f>
        <v/>
      </c>
      <c r="G35" s="204" t="str">
        <f ca="1">IF(ISNUMBER(MATCH(G4,'2. Erfassung Einzahlungen'!$V$33:$CE$33,0)),'2. Erfassung Einzahlungen'!$N$33,"")</f>
        <v/>
      </c>
      <c r="H35" s="204" t="str">
        <f ca="1">IF(ISNUMBER(MATCH(H4,'2. Erfassung Einzahlungen'!$V$33:$CE$33,0)),'2. Erfassung Einzahlungen'!$N$33,"")</f>
        <v/>
      </c>
      <c r="I35" s="204" t="str">
        <f ca="1">IF(ISNUMBER(MATCH(I4,'2. Erfassung Einzahlungen'!$V$33:$CE$33,0)),'2. Erfassung Einzahlungen'!$N$33,"")</f>
        <v/>
      </c>
      <c r="J35" s="204" t="str">
        <f ca="1">IF(ISNUMBER(MATCH(J4,'2. Erfassung Einzahlungen'!$V$33:$CE$33,0)),'2. Erfassung Einzahlungen'!$N$33,"")</f>
        <v/>
      </c>
      <c r="K35" s="204" t="str">
        <f ca="1">IF(ISNUMBER(MATCH(K4,'2. Erfassung Einzahlungen'!$V$33:$CE$33,0)),'2. Erfassung Einzahlungen'!$N$33,"")</f>
        <v/>
      </c>
      <c r="L35" s="204" t="str">
        <f ca="1">IF(ISNUMBER(MATCH(L4,'2. Erfassung Einzahlungen'!$V$33:$CE$33,0)),'2. Erfassung Einzahlungen'!$N$33,"")</f>
        <v/>
      </c>
      <c r="M35" s="204" t="str">
        <f ca="1">IF(ISNUMBER(MATCH(M4,'2. Erfassung Einzahlungen'!$V$33:$CE$33,0)),'2. Erfassung Einzahlungen'!$N$33,"")</f>
        <v/>
      </c>
      <c r="N35" s="134">
        <f t="shared" ca="1" si="4"/>
        <v>0</v>
      </c>
    </row>
    <row r="36" spans="1:14" x14ac:dyDescent="0.25">
      <c r="A36" s="130">
        <f>'2. Erfassung Einzahlungen'!A34</f>
        <v>0</v>
      </c>
      <c r="B36" s="204" t="str">
        <f ca="1">IF(ISNUMBER(MATCH(B4,'2. Erfassung Einzahlungen'!$V$34:$CE$34,0)),'2. Erfassung Einzahlungen'!$N$34,"")</f>
        <v/>
      </c>
      <c r="C36" s="204" t="str">
        <f ca="1">IF(ISNUMBER(MATCH(C4,'2. Erfassung Einzahlungen'!$V$34:$CE$34,0)),'2. Erfassung Einzahlungen'!$N$34,"")</f>
        <v/>
      </c>
      <c r="D36" s="204" t="str">
        <f ca="1">IF(ISNUMBER(MATCH(D4,'2. Erfassung Einzahlungen'!$V$34:$CE$34,0)),'2. Erfassung Einzahlungen'!$N$34,"")</f>
        <v/>
      </c>
      <c r="E36" s="204" t="str">
        <f ca="1">IF(ISNUMBER(MATCH(E4,'2. Erfassung Einzahlungen'!$V$34:$CE$34,0)),'2. Erfassung Einzahlungen'!$N$34,"")</f>
        <v/>
      </c>
      <c r="F36" s="204" t="str">
        <f ca="1">IF(ISNUMBER(MATCH(F4,'2. Erfassung Einzahlungen'!$V$34:$CE$34,0)),'2. Erfassung Einzahlungen'!$N$34,"")</f>
        <v/>
      </c>
      <c r="G36" s="204" t="str">
        <f ca="1">IF(ISNUMBER(MATCH(G4,'2. Erfassung Einzahlungen'!$V$34:$CE$34,0)),'2. Erfassung Einzahlungen'!$N$34,"")</f>
        <v/>
      </c>
      <c r="H36" s="204" t="str">
        <f ca="1">IF(ISNUMBER(MATCH(H4,'2. Erfassung Einzahlungen'!$V$34:$CE$34,0)),'2. Erfassung Einzahlungen'!$N$34,"")</f>
        <v/>
      </c>
      <c r="I36" s="204" t="str">
        <f ca="1">IF(ISNUMBER(MATCH(I4,'2. Erfassung Einzahlungen'!$V$34:$CE$34,0)),'2. Erfassung Einzahlungen'!$N$34,"")</f>
        <v/>
      </c>
      <c r="J36" s="204" t="str">
        <f ca="1">IF(ISNUMBER(MATCH(J4,'2. Erfassung Einzahlungen'!$V$34:$CE$34,0)),'2. Erfassung Einzahlungen'!$N$34,"")</f>
        <v/>
      </c>
      <c r="K36" s="204" t="str">
        <f ca="1">IF(ISNUMBER(MATCH(K4,'2. Erfassung Einzahlungen'!$V$34:$CE$34,0)),'2. Erfassung Einzahlungen'!$N$34,"")</f>
        <v/>
      </c>
      <c r="L36" s="204" t="str">
        <f ca="1">IF(ISNUMBER(MATCH(L4,'2. Erfassung Einzahlungen'!$V$34:$CE$34,0)),'2. Erfassung Einzahlungen'!$N$34,"")</f>
        <v/>
      </c>
      <c r="M36" s="204" t="str">
        <f ca="1">IF(ISNUMBER(MATCH(M4,'2. Erfassung Einzahlungen'!$V$34:$CE$34,0)),'2. Erfassung Einzahlungen'!$N$34,"")</f>
        <v/>
      </c>
      <c r="N36" s="134">
        <f t="shared" ca="1" si="4"/>
        <v>0</v>
      </c>
    </row>
    <row r="37" spans="1:14" x14ac:dyDescent="0.25">
      <c r="A37" s="130">
        <f>'2. Erfassung Einzahlungen'!A35</f>
        <v>0</v>
      </c>
      <c r="B37" s="204" t="str">
        <f ca="1">IF(ISNUMBER(MATCH(B4,'2. Erfassung Einzahlungen'!$V$35:$CE$35,0)),'2. Erfassung Einzahlungen'!$N$35,"")</f>
        <v/>
      </c>
      <c r="C37" s="204" t="str">
        <f ca="1">IF(ISNUMBER(MATCH(C4,'2. Erfassung Einzahlungen'!$V$35:$CE$35,0)),'2. Erfassung Einzahlungen'!$N$35,"")</f>
        <v/>
      </c>
      <c r="D37" s="204" t="str">
        <f ca="1">IF(ISNUMBER(MATCH(D4,'2. Erfassung Einzahlungen'!$V$35:$CE$35,0)),'2. Erfassung Einzahlungen'!$N$35,"")</f>
        <v/>
      </c>
      <c r="E37" s="204" t="str">
        <f ca="1">IF(ISNUMBER(MATCH(E4,'2. Erfassung Einzahlungen'!$V$35:$CE$35,0)),'2. Erfassung Einzahlungen'!$N$35,"")</f>
        <v/>
      </c>
      <c r="F37" s="204" t="str">
        <f ca="1">IF(ISNUMBER(MATCH(F4,'2. Erfassung Einzahlungen'!$V$35:$CE$35,0)),'2. Erfassung Einzahlungen'!$N$35,"")</f>
        <v/>
      </c>
      <c r="G37" s="204" t="str">
        <f ca="1">IF(ISNUMBER(MATCH(G4,'2. Erfassung Einzahlungen'!$V$35:$CE$35,0)),'2. Erfassung Einzahlungen'!$N$35,"")</f>
        <v/>
      </c>
      <c r="H37" s="204" t="str">
        <f ca="1">IF(ISNUMBER(MATCH(H4,'2. Erfassung Einzahlungen'!$V$35:$CE$35,0)),'2. Erfassung Einzahlungen'!$N$35,"")</f>
        <v/>
      </c>
      <c r="I37" s="204" t="str">
        <f ca="1">IF(ISNUMBER(MATCH(I4,'2. Erfassung Einzahlungen'!$V$35:$CE$35,0)),'2. Erfassung Einzahlungen'!$N$35,"")</f>
        <v/>
      </c>
      <c r="J37" s="204" t="str">
        <f ca="1">IF(ISNUMBER(MATCH(J4,'2. Erfassung Einzahlungen'!$V$35:$CE$35,0)),'2. Erfassung Einzahlungen'!$N$35,"")</f>
        <v/>
      </c>
      <c r="K37" s="204" t="str">
        <f ca="1">IF(ISNUMBER(MATCH(K4,'2. Erfassung Einzahlungen'!$V$35:$CE$35,0)),'2. Erfassung Einzahlungen'!$N$35,"")</f>
        <v/>
      </c>
      <c r="L37" s="204" t="str">
        <f ca="1">IF(ISNUMBER(MATCH(L4,'2. Erfassung Einzahlungen'!$V$35:$CE$35,0)),'2. Erfassung Einzahlungen'!$N$35,"")</f>
        <v/>
      </c>
      <c r="M37" s="204" t="str">
        <f ca="1">IF(ISNUMBER(MATCH(M4,'2. Erfassung Einzahlungen'!$V$35:$CE$35,0)),'2. Erfassung Einzahlungen'!$N$35,"")</f>
        <v/>
      </c>
      <c r="N37" s="134">
        <f t="shared" ca="1" si="4"/>
        <v>0</v>
      </c>
    </row>
    <row r="38" spans="1:14" x14ac:dyDescent="0.25">
      <c r="A38" s="130">
        <f>'2. Erfassung Einzahlungen'!A36</f>
        <v>0</v>
      </c>
      <c r="B38" s="204" t="str">
        <f ca="1">IF(ISNUMBER(MATCH(B4,'2. Erfassung Einzahlungen'!$V$36:$CE$36,0)),'2. Erfassung Einzahlungen'!$N$36,"")</f>
        <v/>
      </c>
      <c r="C38" s="204" t="str">
        <f ca="1">IF(ISNUMBER(MATCH(C4,'2. Erfassung Einzahlungen'!$V$36:$CE$36,0)),'2. Erfassung Einzahlungen'!$N$36,"")</f>
        <v/>
      </c>
      <c r="D38" s="204" t="str">
        <f ca="1">IF(ISNUMBER(MATCH(D4,'2. Erfassung Einzahlungen'!$V$36:$CE$36,0)),'2. Erfassung Einzahlungen'!$N$36,"")</f>
        <v/>
      </c>
      <c r="E38" s="204" t="str">
        <f ca="1">IF(ISNUMBER(MATCH(E4,'2. Erfassung Einzahlungen'!$V$36:$CE$36,0)),'2. Erfassung Einzahlungen'!$N$36,"")</f>
        <v/>
      </c>
      <c r="F38" s="204" t="str">
        <f ca="1">IF(ISNUMBER(MATCH(F4,'2. Erfassung Einzahlungen'!$V$36:$CE$36,0)),'2. Erfassung Einzahlungen'!$N$36,"")</f>
        <v/>
      </c>
      <c r="G38" s="204" t="str">
        <f ca="1">IF(ISNUMBER(MATCH(G4,'2. Erfassung Einzahlungen'!$V$36:$CE$36,0)),'2. Erfassung Einzahlungen'!$N$36,"")</f>
        <v/>
      </c>
      <c r="H38" s="204" t="str">
        <f ca="1">IF(ISNUMBER(MATCH(H4,'2. Erfassung Einzahlungen'!$V$36:$CE$36,0)),'2. Erfassung Einzahlungen'!$N$36,"")</f>
        <v/>
      </c>
      <c r="I38" s="204" t="str">
        <f ca="1">IF(ISNUMBER(MATCH(I4,'2. Erfassung Einzahlungen'!$V$36:$CE$36,0)),'2. Erfassung Einzahlungen'!$N$36,"")</f>
        <v/>
      </c>
      <c r="J38" s="204" t="str">
        <f ca="1">IF(ISNUMBER(MATCH(J4,'2. Erfassung Einzahlungen'!$V$36:$CE$36,0)),'2. Erfassung Einzahlungen'!$N$36,"")</f>
        <v/>
      </c>
      <c r="K38" s="204" t="str">
        <f ca="1">IF(ISNUMBER(MATCH(K4,'2. Erfassung Einzahlungen'!$V$36:$CE$36,0)),'2. Erfassung Einzahlungen'!$N$36,"")</f>
        <v/>
      </c>
      <c r="L38" s="204" t="str">
        <f ca="1">IF(ISNUMBER(MATCH(L4,'2. Erfassung Einzahlungen'!$V$36:$CE$36,0)),'2. Erfassung Einzahlungen'!$N$36,"")</f>
        <v/>
      </c>
      <c r="M38" s="204" t="str">
        <f ca="1">IF(ISNUMBER(MATCH(M4,'2. Erfassung Einzahlungen'!$V$36:$CE$36,0)),'2. Erfassung Einzahlungen'!$N$36,"")</f>
        <v/>
      </c>
      <c r="N38" s="134">
        <f t="shared" ca="1" si="4"/>
        <v>0</v>
      </c>
    </row>
    <row r="39" spans="1:14" x14ac:dyDescent="0.25">
      <c r="A39" s="130">
        <f>'2. Erfassung Einzahlungen'!A37</f>
        <v>0</v>
      </c>
      <c r="B39" s="204" t="str">
        <f ca="1">IF(ISNUMBER(MATCH(B4,'2. Erfassung Einzahlungen'!$V$37:$CE$37,0)),'2. Erfassung Einzahlungen'!$N$37,"")</f>
        <v/>
      </c>
      <c r="C39" s="204" t="str">
        <f ca="1">IF(ISNUMBER(MATCH(C4,'2. Erfassung Einzahlungen'!$V$37:$CE$37,0)),'2. Erfassung Einzahlungen'!$N$37,"")</f>
        <v/>
      </c>
      <c r="D39" s="204" t="str">
        <f ca="1">IF(ISNUMBER(MATCH(D4,'2. Erfassung Einzahlungen'!$V$37:$CE$37,0)),'2. Erfassung Einzahlungen'!$N$37,"")</f>
        <v/>
      </c>
      <c r="E39" s="204" t="str">
        <f ca="1">IF(ISNUMBER(MATCH(E4,'2. Erfassung Einzahlungen'!$V$37:$CE$37,0)),'2. Erfassung Einzahlungen'!$N$37,"")</f>
        <v/>
      </c>
      <c r="F39" s="204" t="str">
        <f ca="1">IF(ISNUMBER(MATCH(F4,'2. Erfassung Einzahlungen'!$V$37:$CE$37,0)),'2. Erfassung Einzahlungen'!$N$37,"")</f>
        <v/>
      </c>
      <c r="G39" s="204" t="str">
        <f ca="1">IF(ISNUMBER(MATCH(G4,'2. Erfassung Einzahlungen'!$V$37:$CE$37,0)),'2. Erfassung Einzahlungen'!$N$37,"")</f>
        <v/>
      </c>
      <c r="H39" s="204" t="str">
        <f ca="1">IF(ISNUMBER(MATCH(H4,'2. Erfassung Einzahlungen'!$V$37:$CE$37,0)),'2. Erfassung Einzahlungen'!$N$37,"")</f>
        <v/>
      </c>
      <c r="I39" s="204" t="str">
        <f ca="1">IF(ISNUMBER(MATCH(I4,'2. Erfassung Einzahlungen'!$V$37:$CE$37,0)),'2. Erfassung Einzahlungen'!$N$37,"")</f>
        <v/>
      </c>
      <c r="J39" s="204" t="str">
        <f ca="1">IF(ISNUMBER(MATCH(J4,'2. Erfassung Einzahlungen'!$V$37:$CE$37,0)),'2. Erfassung Einzahlungen'!$N$37,"")</f>
        <v/>
      </c>
      <c r="K39" s="204" t="str">
        <f ca="1">IF(ISNUMBER(MATCH(K4,'2. Erfassung Einzahlungen'!$V$37:$CE$37,0)),'2. Erfassung Einzahlungen'!$N$37,"")</f>
        <v/>
      </c>
      <c r="L39" s="204" t="str">
        <f ca="1">IF(ISNUMBER(MATCH(L4,'2. Erfassung Einzahlungen'!$V$37:$CE$37,0)),'2. Erfassung Einzahlungen'!$N$37,"")</f>
        <v/>
      </c>
      <c r="M39" s="204" t="str">
        <f ca="1">IF(ISNUMBER(MATCH(M4,'2. Erfassung Einzahlungen'!$V$37:$CE$37,0)),'2. Erfassung Einzahlungen'!$N$37,"")</f>
        <v/>
      </c>
      <c r="N39" s="134">
        <f t="shared" ca="1" si="4"/>
        <v>0</v>
      </c>
    </row>
    <row r="40" spans="1:14" x14ac:dyDescent="0.25">
      <c r="A40" s="130">
        <f>'2. Erfassung Einzahlungen'!A38</f>
        <v>0</v>
      </c>
      <c r="B40" s="204" t="str">
        <f ca="1">IF(ISNUMBER(MATCH(B4,'2. Erfassung Einzahlungen'!$V$38:$CE$38,0)),'2. Erfassung Einzahlungen'!$N$38,"")</f>
        <v/>
      </c>
      <c r="C40" s="204" t="str">
        <f ca="1">IF(ISNUMBER(MATCH(C4,'2. Erfassung Einzahlungen'!$V$38:$CE$38,0)),'2. Erfassung Einzahlungen'!$N$38,"")</f>
        <v/>
      </c>
      <c r="D40" s="204" t="str">
        <f ca="1">IF(ISNUMBER(MATCH(D4,'2. Erfassung Einzahlungen'!$V$38:$CE$38,0)),'2. Erfassung Einzahlungen'!$N$38,"")</f>
        <v/>
      </c>
      <c r="E40" s="204" t="str">
        <f ca="1">IF(ISNUMBER(MATCH(E4,'2. Erfassung Einzahlungen'!$V$38:$CE$38,0)),'2. Erfassung Einzahlungen'!$N$38,"")</f>
        <v/>
      </c>
      <c r="F40" s="204" t="str">
        <f ca="1">IF(ISNUMBER(MATCH(F4,'2. Erfassung Einzahlungen'!$V$38:$CE$38,0)),'2. Erfassung Einzahlungen'!$N$38,"")</f>
        <v/>
      </c>
      <c r="G40" s="204" t="str">
        <f ca="1">IF(ISNUMBER(MATCH(G4,'2. Erfassung Einzahlungen'!$V$38:$CE$38,0)),'2. Erfassung Einzahlungen'!$N$38,"")</f>
        <v/>
      </c>
      <c r="H40" s="204" t="str">
        <f ca="1">IF(ISNUMBER(MATCH(H4,'2. Erfassung Einzahlungen'!$V$38:$CE$38,0)),'2. Erfassung Einzahlungen'!$N$38,"")</f>
        <v/>
      </c>
      <c r="I40" s="204" t="str">
        <f ca="1">IF(ISNUMBER(MATCH(I4,'2. Erfassung Einzahlungen'!$V$38:$CE$38,0)),'2. Erfassung Einzahlungen'!$N$38,"")</f>
        <v/>
      </c>
      <c r="J40" s="204" t="str">
        <f ca="1">IF(ISNUMBER(MATCH(J4,'2. Erfassung Einzahlungen'!$V$38:$CE$38,0)),'2. Erfassung Einzahlungen'!$N$38,"")</f>
        <v/>
      </c>
      <c r="K40" s="204" t="str">
        <f ca="1">IF(ISNUMBER(MATCH(K4,'2. Erfassung Einzahlungen'!$V$38:$CE$38,0)),'2. Erfassung Einzahlungen'!$N$38,"")</f>
        <v/>
      </c>
      <c r="L40" s="204" t="str">
        <f ca="1">IF(ISNUMBER(MATCH(L4,'2. Erfassung Einzahlungen'!$V$38:$CE$38,0)),'2. Erfassung Einzahlungen'!$N$38,"")</f>
        <v/>
      </c>
      <c r="M40" s="204" t="str">
        <f ca="1">IF(ISNUMBER(MATCH(M4,'2. Erfassung Einzahlungen'!$V$38:$CE$38,0)),'2. Erfassung Einzahlungen'!$N$38,"")</f>
        <v/>
      </c>
      <c r="N40" s="134">
        <f t="shared" ca="1" si="4"/>
        <v>0</v>
      </c>
    </row>
    <row r="41" spans="1:14" x14ac:dyDescent="0.25">
      <c r="A41" s="130">
        <f>'2. Erfassung Einzahlungen'!A39</f>
        <v>0</v>
      </c>
      <c r="B41" s="204" t="str">
        <f ca="1">IF(ISNUMBER(MATCH(B4,'2. Erfassung Einzahlungen'!$V$39:$CE$39,0)),'2. Erfassung Einzahlungen'!$N$39,"")</f>
        <v/>
      </c>
      <c r="C41" s="204" t="str">
        <f ca="1">IF(ISNUMBER(MATCH(C4,'2. Erfassung Einzahlungen'!$V$39:$CE$39,0)),'2. Erfassung Einzahlungen'!$N$39,"")</f>
        <v/>
      </c>
      <c r="D41" s="204" t="str">
        <f ca="1">IF(ISNUMBER(MATCH(D4,'2. Erfassung Einzahlungen'!$V$39:$CE$39,0)),'2. Erfassung Einzahlungen'!$N$39,"")</f>
        <v/>
      </c>
      <c r="E41" s="204" t="str">
        <f ca="1">IF(ISNUMBER(MATCH(E4,'2. Erfassung Einzahlungen'!$V$39:$CE$39,0)),'2. Erfassung Einzahlungen'!$N$39,"")</f>
        <v/>
      </c>
      <c r="F41" s="204" t="str">
        <f ca="1">IF(ISNUMBER(MATCH(F4,'2. Erfassung Einzahlungen'!$V$39:$CE$39,0)),'2. Erfassung Einzahlungen'!$N$39,"")</f>
        <v/>
      </c>
      <c r="G41" s="204" t="str">
        <f ca="1">IF(ISNUMBER(MATCH(G4,'2. Erfassung Einzahlungen'!$V$39:$CE$39,0)),'2. Erfassung Einzahlungen'!$N$39,"")</f>
        <v/>
      </c>
      <c r="H41" s="204" t="str">
        <f ca="1">IF(ISNUMBER(MATCH(H4,'2. Erfassung Einzahlungen'!$V$39:$CE$39,0)),'2. Erfassung Einzahlungen'!$N$39,"")</f>
        <v/>
      </c>
      <c r="I41" s="204" t="str">
        <f ca="1">IF(ISNUMBER(MATCH(I4,'2. Erfassung Einzahlungen'!$V$39:$CE$39,0)),'2. Erfassung Einzahlungen'!$N$39,"")</f>
        <v/>
      </c>
      <c r="J41" s="204" t="str">
        <f ca="1">IF(ISNUMBER(MATCH(J4,'2. Erfassung Einzahlungen'!$V$39:$CE$39,0)),'2. Erfassung Einzahlungen'!$N$39,"")</f>
        <v/>
      </c>
      <c r="K41" s="204" t="str">
        <f ca="1">IF(ISNUMBER(MATCH(K4,'2. Erfassung Einzahlungen'!$V$39:$CE$39,0)),'2. Erfassung Einzahlungen'!$N$39,"")</f>
        <v/>
      </c>
      <c r="L41" s="204" t="str">
        <f ca="1">IF(ISNUMBER(MATCH(L4,'2. Erfassung Einzahlungen'!$V$39:$CE$39,0)),'2. Erfassung Einzahlungen'!$N$39,"")</f>
        <v/>
      </c>
      <c r="M41" s="204" t="str">
        <f ca="1">IF(ISNUMBER(MATCH(M4,'2. Erfassung Einzahlungen'!$V$39:$CE$39,0)),'2. Erfassung Einzahlungen'!$N$39,"")</f>
        <v/>
      </c>
      <c r="N41" s="134">
        <f t="shared" ca="1" si="4"/>
        <v>0</v>
      </c>
    </row>
    <row r="42" spans="1:14" x14ac:dyDescent="0.25">
      <c r="A42" s="130">
        <f>'2. Erfassung Einzahlungen'!A40</f>
        <v>0</v>
      </c>
      <c r="B42" s="204" t="str">
        <f ca="1">IF(ISNUMBER(MATCH(B4,'2. Erfassung Einzahlungen'!$V$40:$CE$40,0)),'2. Erfassung Einzahlungen'!$N$40,"")</f>
        <v/>
      </c>
      <c r="C42" s="204" t="str">
        <f ca="1">IF(ISNUMBER(MATCH(C4,'2. Erfassung Einzahlungen'!$V$40:$CE$40,0)),'2. Erfassung Einzahlungen'!$N$40,"")</f>
        <v/>
      </c>
      <c r="D42" s="204" t="str">
        <f ca="1">IF(ISNUMBER(MATCH(D4,'2. Erfassung Einzahlungen'!$V$40:$CE$40,0)),'2. Erfassung Einzahlungen'!$N$40,"")</f>
        <v/>
      </c>
      <c r="E42" s="204" t="str">
        <f ca="1">IF(ISNUMBER(MATCH(E4,'2. Erfassung Einzahlungen'!$V$40:$CE$40,0)),'2. Erfassung Einzahlungen'!$N$40,"")</f>
        <v/>
      </c>
      <c r="F42" s="204" t="str">
        <f ca="1">IF(ISNUMBER(MATCH(F4,'2. Erfassung Einzahlungen'!$V$40:$CE$40,0)),'2. Erfassung Einzahlungen'!$N$40,"")</f>
        <v/>
      </c>
      <c r="G42" s="204" t="str">
        <f ca="1">IF(ISNUMBER(MATCH(G4,'2. Erfassung Einzahlungen'!$V$40:$CE$40,0)),'2. Erfassung Einzahlungen'!$N$40,"")</f>
        <v/>
      </c>
      <c r="H42" s="204" t="str">
        <f ca="1">IF(ISNUMBER(MATCH(H4,'2. Erfassung Einzahlungen'!$V$40:$CE$40,0)),'2. Erfassung Einzahlungen'!$N$40,"")</f>
        <v/>
      </c>
      <c r="I42" s="204" t="str">
        <f ca="1">IF(ISNUMBER(MATCH(I4,'2. Erfassung Einzahlungen'!$V$40:$CE$40,0)),'2. Erfassung Einzahlungen'!$N$40,"")</f>
        <v/>
      </c>
      <c r="J42" s="204" t="str">
        <f ca="1">IF(ISNUMBER(MATCH(J4,'2. Erfassung Einzahlungen'!$V$40:$CE$40,0)),'2. Erfassung Einzahlungen'!$N$40,"")</f>
        <v/>
      </c>
      <c r="K42" s="204" t="str">
        <f ca="1">IF(ISNUMBER(MATCH(K4,'2. Erfassung Einzahlungen'!$V$40:$CE$40,0)),'2. Erfassung Einzahlungen'!$N$40,"")</f>
        <v/>
      </c>
      <c r="L42" s="204" t="str">
        <f ca="1">IF(ISNUMBER(MATCH(L4,'2. Erfassung Einzahlungen'!$V$40:$CE$40,0)),'2. Erfassung Einzahlungen'!$N$40,"")</f>
        <v/>
      </c>
      <c r="M42" s="204" t="str">
        <f ca="1">IF(ISNUMBER(MATCH(M4,'2. Erfassung Einzahlungen'!$V$40:$CE$40,0)),'2. Erfassung Einzahlungen'!$N$40,"")</f>
        <v/>
      </c>
      <c r="N42" s="134">
        <f t="shared" ca="1" si="4"/>
        <v>0</v>
      </c>
    </row>
    <row r="43" spans="1:14" x14ac:dyDescent="0.25">
      <c r="A43" s="130">
        <f>'2. Erfassung Einzahlungen'!A41</f>
        <v>0</v>
      </c>
      <c r="B43" s="204" t="str">
        <f ca="1">IF(ISNUMBER(MATCH(B4,'2. Erfassung Einzahlungen'!$V$41:$CE$41,0)),'2. Erfassung Einzahlungen'!$N$41,"")</f>
        <v/>
      </c>
      <c r="C43" s="204" t="str">
        <f ca="1">IF(ISNUMBER(MATCH(C4,'2. Erfassung Einzahlungen'!$V$41:$CE$41,0)),'2. Erfassung Einzahlungen'!$N$41,"")</f>
        <v/>
      </c>
      <c r="D43" s="204" t="str">
        <f ca="1">IF(ISNUMBER(MATCH(D4,'2. Erfassung Einzahlungen'!$V$41:$CE$41,0)),'2. Erfassung Einzahlungen'!$N$41,"")</f>
        <v/>
      </c>
      <c r="E43" s="204" t="str">
        <f ca="1">IF(ISNUMBER(MATCH(E4,'2. Erfassung Einzahlungen'!$V$41:$CE$41,0)),'2. Erfassung Einzahlungen'!$N$41,"")</f>
        <v/>
      </c>
      <c r="F43" s="204" t="str">
        <f ca="1">IF(ISNUMBER(MATCH(F4,'2. Erfassung Einzahlungen'!$V$41:$CE$41,0)),'2. Erfassung Einzahlungen'!$N$41,"")</f>
        <v/>
      </c>
      <c r="G43" s="204" t="str">
        <f ca="1">IF(ISNUMBER(MATCH(G4,'2. Erfassung Einzahlungen'!$V$41:$CE$41,0)),'2. Erfassung Einzahlungen'!$N$41,"")</f>
        <v/>
      </c>
      <c r="H43" s="204" t="str">
        <f ca="1">IF(ISNUMBER(MATCH(H4,'2. Erfassung Einzahlungen'!$V$41:$CE$41,0)),'2. Erfassung Einzahlungen'!$N$41,"")</f>
        <v/>
      </c>
      <c r="I43" s="204" t="str">
        <f ca="1">IF(ISNUMBER(MATCH(I4,'2. Erfassung Einzahlungen'!$V$41:$CE$41,0)),'2. Erfassung Einzahlungen'!$N$41,"")</f>
        <v/>
      </c>
      <c r="J43" s="204" t="str">
        <f ca="1">IF(ISNUMBER(MATCH(J4,'2. Erfassung Einzahlungen'!$V$41:$CE$41,0)),'2. Erfassung Einzahlungen'!$N$41,"")</f>
        <v/>
      </c>
      <c r="K43" s="204" t="str">
        <f ca="1">IF(ISNUMBER(MATCH(K4,'2. Erfassung Einzahlungen'!$V$41:$CE$41,0)),'2. Erfassung Einzahlungen'!$N$41,"")</f>
        <v/>
      </c>
      <c r="L43" s="204" t="str">
        <f ca="1">IF(ISNUMBER(MATCH(L4,'2. Erfassung Einzahlungen'!$V$41:$CE$41,0)),'2. Erfassung Einzahlungen'!$N$41,"")</f>
        <v/>
      </c>
      <c r="M43" s="204" t="str">
        <f ca="1">IF(ISNUMBER(MATCH(M4,'2. Erfassung Einzahlungen'!$V$41:$CE$41,0)),'2. Erfassung Einzahlungen'!$N$41,"")</f>
        <v/>
      </c>
      <c r="N43" s="134">
        <f t="shared" ca="1" si="4"/>
        <v>0</v>
      </c>
    </row>
    <row r="44" spans="1:14" x14ac:dyDescent="0.25">
      <c r="A44" s="130">
        <f>'2. Erfassung Einzahlungen'!A42</f>
        <v>0</v>
      </c>
      <c r="B44" s="204" t="str">
        <f ca="1">IF(ISNUMBER(MATCH(B4,'2. Erfassung Einzahlungen'!$V$42:$CE$42,0)),'2. Erfassung Einzahlungen'!$N$42,"")</f>
        <v/>
      </c>
      <c r="C44" s="204" t="str">
        <f ca="1">IF(ISNUMBER(MATCH(C4,'2. Erfassung Einzahlungen'!$V$42:$CE$42,0)),'2. Erfassung Einzahlungen'!$N$42,"")</f>
        <v/>
      </c>
      <c r="D44" s="204" t="str">
        <f ca="1">IF(ISNUMBER(MATCH(D4,'2. Erfassung Einzahlungen'!$V$42:$CE$42,0)),'2. Erfassung Einzahlungen'!$N$42,"")</f>
        <v/>
      </c>
      <c r="E44" s="204" t="str">
        <f ca="1">IF(ISNUMBER(MATCH(E4,'2. Erfassung Einzahlungen'!$V$42:$CE$42,0)),'2. Erfassung Einzahlungen'!$N$42,"")</f>
        <v/>
      </c>
      <c r="F44" s="204" t="str">
        <f ca="1">IF(ISNUMBER(MATCH(F4,'2. Erfassung Einzahlungen'!$V$42:$CE$42,0)),'2. Erfassung Einzahlungen'!$N$42,"")</f>
        <v/>
      </c>
      <c r="G44" s="204" t="str">
        <f ca="1">IF(ISNUMBER(MATCH(G4,'2. Erfassung Einzahlungen'!$V$42:$CE$42,0)),'2. Erfassung Einzahlungen'!$N$42,"")</f>
        <v/>
      </c>
      <c r="H44" s="204" t="str">
        <f ca="1">IF(ISNUMBER(MATCH(H4,'2. Erfassung Einzahlungen'!$V$42:$CE$42,0)),'2. Erfassung Einzahlungen'!$N$42,"")</f>
        <v/>
      </c>
      <c r="I44" s="204" t="str">
        <f ca="1">IF(ISNUMBER(MATCH(I4,'2. Erfassung Einzahlungen'!$V$42:$CE$42,0)),'2. Erfassung Einzahlungen'!$N$42,"")</f>
        <v/>
      </c>
      <c r="J44" s="204" t="str">
        <f ca="1">IF(ISNUMBER(MATCH(J4,'2. Erfassung Einzahlungen'!$V$42:$CE$42,0)),'2. Erfassung Einzahlungen'!$N$42,"")</f>
        <v/>
      </c>
      <c r="K44" s="204" t="str">
        <f ca="1">IF(ISNUMBER(MATCH(K4,'2. Erfassung Einzahlungen'!$V$42:$CE$42,0)),'2. Erfassung Einzahlungen'!$N$42,"")</f>
        <v/>
      </c>
      <c r="L44" s="204" t="str">
        <f ca="1">IF(ISNUMBER(MATCH(L4,'2. Erfassung Einzahlungen'!$V$42:$CE$42,0)),'2. Erfassung Einzahlungen'!$N$42,"")</f>
        <v/>
      </c>
      <c r="M44" s="204" t="str">
        <f ca="1">IF(ISNUMBER(MATCH(M4,'2. Erfassung Einzahlungen'!$V$42:$CE$42,0)),'2. Erfassung Einzahlungen'!$N$42,"")</f>
        <v/>
      </c>
      <c r="N44" s="134">
        <f t="shared" ca="1" si="4"/>
        <v>0</v>
      </c>
    </row>
    <row r="45" spans="1:14" x14ac:dyDescent="0.25">
      <c r="A45" s="130">
        <f>'2. Erfassung Einzahlungen'!A43</f>
        <v>0</v>
      </c>
      <c r="B45" s="204" t="str">
        <f ca="1">IF(ISNUMBER(MATCH(B4,'2. Erfassung Einzahlungen'!$V$43:$CE$43,0)),'2. Erfassung Einzahlungen'!$N$43,"")</f>
        <v/>
      </c>
      <c r="C45" s="204" t="str">
        <f ca="1">IF(ISNUMBER(MATCH(C4,'2. Erfassung Einzahlungen'!$V$43:$CE$43,0)),'2. Erfassung Einzahlungen'!$N$43,"")</f>
        <v/>
      </c>
      <c r="D45" s="204" t="str">
        <f ca="1">IF(ISNUMBER(MATCH(D4,'2. Erfassung Einzahlungen'!$V$43:$CE$43,0)),'2. Erfassung Einzahlungen'!$N$43,"")</f>
        <v/>
      </c>
      <c r="E45" s="204" t="str">
        <f ca="1">IF(ISNUMBER(MATCH(E4,'2. Erfassung Einzahlungen'!$V$43:$CE$43,0)),'2. Erfassung Einzahlungen'!$N$43,"")</f>
        <v/>
      </c>
      <c r="F45" s="204" t="str">
        <f ca="1">IF(ISNUMBER(MATCH(F4,'2. Erfassung Einzahlungen'!$V$43:$CE$43,0)),'2. Erfassung Einzahlungen'!$N$43,"")</f>
        <v/>
      </c>
      <c r="G45" s="204" t="str">
        <f ca="1">IF(ISNUMBER(MATCH(G4,'2. Erfassung Einzahlungen'!$V$43:$CE$43,0)),'2. Erfassung Einzahlungen'!$N$43,"")</f>
        <v/>
      </c>
      <c r="H45" s="204" t="str">
        <f ca="1">IF(ISNUMBER(MATCH(H4,'2. Erfassung Einzahlungen'!$V$43:$CE$43,0)),'2. Erfassung Einzahlungen'!$N$43,"")</f>
        <v/>
      </c>
      <c r="I45" s="204" t="str">
        <f ca="1">IF(ISNUMBER(MATCH(I4,'2. Erfassung Einzahlungen'!$V$43:$CE$43,0)),'2. Erfassung Einzahlungen'!$N$43,"")</f>
        <v/>
      </c>
      <c r="J45" s="204" t="str">
        <f ca="1">IF(ISNUMBER(MATCH(J4,'2. Erfassung Einzahlungen'!$V$43:$CE$43,0)),'2. Erfassung Einzahlungen'!$N$43,"")</f>
        <v/>
      </c>
      <c r="K45" s="204" t="str">
        <f ca="1">IF(ISNUMBER(MATCH(K4,'2. Erfassung Einzahlungen'!$V$43:$CE$43,0)),'2. Erfassung Einzahlungen'!$N$43,"")</f>
        <v/>
      </c>
      <c r="L45" s="204" t="str">
        <f ca="1">IF(ISNUMBER(MATCH(L4,'2. Erfassung Einzahlungen'!$V$43:$CE$43,0)),'2. Erfassung Einzahlungen'!$N$43,"")</f>
        <v/>
      </c>
      <c r="M45" s="204" t="str">
        <f ca="1">IF(ISNUMBER(MATCH(M4,'2. Erfassung Einzahlungen'!$V$43:$CE$43,0)),'2. Erfassung Einzahlungen'!$N$43,"")</f>
        <v/>
      </c>
      <c r="N45" s="134">
        <f t="shared" ca="1" si="4"/>
        <v>0</v>
      </c>
    </row>
    <row r="46" spans="1:14" x14ac:dyDescent="0.25">
      <c r="A46" s="130">
        <f>'2. Erfassung Einzahlungen'!A44</f>
        <v>0</v>
      </c>
      <c r="B46" s="204" t="str">
        <f ca="1">IF(ISNUMBER(MATCH(B4,'2. Erfassung Einzahlungen'!$V$44:$CE$44,0)),'2. Erfassung Einzahlungen'!$N$44,"")</f>
        <v/>
      </c>
      <c r="C46" s="204" t="str">
        <f ca="1">IF(ISNUMBER(MATCH(C4,'2. Erfassung Einzahlungen'!$V$44:$CE$44,0)),'2. Erfassung Einzahlungen'!$N$44,"")</f>
        <v/>
      </c>
      <c r="D46" s="204" t="str">
        <f ca="1">IF(ISNUMBER(MATCH(D4,'2. Erfassung Einzahlungen'!$V$44:$CE$44,0)),'2. Erfassung Einzahlungen'!$N$44,"")</f>
        <v/>
      </c>
      <c r="E46" s="204" t="str">
        <f ca="1">IF(ISNUMBER(MATCH(E4,'2. Erfassung Einzahlungen'!$V$44:$CE$44,0)),'2. Erfassung Einzahlungen'!$N$44,"")</f>
        <v/>
      </c>
      <c r="F46" s="204" t="str">
        <f ca="1">IF(ISNUMBER(MATCH(F4,'2. Erfassung Einzahlungen'!$V$44:$CE$44,0)),'2. Erfassung Einzahlungen'!$N$44,"")</f>
        <v/>
      </c>
      <c r="G46" s="204" t="str">
        <f ca="1">IF(ISNUMBER(MATCH(G4,'2. Erfassung Einzahlungen'!$V$44:$CE$44,0)),'2. Erfassung Einzahlungen'!$N$44,"")</f>
        <v/>
      </c>
      <c r="H46" s="204" t="str">
        <f ca="1">IF(ISNUMBER(MATCH(H4,'2. Erfassung Einzahlungen'!$V$44:$CE$44,0)),'2. Erfassung Einzahlungen'!$N$44,"")</f>
        <v/>
      </c>
      <c r="I46" s="204" t="str">
        <f ca="1">IF(ISNUMBER(MATCH(I4,'2. Erfassung Einzahlungen'!$V$44:$CE$44,0)),'2. Erfassung Einzahlungen'!$N$44,"")</f>
        <v/>
      </c>
      <c r="J46" s="204" t="str">
        <f ca="1">IF(ISNUMBER(MATCH(J4,'2. Erfassung Einzahlungen'!$V$44:$CE$44,0)),'2. Erfassung Einzahlungen'!$N$44,"")</f>
        <v/>
      </c>
      <c r="K46" s="204" t="str">
        <f ca="1">IF(ISNUMBER(MATCH(K4,'2. Erfassung Einzahlungen'!$V$44:$CE$44,0)),'2. Erfassung Einzahlungen'!$N$44,"")</f>
        <v/>
      </c>
      <c r="L46" s="204" t="str">
        <f ca="1">IF(ISNUMBER(MATCH(L4,'2. Erfassung Einzahlungen'!$V$44:$CE$44,0)),'2. Erfassung Einzahlungen'!$N$44,"")</f>
        <v/>
      </c>
      <c r="M46" s="204" t="str">
        <f ca="1">IF(ISNUMBER(MATCH(M4,'2. Erfassung Einzahlungen'!$V$44:$CE$44,0)),'2. Erfassung Einzahlungen'!$N$44,"")</f>
        <v/>
      </c>
      <c r="N46" s="134">
        <f ca="1">SUM(B46:M46)</f>
        <v>0</v>
      </c>
    </row>
    <row r="47" spans="1:14" x14ac:dyDescent="0.25">
      <c r="A47" s="130">
        <f>'2. Erfassung Einzahlungen'!A45</f>
        <v>0</v>
      </c>
      <c r="B47" s="204" t="str">
        <f ca="1">IF(ISNUMBER(MATCH(B4,'2. Erfassung Einzahlungen'!$V$45:$CE$45,0)),'2. Erfassung Einzahlungen'!$N$45,"")</f>
        <v/>
      </c>
      <c r="C47" s="204" t="str">
        <f ca="1">IF(ISNUMBER(MATCH(C4,'2. Erfassung Einzahlungen'!$V$45:$CE$45,0)),'2. Erfassung Einzahlungen'!$N$45,"")</f>
        <v/>
      </c>
      <c r="D47" s="204" t="str">
        <f ca="1">IF(ISNUMBER(MATCH(D4,'2. Erfassung Einzahlungen'!$V$45:$CE$45,0)),'2. Erfassung Einzahlungen'!$N$45,"")</f>
        <v/>
      </c>
      <c r="E47" s="204" t="str">
        <f ca="1">IF(ISNUMBER(MATCH(E4,'2. Erfassung Einzahlungen'!$V$45:$CE$45,0)),'2. Erfassung Einzahlungen'!$N$45,"")</f>
        <v/>
      </c>
      <c r="F47" s="204" t="str">
        <f ca="1">IF(ISNUMBER(MATCH(F4,'2. Erfassung Einzahlungen'!$V$45:$CE$45,0)),'2. Erfassung Einzahlungen'!$N$45,"")</f>
        <v/>
      </c>
      <c r="G47" s="204" t="str">
        <f ca="1">IF(ISNUMBER(MATCH(G4,'2. Erfassung Einzahlungen'!$V$45:$CE$45,0)),'2. Erfassung Einzahlungen'!$N$45,"")</f>
        <v/>
      </c>
      <c r="H47" s="204" t="str">
        <f ca="1">IF(ISNUMBER(MATCH(H4,'2. Erfassung Einzahlungen'!$V$45:$CE$45,0)),'2. Erfassung Einzahlungen'!$N$45,"")</f>
        <v/>
      </c>
      <c r="I47" s="204" t="str">
        <f ca="1">IF(ISNUMBER(MATCH(I4,'2. Erfassung Einzahlungen'!$V$45:$CE$45,0)),'2. Erfassung Einzahlungen'!$N$45,"")</f>
        <v/>
      </c>
      <c r="J47" s="204" t="str">
        <f ca="1">IF(ISNUMBER(MATCH(J4,'2. Erfassung Einzahlungen'!$V$45:$CE$45,0)),'2. Erfassung Einzahlungen'!$N$45,"")</f>
        <v/>
      </c>
      <c r="K47" s="204" t="str">
        <f ca="1">IF(ISNUMBER(MATCH(K4,'2. Erfassung Einzahlungen'!$V$45:$CE$45,0)),'2. Erfassung Einzahlungen'!$N$45,"")</f>
        <v/>
      </c>
      <c r="L47" s="204" t="str">
        <f ca="1">IF(ISNUMBER(MATCH(L4,'2. Erfassung Einzahlungen'!$V$45:$CE$45,0)),'2. Erfassung Einzahlungen'!$N$45,"")</f>
        <v/>
      </c>
      <c r="M47" s="204" t="str">
        <f ca="1">IF(ISNUMBER(MATCH(M4,'2. Erfassung Einzahlungen'!$V$45:$CE$45,0)),'2. Erfassung Einzahlungen'!$N$45,"")</f>
        <v/>
      </c>
      <c r="N47" s="134">
        <f t="shared" ca="1" si="4"/>
        <v>0</v>
      </c>
    </row>
    <row r="48" spans="1:14" x14ac:dyDescent="0.25">
      <c r="A48" s="130">
        <f>'2. Erfassung Einzahlungen'!A46</f>
        <v>0</v>
      </c>
      <c r="B48" s="204" t="str">
        <f ca="1">IF(ISNUMBER(MATCH(B4,'2. Erfassung Einzahlungen'!$V$46:$CE$46,0)),'2. Erfassung Einzahlungen'!$N$46,"")</f>
        <v/>
      </c>
      <c r="C48" s="204" t="str">
        <f ca="1">IF(ISNUMBER(MATCH(C4,'2. Erfassung Einzahlungen'!$V$46:$CE$46,0)),'2. Erfassung Einzahlungen'!$N$46,"")</f>
        <v/>
      </c>
      <c r="D48" s="204" t="str">
        <f ca="1">IF(ISNUMBER(MATCH(D4,'2. Erfassung Einzahlungen'!$V$46:$CE$46,0)),'2. Erfassung Einzahlungen'!$N$46,"")</f>
        <v/>
      </c>
      <c r="E48" s="204" t="str">
        <f ca="1">IF(ISNUMBER(MATCH(E4,'2. Erfassung Einzahlungen'!$V$46:$CE$46,0)),'2. Erfassung Einzahlungen'!$N$46,"")</f>
        <v/>
      </c>
      <c r="F48" s="204" t="str">
        <f ca="1">IF(ISNUMBER(MATCH(F4,'2. Erfassung Einzahlungen'!$V$46:$CE$46,0)),'2. Erfassung Einzahlungen'!$N$46,"")</f>
        <v/>
      </c>
      <c r="G48" s="204" t="str">
        <f ca="1">IF(ISNUMBER(MATCH(G4,'2. Erfassung Einzahlungen'!$V$46:$CE$46,0)),'2. Erfassung Einzahlungen'!$N$46,"")</f>
        <v/>
      </c>
      <c r="H48" s="204" t="str">
        <f ca="1">IF(ISNUMBER(MATCH(H4,'2. Erfassung Einzahlungen'!$V$46:$CE$46,0)),'2. Erfassung Einzahlungen'!$N$46,"")</f>
        <v/>
      </c>
      <c r="I48" s="204" t="str">
        <f ca="1">IF(ISNUMBER(MATCH(I4,'2. Erfassung Einzahlungen'!$V$46:$CE$46,0)),'2. Erfassung Einzahlungen'!$N$46,"")</f>
        <v/>
      </c>
      <c r="J48" s="204" t="str">
        <f ca="1">IF(ISNUMBER(MATCH(J4,'2. Erfassung Einzahlungen'!$V$46:$CE$46,0)),'2. Erfassung Einzahlungen'!$N$46,"")</f>
        <v/>
      </c>
      <c r="K48" s="204" t="str">
        <f ca="1">IF(ISNUMBER(MATCH(K4,'2. Erfassung Einzahlungen'!$V$46:$CE$46,0)),'2. Erfassung Einzahlungen'!$N$46,"")</f>
        <v/>
      </c>
      <c r="L48" s="204" t="str">
        <f ca="1">IF(ISNUMBER(MATCH(L4,'2. Erfassung Einzahlungen'!$V$46:$CE$46,0)),'2. Erfassung Einzahlungen'!$N$46,"")</f>
        <v/>
      </c>
      <c r="M48" s="204" t="str">
        <f ca="1">IF(ISNUMBER(MATCH(M4,'2. Erfassung Einzahlungen'!$V$46:$CE$46,0)),'2. Erfassung Einzahlungen'!$N$46,"")</f>
        <v/>
      </c>
      <c r="N48" s="134">
        <f t="shared" ca="1" si="4"/>
        <v>0</v>
      </c>
    </row>
    <row r="49" spans="1:15" x14ac:dyDescent="0.25">
      <c r="A49" s="130">
        <f>'2. Erfassung Einzahlungen'!A47</f>
        <v>0</v>
      </c>
      <c r="B49" s="204" t="str">
        <f ca="1">IF(ISNUMBER(MATCH(B4,'2. Erfassung Einzahlungen'!$V$47:$CE$47,0)),'2. Erfassung Einzahlungen'!$N$47,"")</f>
        <v/>
      </c>
      <c r="C49" s="204" t="str">
        <f ca="1">IF(ISNUMBER(MATCH(C4,'2. Erfassung Einzahlungen'!$V$47:$CE$47,0)),'2. Erfassung Einzahlungen'!$N$47,"")</f>
        <v/>
      </c>
      <c r="D49" s="204" t="str">
        <f ca="1">IF(ISNUMBER(MATCH(D4,'2. Erfassung Einzahlungen'!$V$47:$CE$47,0)),'2. Erfassung Einzahlungen'!$N$47,"")</f>
        <v/>
      </c>
      <c r="E49" s="204" t="str">
        <f ca="1">IF(ISNUMBER(MATCH(E4,'2. Erfassung Einzahlungen'!$V$47:$CE$47,0)),'2. Erfassung Einzahlungen'!$N$47,"")</f>
        <v/>
      </c>
      <c r="F49" s="204" t="str">
        <f ca="1">IF(ISNUMBER(MATCH(F4,'2. Erfassung Einzahlungen'!$V$47:$CE$47,0)),'2. Erfassung Einzahlungen'!$N$47,"")</f>
        <v/>
      </c>
      <c r="G49" s="204" t="str">
        <f ca="1">IF(ISNUMBER(MATCH(G4,'2. Erfassung Einzahlungen'!$V$47:$CE$47,0)),'2. Erfassung Einzahlungen'!$N$47,"")</f>
        <v/>
      </c>
      <c r="H49" s="204" t="str">
        <f ca="1">IF(ISNUMBER(MATCH(H4,'2. Erfassung Einzahlungen'!$V$47:$CE$47,0)),'2. Erfassung Einzahlungen'!$N$47,"")</f>
        <v/>
      </c>
      <c r="I49" s="204" t="str">
        <f ca="1">IF(ISNUMBER(MATCH(I4,'2. Erfassung Einzahlungen'!$V$47:$CE$47,0)),'2. Erfassung Einzahlungen'!$N$47,"")</f>
        <v/>
      </c>
      <c r="J49" s="204" t="str">
        <f ca="1">IF(ISNUMBER(MATCH(J4,'2. Erfassung Einzahlungen'!$V$47:$CE$47,0)),'2. Erfassung Einzahlungen'!$N$47,"")</f>
        <v/>
      </c>
      <c r="K49" s="204" t="str">
        <f ca="1">IF(ISNUMBER(MATCH(K4,'2. Erfassung Einzahlungen'!$V$47:$CE$47,0)),'2. Erfassung Einzahlungen'!$N$47,"")</f>
        <v/>
      </c>
      <c r="L49" s="204" t="str">
        <f ca="1">IF(ISNUMBER(MATCH(L4,'2. Erfassung Einzahlungen'!$V$47:$CE$47,0)),'2. Erfassung Einzahlungen'!$N$47,"")</f>
        <v/>
      </c>
      <c r="M49" s="204" t="str">
        <f ca="1">IF(ISNUMBER(MATCH(M4,'2. Erfassung Einzahlungen'!$V$47:$CE$47,0)),'2. Erfassung Einzahlungen'!$N$47,"")</f>
        <v/>
      </c>
      <c r="N49" s="134">
        <f t="shared" ca="1" si="4"/>
        <v>0</v>
      </c>
    </row>
    <row r="50" spans="1:15" x14ac:dyDescent="0.25">
      <c r="A50" s="130">
        <f>'2. Erfassung Einzahlungen'!A48</f>
        <v>0</v>
      </c>
      <c r="B50" s="204" t="str">
        <f ca="1">IF(ISNUMBER(MATCH(B4,'2. Erfassung Einzahlungen'!$V$48:$CE$48,0)),'2. Erfassung Einzahlungen'!$N$48,"")</f>
        <v/>
      </c>
      <c r="C50" s="204" t="str">
        <f ca="1">IF(ISNUMBER(MATCH(C4,'2. Erfassung Einzahlungen'!$V$48:$CE$48,0)),'2. Erfassung Einzahlungen'!$N$48,"")</f>
        <v/>
      </c>
      <c r="D50" s="204" t="str">
        <f ca="1">IF(ISNUMBER(MATCH(D4,'2. Erfassung Einzahlungen'!$V$48:$CE$48,0)),'2. Erfassung Einzahlungen'!$N$48,"")</f>
        <v/>
      </c>
      <c r="E50" s="204" t="str">
        <f ca="1">IF(ISNUMBER(MATCH(E4,'2. Erfassung Einzahlungen'!$V$48:$CE$48,0)),'2. Erfassung Einzahlungen'!$N$48,"")</f>
        <v/>
      </c>
      <c r="F50" s="204" t="str">
        <f ca="1">IF(ISNUMBER(MATCH(F4,'2. Erfassung Einzahlungen'!$V$48:$CE$48,0)),'2. Erfassung Einzahlungen'!$N$48,"")</f>
        <v/>
      </c>
      <c r="G50" s="204" t="str">
        <f ca="1">IF(ISNUMBER(MATCH(G4,'2. Erfassung Einzahlungen'!$V$48:$CE$48,0)),'2. Erfassung Einzahlungen'!$N$48,"")</f>
        <v/>
      </c>
      <c r="H50" s="204" t="str">
        <f ca="1">IF(ISNUMBER(MATCH(H4,'2. Erfassung Einzahlungen'!$V$48:$CE$48,0)),'2. Erfassung Einzahlungen'!$N$48,"")</f>
        <v/>
      </c>
      <c r="I50" s="204" t="str">
        <f ca="1">IF(ISNUMBER(MATCH(I4,'2. Erfassung Einzahlungen'!$V$48:$CE$48,0)),'2. Erfassung Einzahlungen'!$N$48,"")</f>
        <v/>
      </c>
      <c r="J50" s="204" t="str">
        <f ca="1">IF(ISNUMBER(MATCH(J4,'2. Erfassung Einzahlungen'!$V$48:$CE$48,0)),'2. Erfassung Einzahlungen'!$N$48,"")</f>
        <v/>
      </c>
      <c r="K50" s="204" t="str">
        <f ca="1">IF(ISNUMBER(MATCH(K4,'2. Erfassung Einzahlungen'!$V$48:$CE$48,0)),'2. Erfassung Einzahlungen'!$N$48,"")</f>
        <v/>
      </c>
      <c r="L50" s="204" t="str">
        <f ca="1">IF(ISNUMBER(MATCH(L4,'2. Erfassung Einzahlungen'!$V$48:$CE$48,0)),'2. Erfassung Einzahlungen'!$N$48,"")</f>
        <v/>
      </c>
      <c r="M50" s="204" t="str">
        <f ca="1">IF(ISNUMBER(MATCH(M4,'2. Erfassung Einzahlungen'!$V$48:$CE$48,0)),'2. Erfassung Einzahlungen'!$N$48,"")</f>
        <v/>
      </c>
      <c r="N50" s="134">
        <f t="shared" ca="1" si="4"/>
        <v>0</v>
      </c>
    </row>
    <row r="51" spans="1:15" ht="18.75" x14ac:dyDescent="0.3">
      <c r="A51" s="126" t="str">
        <f>'2. Erfassung Einzahlungen'!A49</f>
        <v>Summe unregelmäßige Einzahlungen</v>
      </c>
      <c r="B51" s="105">
        <f ca="1">SUM(B27:B50)</f>
        <v>0</v>
      </c>
      <c r="C51" s="105">
        <f t="shared" ref="C51:M51" ca="1" si="5">SUM(C27:C50)</f>
        <v>0</v>
      </c>
      <c r="D51" s="105">
        <f t="shared" ca="1" si="5"/>
        <v>14589</v>
      </c>
      <c r="E51" s="105">
        <f t="shared" ca="1" si="5"/>
        <v>0</v>
      </c>
      <c r="F51" s="105">
        <f t="shared" ca="1" si="5"/>
        <v>0</v>
      </c>
      <c r="G51" s="105">
        <f t="shared" ca="1" si="5"/>
        <v>0</v>
      </c>
      <c r="H51" s="105">
        <f t="shared" ca="1" si="5"/>
        <v>0</v>
      </c>
      <c r="I51" s="105">
        <f t="shared" ca="1" si="5"/>
        <v>0</v>
      </c>
      <c r="J51" s="105">
        <f t="shared" ca="1" si="5"/>
        <v>0</v>
      </c>
      <c r="K51" s="105">
        <f t="shared" ca="1" si="5"/>
        <v>0</v>
      </c>
      <c r="L51" s="105">
        <f t="shared" ca="1" si="5"/>
        <v>0</v>
      </c>
      <c r="M51" s="105">
        <f t="shared" ca="1" si="5"/>
        <v>0</v>
      </c>
      <c r="N51" s="134">
        <f ca="1">SUM(N27:N50)</f>
        <v>14589</v>
      </c>
      <c r="O51" s="10"/>
    </row>
    <row r="52" spans="1:15" s="12" customFormat="1" ht="20.25" x14ac:dyDescent="0.3">
      <c r="A52" s="115" t="str">
        <f>'2. Erfassung Einzahlungen'!A50</f>
        <v>Gesamtsumme Einzahlungen</v>
      </c>
      <c r="B52" s="132">
        <f ca="1">B51+B25</f>
        <v>1212.25</v>
      </c>
      <c r="C52" s="132">
        <f t="shared" ref="C52:M52" ca="1" si="6">C51+C25</f>
        <v>1212.25</v>
      </c>
      <c r="D52" s="132">
        <f t="shared" ca="1" si="6"/>
        <v>15801.25</v>
      </c>
      <c r="E52" s="132">
        <f t="shared" ca="1" si="6"/>
        <v>1212.25</v>
      </c>
      <c r="F52" s="132">
        <f t="shared" ca="1" si="6"/>
        <v>1212.25</v>
      </c>
      <c r="G52" s="132">
        <f t="shared" ca="1" si="6"/>
        <v>1212.25</v>
      </c>
      <c r="H52" s="132">
        <f t="shared" ca="1" si="6"/>
        <v>1212.25</v>
      </c>
      <c r="I52" s="132">
        <f t="shared" ca="1" si="6"/>
        <v>1212.25</v>
      </c>
      <c r="J52" s="132">
        <f t="shared" ca="1" si="6"/>
        <v>1212.25</v>
      </c>
      <c r="K52" s="132">
        <f t="shared" ca="1" si="6"/>
        <v>1212.25</v>
      </c>
      <c r="L52" s="132">
        <f t="shared" ca="1" si="6"/>
        <v>1212.25</v>
      </c>
      <c r="M52" s="132">
        <f t="shared" ca="1" si="6"/>
        <v>1212.25</v>
      </c>
      <c r="N52" s="132">
        <f ca="1">N51+N25</f>
        <v>29136</v>
      </c>
    </row>
    <row r="53" spans="1:15" s="3" customFormat="1" ht="18.75" x14ac:dyDescent="0.3">
      <c r="A53" s="11" t="s">
        <v>163</v>
      </c>
      <c r="B53" s="251">
        <f ca="1">B26</f>
        <v>47119</v>
      </c>
      <c r="C53" s="251">
        <f t="shared" ref="C53:M53" ca="1" si="7">C26</f>
        <v>47150</v>
      </c>
      <c r="D53" s="251">
        <f t="shared" ca="1" si="7"/>
        <v>47178</v>
      </c>
      <c r="E53" s="251">
        <f t="shared" ca="1" si="7"/>
        <v>47209</v>
      </c>
      <c r="F53" s="251">
        <f t="shared" ca="1" si="7"/>
        <v>47239</v>
      </c>
      <c r="G53" s="251">
        <f t="shared" ca="1" si="7"/>
        <v>47270</v>
      </c>
      <c r="H53" s="251">
        <f t="shared" ca="1" si="7"/>
        <v>47300</v>
      </c>
      <c r="I53" s="251">
        <f t="shared" ca="1" si="7"/>
        <v>47331</v>
      </c>
      <c r="J53" s="251">
        <f t="shared" ca="1" si="7"/>
        <v>47362</v>
      </c>
      <c r="K53" s="251">
        <f t="shared" ca="1" si="7"/>
        <v>47392</v>
      </c>
      <c r="L53" s="251">
        <f t="shared" ca="1" si="7"/>
        <v>47423</v>
      </c>
      <c r="M53" s="251">
        <f t="shared" ca="1" si="7"/>
        <v>47453</v>
      </c>
      <c r="N53" s="109" t="s">
        <v>12</v>
      </c>
    </row>
    <row r="54" spans="1:15" x14ac:dyDescent="0.25">
      <c r="A54" s="17" t="str">
        <f>'3. Erfassung Auszahlungen'!A2</f>
        <v>Darlehensrate inkl. Zinsen DHH 
Am Sauerwinkel</v>
      </c>
      <c r="B54" s="204">
        <f ca="1">IF(ISNUMBER(MATCH(B4,'3. Erfassung Auszahlungen'!$V$2:$CE$2,0)),'3. Erfassung Auszahlungen'!$N$2,"")</f>
        <v>858.17</v>
      </c>
      <c r="C54" s="204">
        <f ca="1">IF(ISNUMBER(MATCH(C4,'3. Erfassung Auszahlungen'!$V$2:$CE$2,0)),'3. Erfassung Auszahlungen'!$N$2,"")</f>
        <v>858.17</v>
      </c>
      <c r="D54" s="204">
        <f ca="1">IF(ISNUMBER(MATCH(D4,'3. Erfassung Auszahlungen'!$V$2:$CE$2,0)),'3. Erfassung Auszahlungen'!$N$2,"")</f>
        <v>858.17</v>
      </c>
      <c r="E54" s="204">
        <f ca="1">IF(ISNUMBER(MATCH(E4,'3. Erfassung Auszahlungen'!$V$2:$CE$2,0)),'3. Erfassung Auszahlungen'!$N$2,"")</f>
        <v>858.17</v>
      </c>
      <c r="F54" s="204">
        <f ca="1">IF(ISNUMBER(MATCH(F4,'3. Erfassung Auszahlungen'!$V$2:$CE$2,0)),'3. Erfassung Auszahlungen'!$N$2,"")</f>
        <v>858.17</v>
      </c>
      <c r="G54" s="204">
        <f ca="1">IF(ISNUMBER(MATCH(G4,'3. Erfassung Auszahlungen'!$V$2:$CE$2,0)),'3. Erfassung Auszahlungen'!$N$2,"")</f>
        <v>858.17</v>
      </c>
      <c r="H54" s="204">
        <f ca="1">IF(ISNUMBER(MATCH(H4,'3. Erfassung Auszahlungen'!$V$2:$CE$2,0)),'3. Erfassung Auszahlungen'!$N$2,"")</f>
        <v>858.17</v>
      </c>
      <c r="I54" s="204">
        <f ca="1">IF(ISNUMBER(MATCH(I4,'3. Erfassung Auszahlungen'!$V$2:$CE$2,0)),'3. Erfassung Auszahlungen'!$N$2,"")</f>
        <v>858.17</v>
      </c>
      <c r="J54" s="204">
        <f ca="1">IF(ISNUMBER(MATCH(J4,'3. Erfassung Auszahlungen'!$V$2:$CE$2,0)),'3. Erfassung Auszahlungen'!$N$2,"")</f>
        <v>858.17</v>
      </c>
      <c r="K54" s="204">
        <f ca="1">IF(ISNUMBER(MATCH(K4,'3. Erfassung Auszahlungen'!$V$2:$CE$2,0)),'3. Erfassung Auszahlungen'!$N$2,"")</f>
        <v>858.17</v>
      </c>
      <c r="L54" s="204">
        <f ca="1">IF(ISNUMBER(MATCH(L4,'3. Erfassung Auszahlungen'!$V$2:$CE$2,0)),'3. Erfassung Auszahlungen'!$N$2,"")</f>
        <v>858.17</v>
      </c>
      <c r="M54" s="204">
        <f ca="1">IF(ISNUMBER(MATCH(M4,'3. Erfassung Auszahlungen'!$V$2:$CE$2,0)),'3. Erfassung Auszahlungen'!$N$2,"")</f>
        <v>858.17</v>
      </c>
      <c r="N54" s="135">
        <f ca="1">SUM(B54:M54)</f>
        <v>10298.039999999999</v>
      </c>
    </row>
    <row r="55" spans="1:15" x14ac:dyDescent="0.25">
      <c r="A55" s="18" t="str">
        <f>'3. Erfassung Auszahlungen'!A3</f>
        <v>Grundsteuer + NK DHH Am Sauerwinkel</v>
      </c>
      <c r="B55" s="204">
        <f ca="1">IF(ISNUMBER(MATCH(B4,'3. Erfassung Auszahlungen'!$V$3:$CE$3,0)),'3. Erfassung Auszahlungen'!$N$3,"")</f>
        <v>267</v>
      </c>
      <c r="C55" s="204">
        <f ca="1">IF(ISNUMBER(MATCH(C4,'3. Erfassung Auszahlungen'!$V$3:$CE$3,0)),'3. Erfassung Auszahlungen'!$N$3,"")</f>
        <v>267</v>
      </c>
      <c r="D55" s="204">
        <f ca="1">IF(ISNUMBER(MATCH(D4,'3. Erfassung Auszahlungen'!$V$3:$CE$3,0)),'3. Erfassung Auszahlungen'!$N$3,"")</f>
        <v>267</v>
      </c>
      <c r="E55" s="204">
        <f ca="1">IF(ISNUMBER(MATCH(E4,'3. Erfassung Auszahlungen'!$V$3:$CE$3,0)),'3. Erfassung Auszahlungen'!$N$3,"")</f>
        <v>267</v>
      </c>
      <c r="F55" s="204">
        <f ca="1">IF(ISNUMBER(MATCH(F4,'3. Erfassung Auszahlungen'!$V$3:$CE$3,0)),'3. Erfassung Auszahlungen'!$N$3,"")</f>
        <v>267</v>
      </c>
      <c r="G55" s="204">
        <f ca="1">IF(ISNUMBER(MATCH(G4,'3. Erfassung Auszahlungen'!$V$3:$CE$3,0)),'3. Erfassung Auszahlungen'!$N$3,"")</f>
        <v>267</v>
      </c>
      <c r="H55" s="204">
        <f ca="1">IF(ISNUMBER(MATCH(H4,'3. Erfassung Auszahlungen'!$V$3:$CE$3,0)),'3. Erfassung Auszahlungen'!$N$3,"")</f>
        <v>267</v>
      </c>
      <c r="I55" s="204">
        <f ca="1">IF(ISNUMBER(MATCH(I4,'3. Erfassung Auszahlungen'!$V$3:$CE$3,0)),'3. Erfassung Auszahlungen'!$N$3,"")</f>
        <v>267</v>
      </c>
      <c r="J55" s="204">
        <f ca="1">IF(ISNUMBER(MATCH(J4,'3. Erfassung Auszahlungen'!$V$3:$CE$3,0)),'3. Erfassung Auszahlungen'!$N$3,"")</f>
        <v>267</v>
      </c>
      <c r="K55" s="204">
        <f ca="1">IF(ISNUMBER(MATCH(K4,'3. Erfassung Auszahlungen'!$V$3:$CE$3,0)),'3. Erfassung Auszahlungen'!$N$3,"")</f>
        <v>267</v>
      </c>
      <c r="L55" s="204">
        <f ca="1">IF(ISNUMBER(MATCH(L4,'3. Erfassung Auszahlungen'!$V$3:$CE$3,0)),'3. Erfassung Auszahlungen'!$N$3,"")</f>
        <v>267</v>
      </c>
      <c r="M55" s="204">
        <f ca="1">IF(ISNUMBER(MATCH(M4,'3. Erfassung Auszahlungen'!$V$3:$CE$3,0)),'3. Erfassung Auszahlungen'!$N$3,"")</f>
        <v>267</v>
      </c>
      <c r="N55" s="135">
        <f t="shared" ref="N55:N93" ca="1" si="8">SUM(B55:M55)</f>
        <v>3204</v>
      </c>
    </row>
    <row r="56" spans="1:15" x14ac:dyDescent="0.25">
      <c r="A56" s="18">
        <f>'3. Erfassung Auszahlungen'!A4</f>
        <v>0</v>
      </c>
      <c r="B56" s="204" t="str">
        <f ca="1">IF(ISNUMBER(MATCH(B4,'3. Erfassung Auszahlungen'!$V$4:$CE$4,0)),'3. Erfassung Auszahlungen'!$N$4,"")</f>
        <v/>
      </c>
      <c r="C56" s="204" t="str">
        <f ca="1">IF(ISNUMBER(MATCH(C4,'3. Erfassung Auszahlungen'!$V$4:$CE$4,0)),'3. Erfassung Auszahlungen'!$N$4,"")</f>
        <v/>
      </c>
      <c r="D56" s="204" t="str">
        <f ca="1">IF(ISNUMBER(MATCH(D4,'3. Erfassung Auszahlungen'!$V$4:$CE$4,0)),'3. Erfassung Auszahlungen'!$N$4,"")</f>
        <v/>
      </c>
      <c r="E56" s="204" t="str">
        <f ca="1">IF(ISNUMBER(MATCH(E4,'3. Erfassung Auszahlungen'!$V$4:$CE$4,0)),'3. Erfassung Auszahlungen'!$N$4,"")</f>
        <v/>
      </c>
      <c r="F56" s="204" t="str">
        <f ca="1">IF(ISNUMBER(MATCH(F4,'3. Erfassung Auszahlungen'!$V$4:$CE$4,0)),'3. Erfassung Auszahlungen'!$N$4,"")</f>
        <v/>
      </c>
      <c r="G56" s="204" t="str">
        <f ca="1">IF(ISNUMBER(MATCH(G4,'3. Erfassung Auszahlungen'!$V$4:$CE$4,0)),'3. Erfassung Auszahlungen'!$N$4,"")</f>
        <v/>
      </c>
      <c r="H56" s="204" t="str">
        <f ca="1">IF(ISNUMBER(MATCH(H4,'3. Erfassung Auszahlungen'!$V$4:$CE$4,0)),'3. Erfassung Auszahlungen'!$N$4,"")</f>
        <v/>
      </c>
      <c r="I56" s="204" t="str">
        <f ca="1">IF(ISNUMBER(MATCH(I4,'3. Erfassung Auszahlungen'!$V$4:$CE$4,0)),'3. Erfassung Auszahlungen'!$N$4,"")</f>
        <v/>
      </c>
      <c r="J56" s="204" t="str">
        <f ca="1">IF(ISNUMBER(MATCH(J4,'3. Erfassung Auszahlungen'!$V$4:$CE$4,0)),'3. Erfassung Auszahlungen'!$N$4,"")</f>
        <v/>
      </c>
      <c r="K56" s="204" t="str">
        <f ca="1">IF(ISNUMBER(MATCH(K4,'3. Erfassung Auszahlungen'!$V$4:$CE$4,0)),'3. Erfassung Auszahlungen'!$N$4,"")</f>
        <v/>
      </c>
      <c r="L56" s="204" t="str">
        <f ca="1">IF(ISNUMBER(MATCH(L4,'3. Erfassung Auszahlungen'!$V$4:$CE$4,0)),'3. Erfassung Auszahlungen'!$N$4,"")</f>
        <v/>
      </c>
      <c r="M56" s="204" t="str">
        <f ca="1">IF(ISNUMBER(MATCH(M4,'3. Erfassung Auszahlungen'!$V$4:$CE$4,0)),'3. Erfassung Auszahlungen'!$N$4,"")</f>
        <v/>
      </c>
      <c r="N56" s="135">
        <f t="shared" ca="1" si="8"/>
        <v>0</v>
      </c>
    </row>
    <row r="57" spans="1:15" x14ac:dyDescent="0.25">
      <c r="A57" s="18">
        <f>'3. Erfassung Auszahlungen'!A5</f>
        <v>0</v>
      </c>
      <c r="B57" s="204" t="str">
        <f ca="1">IF(ISNUMBER(MATCH(B4,'3. Erfassung Auszahlungen'!$V$5:$CE$5,0)),'3. Erfassung Auszahlungen'!$N$5,"")</f>
        <v/>
      </c>
      <c r="C57" s="204" t="str">
        <f ca="1">IF(ISNUMBER(MATCH(C4,'3. Erfassung Auszahlungen'!$V$5:$CE$5,0)),'3. Erfassung Auszahlungen'!$N$5,"")</f>
        <v/>
      </c>
      <c r="D57" s="204" t="str">
        <f ca="1">IF(ISNUMBER(MATCH(D4,'3. Erfassung Auszahlungen'!$V$5:$CE$5,0)),'3. Erfassung Auszahlungen'!$N$5,"")</f>
        <v/>
      </c>
      <c r="E57" s="204" t="str">
        <f ca="1">IF(ISNUMBER(MATCH(E4,'3. Erfassung Auszahlungen'!$V$5:$CE$5,0)),'3. Erfassung Auszahlungen'!$N$5,"")</f>
        <v/>
      </c>
      <c r="F57" s="204" t="str">
        <f ca="1">IF(ISNUMBER(MATCH(F4,'3. Erfassung Auszahlungen'!$V$5:$CE$5,0)),'3. Erfassung Auszahlungen'!$N$5,"")</f>
        <v/>
      </c>
      <c r="G57" s="204" t="str">
        <f ca="1">IF(ISNUMBER(MATCH(G4,'3. Erfassung Auszahlungen'!$V$5:$CE$5,0)),'3. Erfassung Auszahlungen'!$N$5,"")</f>
        <v/>
      </c>
      <c r="H57" s="204" t="str">
        <f ca="1">IF(ISNUMBER(MATCH(H4,'3. Erfassung Auszahlungen'!$V$5:$CE$5,0)),'3. Erfassung Auszahlungen'!$N$5,"")</f>
        <v/>
      </c>
      <c r="I57" s="204" t="str">
        <f ca="1">IF(ISNUMBER(MATCH(I4,'3. Erfassung Auszahlungen'!$V$5:$CE$5,0)),'3. Erfassung Auszahlungen'!$N$5,"")</f>
        <v/>
      </c>
      <c r="J57" s="204" t="str">
        <f ca="1">IF(ISNUMBER(MATCH(J4,'3. Erfassung Auszahlungen'!$V$5:$CE$5,0)),'3. Erfassung Auszahlungen'!$N$5,"")</f>
        <v/>
      </c>
      <c r="K57" s="204" t="str">
        <f ca="1">IF(ISNUMBER(MATCH(K4,'3. Erfassung Auszahlungen'!$V$5:$CE$5,0)),'3. Erfassung Auszahlungen'!$N$5,"")</f>
        <v/>
      </c>
      <c r="L57" s="204" t="str">
        <f ca="1">IF(ISNUMBER(MATCH(L4,'3. Erfassung Auszahlungen'!$V$5:$CE$5,0)),'3. Erfassung Auszahlungen'!$N$5,"")</f>
        <v/>
      </c>
      <c r="M57" s="204" t="str">
        <f ca="1">IF(ISNUMBER(MATCH(M4,'3. Erfassung Auszahlungen'!$V$5:$CE$5,0)),'3. Erfassung Auszahlungen'!$N$5,"")</f>
        <v/>
      </c>
      <c r="N57" s="135">
        <f t="shared" ca="1" si="8"/>
        <v>0</v>
      </c>
    </row>
    <row r="58" spans="1:15" x14ac:dyDescent="0.25">
      <c r="A58" s="18">
        <f>'3. Erfassung Auszahlungen'!A6</f>
        <v>0</v>
      </c>
      <c r="B58" s="204" t="str">
        <f ca="1">IF(ISNUMBER(MATCH(B4,'3. Erfassung Auszahlungen'!$V$6:$CE$6,0)),'3. Erfassung Auszahlungen'!$N$6,"")</f>
        <v/>
      </c>
      <c r="C58" s="204" t="str">
        <f ca="1">IF(ISNUMBER(MATCH(C4,'3. Erfassung Auszahlungen'!$V$6:$CE$6,0)),'3. Erfassung Auszahlungen'!$N$6,"")</f>
        <v/>
      </c>
      <c r="D58" s="204" t="str">
        <f ca="1">IF(ISNUMBER(MATCH(D4,'3. Erfassung Auszahlungen'!$V$6:$CE$6,0)),'3. Erfassung Auszahlungen'!$N$6,"")</f>
        <v/>
      </c>
      <c r="E58" s="204" t="str">
        <f ca="1">IF(ISNUMBER(MATCH(E4,'3. Erfassung Auszahlungen'!$V$6:$CE$6,0)),'3. Erfassung Auszahlungen'!$N$6,"")</f>
        <v/>
      </c>
      <c r="F58" s="204" t="str">
        <f ca="1">IF(ISNUMBER(MATCH(F4,'3. Erfassung Auszahlungen'!$V$6:$CE$6,0)),'3. Erfassung Auszahlungen'!$N$6,"")</f>
        <v/>
      </c>
      <c r="G58" s="204" t="str">
        <f ca="1">IF(ISNUMBER(MATCH(G4,'3. Erfassung Auszahlungen'!$V$6:$CE$6,0)),'3. Erfassung Auszahlungen'!$N$6,"")</f>
        <v/>
      </c>
      <c r="H58" s="204" t="str">
        <f ca="1">IF(ISNUMBER(MATCH(H4,'3. Erfassung Auszahlungen'!$V$6:$CE$6,0)),'3. Erfassung Auszahlungen'!$N$6,"")</f>
        <v/>
      </c>
      <c r="I58" s="204" t="str">
        <f ca="1">IF(ISNUMBER(MATCH(I4,'3. Erfassung Auszahlungen'!$V$6:$CE$6,0)),'3. Erfassung Auszahlungen'!$N$6,"")</f>
        <v/>
      </c>
      <c r="J58" s="204" t="str">
        <f ca="1">IF(ISNUMBER(MATCH(J4,'3. Erfassung Auszahlungen'!$V$6:$CE$6,0)),'3. Erfassung Auszahlungen'!$N$6,"")</f>
        <v/>
      </c>
      <c r="K58" s="204" t="str">
        <f ca="1">IF(ISNUMBER(MATCH(K4,'3. Erfassung Auszahlungen'!$V$6:$CE$6,0)),'3. Erfassung Auszahlungen'!$N$6,"")</f>
        <v/>
      </c>
      <c r="L58" s="204" t="str">
        <f ca="1">IF(ISNUMBER(MATCH(L4,'3. Erfassung Auszahlungen'!$V$6:$CE$6,0)),'3. Erfassung Auszahlungen'!$N$6,"")</f>
        <v/>
      </c>
      <c r="M58" s="204" t="str">
        <f ca="1">IF(ISNUMBER(MATCH(M4,'3. Erfassung Auszahlungen'!$V$6:$CE$6,0)),'3. Erfassung Auszahlungen'!$N$6,"")</f>
        <v/>
      </c>
      <c r="N58" s="135">
        <f t="shared" ca="1" si="8"/>
        <v>0</v>
      </c>
    </row>
    <row r="59" spans="1:15" x14ac:dyDescent="0.25">
      <c r="A59" s="18">
        <f>'3. Erfassung Auszahlungen'!A7</f>
        <v>0</v>
      </c>
      <c r="B59" s="204" t="str">
        <f ca="1">IF(ISNUMBER(MATCH(B4,'3. Erfassung Auszahlungen'!$V$7:$CE$7,0)),'3. Erfassung Auszahlungen'!$N$7,"")</f>
        <v/>
      </c>
      <c r="C59" s="204" t="str">
        <f ca="1">IF(ISNUMBER(MATCH(C4,'3. Erfassung Auszahlungen'!$V$7:$CE$7,0)),'3. Erfassung Auszahlungen'!$N$7,"")</f>
        <v/>
      </c>
      <c r="D59" s="204" t="str">
        <f ca="1">IF(ISNUMBER(MATCH(D4,'3. Erfassung Auszahlungen'!$V$7:$CE$7,0)),'3. Erfassung Auszahlungen'!$N$7,"")</f>
        <v/>
      </c>
      <c r="E59" s="204" t="str">
        <f ca="1">IF(ISNUMBER(MATCH(E4,'3. Erfassung Auszahlungen'!$V$7:$CE$7,0)),'3. Erfassung Auszahlungen'!$N$7,"")</f>
        <v/>
      </c>
      <c r="F59" s="204" t="str">
        <f ca="1">IF(ISNUMBER(MATCH(F4,'3. Erfassung Auszahlungen'!$V$7:$CE$7,0)),'3. Erfassung Auszahlungen'!$N$7,"")</f>
        <v/>
      </c>
      <c r="G59" s="204" t="str">
        <f ca="1">IF(ISNUMBER(MATCH(G4,'3. Erfassung Auszahlungen'!$V$7:$CE$7,0)),'3. Erfassung Auszahlungen'!$N$7,"")</f>
        <v/>
      </c>
      <c r="H59" s="204" t="str">
        <f ca="1">IF(ISNUMBER(MATCH(H4,'3. Erfassung Auszahlungen'!$V$7:$CE$7,0)),'3. Erfassung Auszahlungen'!$N$7,"")</f>
        <v/>
      </c>
      <c r="I59" s="204" t="str">
        <f ca="1">IF(ISNUMBER(MATCH(I4,'3. Erfassung Auszahlungen'!$V$7:$CE$7,0)),'3. Erfassung Auszahlungen'!$N$7,"")</f>
        <v/>
      </c>
      <c r="J59" s="204" t="str">
        <f ca="1">IF(ISNUMBER(MATCH(J4,'3. Erfassung Auszahlungen'!$V$7:$CE$7,0)),'3. Erfassung Auszahlungen'!$N$7,"")</f>
        <v/>
      </c>
      <c r="K59" s="204" t="str">
        <f ca="1">IF(ISNUMBER(MATCH(K4,'3. Erfassung Auszahlungen'!$V$7:$CE$7,0)),'3. Erfassung Auszahlungen'!$N$7,"")</f>
        <v/>
      </c>
      <c r="L59" s="204" t="str">
        <f ca="1">IF(ISNUMBER(MATCH(L4,'3. Erfassung Auszahlungen'!$V$7:$CE$7,0)),'3. Erfassung Auszahlungen'!$N$7,"")</f>
        <v/>
      </c>
      <c r="M59" s="204" t="str">
        <f ca="1">IF(ISNUMBER(MATCH(M4,'3. Erfassung Auszahlungen'!$V$7:$CE$7,0)),'3. Erfassung Auszahlungen'!$N$7,"")</f>
        <v/>
      </c>
      <c r="N59" s="135">
        <f t="shared" ca="1" si="8"/>
        <v>0</v>
      </c>
    </row>
    <row r="60" spans="1:15" x14ac:dyDescent="0.25">
      <c r="A60" s="18">
        <f>'3. Erfassung Auszahlungen'!A8</f>
        <v>0</v>
      </c>
      <c r="B60" s="204" t="str">
        <f ca="1">IF(ISNUMBER(MATCH(B4,'3. Erfassung Auszahlungen'!$V$8:$CE$8,0)),'3. Erfassung Auszahlungen'!$N$8,"")</f>
        <v/>
      </c>
      <c r="C60" s="204" t="str">
        <f ca="1">IF(ISNUMBER(MATCH(C4,'3. Erfassung Auszahlungen'!$V$8:$CE$8,0)),'3. Erfassung Auszahlungen'!$N$8,"")</f>
        <v/>
      </c>
      <c r="D60" s="204" t="str">
        <f ca="1">IF(ISNUMBER(MATCH(D4,'3. Erfassung Auszahlungen'!$V$8:$CE$8,0)),'3. Erfassung Auszahlungen'!$N$8,"")</f>
        <v/>
      </c>
      <c r="E60" s="204" t="str">
        <f ca="1">IF(ISNUMBER(MATCH(E4,'3. Erfassung Auszahlungen'!$V$8:$CE$8,0)),'3. Erfassung Auszahlungen'!$N$8,"")</f>
        <v/>
      </c>
      <c r="F60" s="204" t="str">
        <f ca="1">IF(ISNUMBER(MATCH(F4,'3. Erfassung Auszahlungen'!$V$8:$CE$8,0)),'3. Erfassung Auszahlungen'!$N$8,"")</f>
        <v/>
      </c>
      <c r="G60" s="204" t="str">
        <f ca="1">IF(ISNUMBER(MATCH(G4,'3. Erfassung Auszahlungen'!$V$8:$CE$8,0)),'3. Erfassung Auszahlungen'!$N$8,"")</f>
        <v/>
      </c>
      <c r="H60" s="204" t="str">
        <f ca="1">IF(ISNUMBER(MATCH(H4,'3. Erfassung Auszahlungen'!$V$8:$CE$8,0)),'3. Erfassung Auszahlungen'!$N$8,"")</f>
        <v/>
      </c>
      <c r="I60" s="204" t="str">
        <f ca="1">IF(ISNUMBER(MATCH(I4,'3. Erfassung Auszahlungen'!$V$8:$CE$8,0)),'3. Erfassung Auszahlungen'!$N$8,"")</f>
        <v/>
      </c>
      <c r="J60" s="204" t="str">
        <f ca="1">IF(ISNUMBER(MATCH(J4,'3. Erfassung Auszahlungen'!$V$8:$CE$8,0)),'3. Erfassung Auszahlungen'!$N$8,"")</f>
        <v/>
      </c>
      <c r="K60" s="204" t="str">
        <f ca="1">IF(ISNUMBER(MATCH(K4,'3. Erfassung Auszahlungen'!$V$8:$CE$8,0)),'3. Erfassung Auszahlungen'!$N$8,"")</f>
        <v/>
      </c>
      <c r="L60" s="204" t="str">
        <f ca="1">IF(ISNUMBER(MATCH(L4,'3. Erfassung Auszahlungen'!$V$8:$CE$8,0)),'3. Erfassung Auszahlungen'!$N$8,"")</f>
        <v/>
      </c>
      <c r="M60" s="204" t="str">
        <f ca="1">IF(ISNUMBER(MATCH(M4,'3. Erfassung Auszahlungen'!$V$8:$CE$8,0)),'3. Erfassung Auszahlungen'!$N$8,"")</f>
        <v/>
      </c>
      <c r="N60" s="135">
        <f t="shared" ca="1" si="8"/>
        <v>0</v>
      </c>
    </row>
    <row r="61" spans="1:15" x14ac:dyDescent="0.25">
      <c r="A61" s="18">
        <f>'3. Erfassung Auszahlungen'!A9</f>
        <v>0</v>
      </c>
      <c r="B61" s="204" t="str">
        <f ca="1">IF(ISNUMBER(MATCH(B4,'3. Erfassung Auszahlungen'!$V$9:$CE$9,0)),'3. Erfassung Auszahlungen'!$N$9,"")</f>
        <v/>
      </c>
      <c r="C61" s="204" t="str">
        <f ca="1">IF(ISNUMBER(MATCH(C4,'3. Erfassung Auszahlungen'!$V$9:$CE$9,0)),'3. Erfassung Auszahlungen'!$N$9,"")</f>
        <v/>
      </c>
      <c r="D61" s="204" t="str">
        <f ca="1">IF(ISNUMBER(MATCH(D4,'3. Erfassung Auszahlungen'!$V$9:$CE$9,0)),'3. Erfassung Auszahlungen'!$N$9,"")</f>
        <v/>
      </c>
      <c r="E61" s="204" t="str">
        <f ca="1">IF(ISNUMBER(MATCH(E4,'3. Erfassung Auszahlungen'!$V$9:$CE$9,0)),'3. Erfassung Auszahlungen'!$N$9,"")</f>
        <v/>
      </c>
      <c r="F61" s="204" t="str">
        <f ca="1">IF(ISNUMBER(MATCH(F4,'3. Erfassung Auszahlungen'!$V$9:$CE$9,0)),'3. Erfassung Auszahlungen'!$N$9,"")</f>
        <v/>
      </c>
      <c r="G61" s="204" t="str">
        <f ca="1">IF(ISNUMBER(MATCH(G4,'3. Erfassung Auszahlungen'!$V$9:$CE$9,0)),'3. Erfassung Auszahlungen'!$N$9,"")</f>
        <v/>
      </c>
      <c r="H61" s="204" t="str">
        <f ca="1">IF(ISNUMBER(MATCH(H4,'3. Erfassung Auszahlungen'!$V$9:$CE$9,0)),'3. Erfassung Auszahlungen'!$N$9,"")</f>
        <v/>
      </c>
      <c r="I61" s="204" t="str">
        <f ca="1">IF(ISNUMBER(MATCH(I4,'3. Erfassung Auszahlungen'!$V$9:$CE$9,0)),'3. Erfassung Auszahlungen'!$N$9,"")</f>
        <v/>
      </c>
      <c r="J61" s="204" t="str">
        <f ca="1">IF(ISNUMBER(MATCH(J4,'3. Erfassung Auszahlungen'!$V$9:$CE$9,0)),'3. Erfassung Auszahlungen'!$N$9,"")</f>
        <v/>
      </c>
      <c r="K61" s="204" t="str">
        <f ca="1">IF(ISNUMBER(MATCH(K4,'3. Erfassung Auszahlungen'!$V$9:$CE$9,0)),'3. Erfassung Auszahlungen'!$N$9,"")</f>
        <v/>
      </c>
      <c r="L61" s="204" t="str">
        <f ca="1">IF(ISNUMBER(MATCH(L4,'3. Erfassung Auszahlungen'!$V$9:$CE$9,0)),'3. Erfassung Auszahlungen'!$N$9,"")</f>
        <v/>
      </c>
      <c r="M61" s="204" t="str">
        <f ca="1">IF(ISNUMBER(MATCH(M4,'3. Erfassung Auszahlungen'!$V$9:$CE$9,0)),'3. Erfassung Auszahlungen'!$N$9,"")</f>
        <v/>
      </c>
      <c r="N61" s="135">
        <f t="shared" ca="1" si="8"/>
        <v>0</v>
      </c>
    </row>
    <row r="62" spans="1:15" x14ac:dyDescent="0.25">
      <c r="A62" s="18">
        <f>'3. Erfassung Auszahlungen'!A10</f>
        <v>0</v>
      </c>
      <c r="B62" s="204" t="str">
        <f ca="1">IF(ISNUMBER(MATCH(B4,'3. Erfassung Auszahlungen'!$V$10:$CE$10,0)),'3. Erfassung Auszahlungen'!$N$10,"")</f>
        <v/>
      </c>
      <c r="C62" s="204" t="str">
        <f ca="1">IF(ISNUMBER(MATCH(C4,'3. Erfassung Auszahlungen'!$V$10:$CE$10,0)),'3. Erfassung Auszahlungen'!$N$10,"")</f>
        <v/>
      </c>
      <c r="D62" s="204" t="str">
        <f ca="1">IF(ISNUMBER(MATCH(D4,'3. Erfassung Auszahlungen'!$V$10:$CE$10,0)),'3. Erfassung Auszahlungen'!$N$10,"")</f>
        <v/>
      </c>
      <c r="E62" s="204" t="str">
        <f ca="1">IF(ISNUMBER(MATCH(E4,'3. Erfassung Auszahlungen'!$V$10:$CE$10,0)),'3. Erfassung Auszahlungen'!$N$10,"")</f>
        <v/>
      </c>
      <c r="F62" s="204" t="str">
        <f ca="1">IF(ISNUMBER(MATCH(F4,'3. Erfassung Auszahlungen'!$V$10:$CE$10,0)),'3. Erfassung Auszahlungen'!$N$10,"")</f>
        <v/>
      </c>
      <c r="G62" s="204" t="str">
        <f ca="1">IF(ISNUMBER(MATCH(G4,'3. Erfassung Auszahlungen'!$V$10:$CE$10,0)),'3. Erfassung Auszahlungen'!$N$10,"")</f>
        <v/>
      </c>
      <c r="H62" s="204" t="str">
        <f ca="1">IF(ISNUMBER(MATCH(H4,'3. Erfassung Auszahlungen'!$V$10:$CE$10,0)),'3. Erfassung Auszahlungen'!$N$10,"")</f>
        <v/>
      </c>
      <c r="I62" s="204" t="str">
        <f ca="1">IF(ISNUMBER(MATCH(I4,'3. Erfassung Auszahlungen'!$V$10:$CE$10,0)),'3. Erfassung Auszahlungen'!$N$10,"")</f>
        <v/>
      </c>
      <c r="J62" s="204" t="str">
        <f ca="1">IF(ISNUMBER(MATCH(J4,'3. Erfassung Auszahlungen'!$V$10:$CE$10,0)),'3. Erfassung Auszahlungen'!$N$10,"")</f>
        <v/>
      </c>
      <c r="K62" s="204" t="str">
        <f ca="1">IF(ISNUMBER(MATCH(K4,'3. Erfassung Auszahlungen'!$V$10:$CE$10,0)),'3. Erfassung Auszahlungen'!$N$10,"")</f>
        <v/>
      </c>
      <c r="L62" s="204" t="str">
        <f ca="1">IF(ISNUMBER(MATCH(L4,'3. Erfassung Auszahlungen'!$V$10:$CE$10,0)),'3. Erfassung Auszahlungen'!$N$10,"")</f>
        <v/>
      </c>
      <c r="M62" s="204" t="str">
        <f ca="1">IF(ISNUMBER(MATCH(M4,'3. Erfassung Auszahlungen'!$V$10:$CE$10,0)),'3. Erfassung Auszahlungen'!$N$10,"")</f>
        <v/>
      </c>
      <c r="N62" s="135">
        <f t="shared" ca="1" si="8"/>
        <v>0</v>
      </c>
    </row>
    <row r="63" spans="1:15" x14ac:dyDescent="0.25">
      <c r="A63" s="18">
        <f>'3. Erfassung Auszahlungen'!A11</f>
        <v>0</v>
      </c>
      <c r="B63" s="204" t="str">
        <f ca="1">IF(ISNUMBER(MATCH(B4,'3. Erfassung Auszahlungen'!$V$11:$CE$11,0)),'3. Erfassung Auszahlungen'!$N$11,"")</f>
        <v/>
      </c>
      <c r="C63" s="204" t="str">
        <f ca="1">IF(ISNUMBER(MATCH(C4,'3. Erfassung Auszahlungen'!$V$11:$CE$11,0)),'3. Erfassung Auszahlungen'!$N$11,"")</f>
        <v/>
      </c>
      <c r="D63" s="204" t="str">
        <f ca="1">IF(ISNUMBER(MATCH(D4,'3. Erfassung Auszahlungen'!$V$11:$CE$11,0)),'3. Erfassung Auszahlungen'!$N$11,"")</f>
        <v/>
      </c>
      <c r="E63" s="204" t="str">
        <f ca="1">IF(ISNUMBER(MATCH(E4,'3. Erfassung Auszahlungen'!$V$11:$CE$11,0)),'3. Erfassung Auszahlungen'!$N$11,"")</f>
        <v/>
      </c>
      <c r="F63" s="204" t="str">
        <f ca="1">IF(ISNUMBER(MATCH(F4,'3. Erfassung Auszahlungen'!$V$11:$CE$11,0)),'3. Erfassung Auszahlungen'!$N$11,"")</f>
        <v/>
      </c>
      <c r="G63" s="204" t="str">
        <f ca="1">IF(ISNUMBER(MATCH(G4,'3. Erfassung Auszahlungen'!$V$11:$CE$11,0)),'3. Erfassung Auszahlungen'!$N$11,"")</f>
        <v/>
      </c>
      <c r="H63" s="204" t="str">
        <f ca="1">IF(ISNUMBER(MATCH(H4,'3. Erfassung Auszahlungen'!$V$11:$CE$11,0)),'3. Erfassung Auszahlungen'!$N$11,"")</f>
        <v/>
      </c>
      <c r="I63" s="204" t="str">
        <f ca="1">IF(ISNUMBER(MATCH(I4,'3. Erfassung Auszahlungen'!$V$11:$CE$11,0)),'3. Erfassung Auszahlungen'!$N$11,"")</f>
        <v/>
      </c>
      <c r="J63" s="204" t="str">
        <f ca="1">IF(ISNUMBER(MATCH(J4,'3. Erfassung Auszahlungen'!$V$11:$CE$11,0)),'3. Erfassung Auszahlungen'!$N$11,"")</f>
        <v/>
      </c>
      <c r="K63" s="204" t="str">
        <f ca="1">IF(ISNUMBER(MATCH(K4,'3. Erfassung Auszahlungen'!$V$11:$CE$11,0)),'3. Erfassung Auszahlungen'!$N$11,"")</f>
        <v/>
      </c>
      <c r="L63" s="204" t="str">
        <f ca="1">IF(ISNUMBER(MATCH(L4,'3. Erfassung Auszahlungen'!$V$11:$CE$11,0)),'3. Erfassung Auszahlungen'!$N$11,"")</f>
        <v/>
      </c>
      <c r="M63" s="204" t="str">
        <f ca="1">IF(ISNUMBER(MATCH(M4,'3. Erfassung Auszahlungen'!$V$11:$CE$11,0)),'3. Erfassung Auszahlungen'!$N$11,"")</f>
        <v/>
      </c>
      <c r="N63" s="135">
        <f t="shared" ca="1" si="8"/>
        <v>0</v>
      </c>
    </row>
    <row r="64" spans="1:15" x14ac:dyDescent="0.25">
      <c r="A64" s="18">
        <f>'3. Erfassung Auszahlungen'!A12</f>
        <v>0</v>
      </c>
      <c r="B64" s="204" t="str">
        <f ca="1">IF(ISNUMBER(MATCH(B4,'3. Erfassung Auszahlungen'!$V$12:$CE$12,0)),'3. Erfassung Auszahlungen'!$N$12,"")</f>
        <v/>
      </c>
      <c r="C64" s="204" t="str">
        <f ca="1">IF(ISNUMBER(MATCH(C4,'3. Erfassung Auszahlungen'!$V$12:$CE$12,0)),'3. Erfassung Auszahlungen'!$N$12,"")</f>
        <v/>
      </c>
      <c r="D64" s="204" t="str">
        <f ca="1">IF(ISNUMBER(MATCH(D4,'3. Erfassung Auszahlungen'!$V$12:$CE$12,0)),'3. Erfassung Auszahlungen'!$N$12,"")</f>
        <v/>
      </c>
      <c r="E64" s="204" t="str">
        <f ca="1">IF(ISNUMBER(MATCH(E4,'3. Erfassung Auszahlungen'!$V$12:$CE$12,0)),'3. Erfassung Auszahlungen'!$N$12,"")</f>
        <v/>
      </c>
      <c r="F64" s="204" t="str">
        <f ca="1">IF(ISNUMBER(MATCH(F4,'3. Erfassung Auszahlungen'!$V$12:$CE$12,0)),'3. Erfassung Auszahlungen'!$N$12,"")</f>
        <v/>
      </c>
      <c r="G64" s="204" t="str">
        <f ca="1">IF(ISNUMBER(MATCH(G4,'3. Erfassung Auszahlungen'!$V$12:$CE$12,0)),'3. Erfassung Auszahlungen'!$N$12,"")</f>
        <v/>
      </c>
      <c r="H64" s="204" t="str">
        <f ca="1">IF(ISNUMBER(MATCH(H4,'3. Erfassung Auszahlungen'!$V$12:$CE$12,0)),'3. Erfassung Auszahlungen'!$N$12,"")</f>
        <v/>
      </c>
      <c r="I64" s="204" t="str">
        <f ca="1">IF(ISNUMBER(MATCH(I4,'3. Erfassung Auszahlungen'!$V$12:$CE$12,0)),'3. Erfassung Auszahlungen'!$N$12,"")</f>
        <v/>
      </c>
      <c r="J64" s="204" t="str">
        <f ca="1">IF(ISNUMBER(MATCH(J4,'3. Erfassung Auszahlungen'!$V$12:$CE$12,0)),'3. Erfassung Auszahlungen'!$N$12,"")</f>
        <v/>
      </c>
      <c r="K64" s="204" t="str">
        <f ca="1">IF(ISNUMBER(MATCH(K4,'3. Erfassung Auszahlungen'!$V$12:$CE$12,0)),'3. Erfassung Auszahlungen'!$N$12,"")</f>
        <v/>
      </c>
      <c r="L64" s="204" t="str">
        <f ca="1">IF(ISNUMBER(MATCH(L4,'3. Erfassung Auszahlungen'!$V$12:$CE$12,0)),'3. Erfassung Auszahlungen'!$N$12,"")</f>
        <v/>
      </c>
      <c r="M64" s="204" t="str">
        <f ca="1">IF(ISNUMBER(MATCH(M4,'3. Erfassung Auszahlungen'!$V$12:$CE$12,0)),'3. Erfassung Auszahlungen'!$N$12,"")</f>
        <v/>
      </c>
      <c r="N64" s="135">
        <f t="shared" ca="1" si="8"/>
        <v>0</v>
      </c>
    </row>
    <row r="65" spans="1:14" x14ac:dyDescent="0.25">
      <c r="A65" s="18">
        <f>'3. Erfassung Auszahlungen'!A13</f>
        <v>0</v>
      </c>
      <c r="B65" s="204" t="str">
        <f ca="1">IF(ISNUMBER(MATCH(B4,'3. Erfassung Auszahlungen'!$V$13:$CE$13,0)),'3. Erfassung Auszahlungen'!$N$13,"")</f>
        <v/>
      </c>
      <c r="C65" s="204" t="str">
        <f ca="1">IF(ISNUMBER(MATCH(C4,'3. Erfassung Auszahlungen'!$V$13:$CE$13,0)),'3. Erfassung Auszahlungen'!$N$13,"")</f>
        <v/>
      </c>
      <c r="D65" s="204" t="str">
        <f ca="1">IF(ISNUMBER(MATCH(D4,'3. Erfassung Auszahlungen'!$V$13:$CE$13,0)),'3. Erfassung Auszahlungen'!$N$13,"")</f>
        <v/>
      </c>
      <c r="E65" s="204" t="str">
        <f ca="1">IF(ISNUMBER(MATCH(E4,'3. Erfassung Auszahlungen'!$V$13:$CE$13,0)),'3. Erfassung Auszahlungen'!$N$13,"")</f>
        <v/>
      </c>
      <c r="F65" s="204" t="str">
        <f ca="1">IF(ISNUMBER(MATCH(F4,'3. Erfassung Auszahlungen'!$V$13:$CE$13,0)),'3. Erfassung Auszahlungen'!$N$13,"")</f>
        <v/>
      </c>
      <c r="G65" s="204" t="str">
        <f ca="1">IF(ISNUMBER(MATCH(G4,'3. Erfassung Auszahlungen'!$V$13:$CE$13,0)),'3. Erfassung Auszahlungen'!$N$13,"")</f>
        <v/>
      </c>
      <c r="H65" s="204" t="str">
        <f ca="1">IF(ISNUMBER(MATCH(H4,'3. Erfassung Auszahlungen'!$V$13:$CE$13,0)),'3. Erfassung Auszahlungen'!$N$13,"")</f>
        <v/>
      </c>
      <c r="I65" s="204" t="str">
        <f ca="1">IF(ISNUMBER(MATCH(I4,'3. Erfassung Auszahlungen'!$V$13:$CE$13,0)),'3. Erfassung Auszahlungen'!$N$13,"")</f>
        <v/>
      </c>
      <c r="J65" s="204" t="str">
        <f ca="1">IF(ISNUMBER(MATCH(J4,'3. Erfassung Auszahlungen'!$V$13:$CE$13,0)),'3. Erfassung Auszahlungen'!$N$13,"")</f>
        <v/>
      </c>
      <c r="K65" s="204" t="str">
        <f ca="1">IF(ISNUMBER(MATCH(K4,'3. Erfassung Auszahlungen'!$V$13:$CE$13,0)),'3. Erfassung Auszahlungen'!$N$13,"")</f>
        <v/>
      </c>
      <c r="L65" s="204" t="str">
        <f ca="1">IF(ISNUMBER(MATCH(L4,'3. Erfassung Auszahlungen'!$V$13:$CE$13,0)),'3. Erfassung Auszahlungen'!$N$13,"")</f>
        <v/>
      </c>
      <c r="M65" s="204" t="str">
        <f ca="1">IF(ISNUMBER(MATCH(M4,'3. Erfassung Auszahlungen'!$V$13:$CE$13,0)),'3. Erfassung Auszahlungen'!$N$13,"")</f>
        <v/>
      </c>
      <c r="N65" s="135">
        <f t="shared" ca="1" si="8"/>
        <v>0</v>
      </c>
    </row>
    <row r="66" spans="1:14" x14ac:dyDescent="0.25">
      <c r="A66" s="18">
        <f>'3. Erfassung Auszahlungen'!A14</f>
        <v>0</v>
      </c>
      <c r="B66" s="204" t="str">
        <f ca="1">IF(ISNUMBER(MATCH(B4,'3. Erfassung Auszahlungen'!$V$14:$CE$14,0)),'3. Erfassung Auszahlungen'!$N$14,"")</f>
        <v/>
      </c>
      <c r="C66" s="204" t="str">
        <f ca="1">IF(ISNUMBER(MATCH(C4,'3. Erfassung Auszahlungen'!$V$14:$CE$14,0)),'3. Erfassung Auszahlungen'!$N$14,"")</f>
        <v/>
      </c>
      <c r="D66" s="204" t="str">
        <f ca="1">IF(ISNUMBER(MATCH(D4,'3. Erfassung Auszahlungen'!$V$14:$CE$14,0)),'3. Erfassung Auszahlungen'!$N$14,"")</f>
        <v/>
      </c>
      <c r="E66" s="204" t="str">
        <f ca="1">IF(ISNUMBER(MATCH(E4,'3. Erfassung Auszahlungen'!$V$14:$CE$14,0)),'3. Erfassung Auszahlungen'!$N$14,"")</f>
        <v/>
      </c>
      <c r="F66" s="204" t="str">
        <f ca="1">IF(ISNUMBER(MATCH(F4,'3. Erfassung Auszahlungen'!$V$14:$CE$14,0)),'3. Erfassung Auszahlungen'!$N$14,"")</f>
        <v/>
      </c>
      <c r="G66" s="204" t="str">
        <f ca="1">IF(ISNUMBER(MATCH(G4,'3. Erfassung Auszahlungen'!$V$14:$CE$14,0)),'3. Erfassung Auszahlungen'!$N$14,"")</f>
        <v/>
      </c>
      <c r="H66" s="204" t="str">
        <f ca="1">IF(ISNUMBER(MATCH(H4,'3. Erfassung Auszahlungen'!$V$14:$CE$14,0)),'3. Erfassung Auszahlungen'!$N$14,"")</f>
        <v/>
      </c>
      <c r="I66" s="204" t="str">
        <f ca="1">IF(ISNUMBER(MATCH(I4,'3. Erfassung Auszahlungen'!$V$14:$CE$14,0)),'3. Erfassung Auszahlungen'!$N$14,"")</f>
        <v/>
      </c>
      <c r="J66" s="204" t="str">
        <f ca="1">IF(ISNUMBER(MATCH(J4,'3. Erfassung Auszahlungen'!$V$14:$CE$14,0)),'3. Erfassung Auszahlungen'!$N$14,"")</f>
        <v/>
      </c>
      <c r="K66" s="204" t="str">
        <f ca="1">IF(ISNUMBER(MATCH(K4,'3. Erfassung Auszahlungen'!$V$14:$CE$14,0)),'3. Erfassung Auszahlungen'!$N$14,"")</f>
        <v/>
      </c>
      <c r="L66" s="204" t="str">
        <f ca="1">IF(ISNUMBER(MATCH(L4,'3. Erfassung Auszahlungen'!$V$14:$CE$14,0)),'3. Erfassung Auszahlungen'!$N$14,"")</f>
        <v/>
      </c>
      <c r="M66" s="204" t="str">
        <f ca="1">IF(ISNUMBER(MATCH(M4,'3. Erfassung Auszahlungen'!$V$14:$CE$14,0)),'3. Erfassung Auszahlungen'!$N$14,"")</f>
        <v/>
      </c>
      <c r="N66" s="135">
        <f t="shared" ca="1" si="8"/>
        <v>0</v>
      </c>
    </row>
    <row r="67" spans="1:14" x14ac:dyDescent="0.25">
      <c r="A67" s="18">
        <f>'3. Erfassung Auszahlungen'!A15</f>
        <v>0</v>
      </c>
      <c r="B67" s="204" t="str">
        <f ca="1">IF(ISNUMBER(MATCH(B4,'3. Erfassung Auszahlungen'!$V$15:$CE$15,0)),'3. Erfassung Auszahlungen'!$N$15,"")</f>
        <v/>
      </c>
      <c r="C67" s="204" t="str">
        <f ca="1">IF(ISNUMBER(MATCH(C4,'3. Erfassung Auszahlungen'!$V$15:$CE$15,0)),'3. Erfassung Auszahlungen'!$N$15,"")</f>
        <v/>
      </c>
      <c r="D67" s="204" t="str">
        <f ca="1">IF(ISNUMBER(MATCH(D4,'3. Erfassung Auszahlungen'!$V$15:$CE$15,0)),'3. Erfassung Auszahlungen'!$N$15,"")</f>
        <v/>
      </c>
      <c r="E67" s="204" t="str">
        <f ca="1">IF(ISNUMBER(MATCH(E4,'3. Erfassung Auszahlungen'!$V$15:$CE$15,0)),'3. Erfassung Auszahlungen'!$N$15,"")</f>
        <v/>
      </c>
      <c r="F67" s="204" t="str">
        <f ca="1">IF(ISNUMBER(MATCH(F4,'3. Erfassung Auszahlungen'!$V$15:$CE$15,0)),'3. Erfassung Auszahlungen'!$N$15,"")</f>
        <v/>
      </c>
      <c r="G67" s="204" t="str">
        <f ca="1">IF(ISNUMBER(MATCH(G4,'3. Erfassung Auszahlungen'!$V$15:$CE$15,0)),'3. Erfassung Auszahlungen'!$N$15,"")</f>
        <v/>
      </c>
      <c r="H67" s="204" t="str">
        <f ca="1">IF(ISNUMBER(MATCH(H4,'3. Erfassung Auszahlungen'!$V$15:$CE$15,0)),'3. Erfassung Auszahlungen'!$N$15,"")</f>
        <v/>
      </c>
      <c r="I67" s="204" t="str">
        <f ca="1">IF(ISNUMBER(MATCH(I4,'3. Erfassung Auszahlungen'!$V$15:$CE$15,0)),'3. Erfassung Auszahlungen'!$N$15,"")</f>
        <v/>
      </c>
      <c r="J67" s="204" t="str">
        <f ca="1">IF(ISNUMBER(MATCH(J4,'3. Erfassung Auszahlungen'!$V$15:$CE$15,0)),'3. Erfassung Auszahlungen'!$N$15,"")</f>
        <v/>
      </c>
      <c r="K67" s="204" t="str">
        <f ca="1">IF(ISNUMBER(MATCH(K4,'3. Erfassung Auszahlungen'!$V$15:$CE$15,0)),'3. Erfassung Auszahlungen'!$N$15,"")</f>
        <v/>
      </c>
      <c r="L67" s="204" t="str">
        <f ca="1">IF(ISNUMBER(MATCH(L4,'3. Erfassung Auszahlungen'!$V$15:$CE$15,0)),'3. Erfassung Auszahlungen'!$N$15,"")</f>
        <v/>
      </c>
      <c r="M67" s="204" t="str">
        <f ca="1">IF(ISNUMBER(MATCH(M4,'3. Erfassung Auszahlungen'!$V$15:$CE$15,0)),'3. Erfassung Auszahlungen'!$N$15,"")</f>
        <v/>
      </c>
      <c r="N67" s="135">
        <f t="shared" ca="1" si="8"/>
        <v>0</v>
      </c>
    </row>
    <row r="68" spans="1:14" x14ac:dyDescent="0.25">
      <c r="A68" s="18">
        <f>'3. Erfassung Auszahlungen'!A16</f>
        <v>0</v>
      </c>
      <c r="B68" s="204" t="str">
        <f ca="1">IF(ISNUMBER(MATCH(B4,'3. Erfassung Auszahlungen'!$V$16:$CE$16,0)),'3. Erfassung Auszahlungen'!$N$16,"")</f>
        <v/>
      </c>
      <c r="C68" s="204" t="str">
        <f ca="1">IF(ISNUMBER(MATCH(C4,'3. Erfassung Auszahlungen'!$V$16:$CE$16,0)),'3. Erfassung Auszahlungen'!$N$16,"")</f>
        <v/>
      </c>
      <c r="D68" s="204" t="str">
        <f ca="1">IF(ISNUMBER(MATCH(D4,'3. Erfassung Auszahlungen'!$V$16:$CE$16,0)),'3. Erfassung Auszahlungen'!$N$16,"")</f>
        <v/>
      </c>
      <c r="E68" s="204" t="str">
        <f ca="1">IF(ISNUMBER(MATCH(E4,'3. Erfassung Auszahlungen'!$V$16:$CE$16,0)),'3. Erfassung Auszahlungen'!$N$16,"")</f>
        <v/>
      </c>
      <c r="F68" s="204" t="str">
        <f ca="1">IF(ISNUMBER(MATCH(F4,'3. Erfassung Auszahlungen'!$V$16:$CE$16,0)),'3. Erfassung Auszahlungen'!$N$16,"")</f>
        <v/>
      </c>
      <c r="G68" s="204" t="str">
        <f ca="1">IF(ISNUMBER(MATCH(G4,'3. Erfassung Auszahlungen'!$V$16:$CE$16,0)),'3. Erfassung Auszahlungen'!$N$16,"")</f>
        <v/>
      </c>
      <c r="H68" s="204" t="str">
        <f ca="1">IF(ISNUMBER(MATCH(H4,'3. Erfassung Auszahlungen'!$V$16:$CE$16,0)),'3. Erfassung Auszahlungen'!$N$16,"")</f>
        <v/>
      </c>
      <c r="I68" s="204" t="str">
        <f ca="1">IF(ISNUMBER(MATCH(I4,'3. Erfassung Auszahlungen'!$V$16:$CE$16,0)),'3. Erfassung Auszahlungen'!$N$16,"")</f>
        <v/>
      </c>
      <c r="J68" s="204" t="str">
        <f ca="1">IF(ISNUMBER(MATCH(J4,'3. Erfassung Auszahlungen'!$V$16:$CE$16,0)),'3. Erfassung Auszahlungen'!$N$16,"")</f>
        <v/>
      </c>
      <c r="K68" s="204" t="str">
        <f ca="1">IF(ISNUMBER(MATCH(K4,'3. Erfassung Auszahlungen'!$V$16:$CE$16,0)),'3. Erfassung Auszahlungen'!$N$16,"")</f>
        <v/>
      </c>
      <c r="L68" s="204" t="str">
        <f ca="1">IF(ISNUMBER(MATCH(L4,'3. Erfassung Auszahlungen'!$V$16:$CE$16,0)),'3. Erfassung Auszahlungen'!$N$16,"")</f>
        <v/>
      </c>
      <c r="M68" s="204" t="str">
        <f ca="1">IF(ISNUMBER(MATCH(M4,'3. Erfassung Auszahlungen'!$V$16:$CE$16,0)),'3. Erfassung Auszahlungen'!$N$16,"")</f>
        <v/>
      </c>
      <c r="N68" s="135">
        <f t="shared" ca="1" si="8"/>
        <v>0</v>
      </c>
    </row>
    <row r="69" spans="1:14" x14ac:dyDescent="0.25">
      <c r="A69" s="18">
        <f>'3. Erfassung Auszahlungen'!A17</f>
        <v>0</v>
      </c>
      <c r="B69" s="204" t="str">
        <f ca="1">IF(ISNUMBER(MATCH(B4,'3. Erfassung Auszahlungen'!$V$17:$CE$17,0)),'3. Erfassung Auszahlungen'!$N$17,"")</f>
        <v/>
      </c>
      <c r="C69" s="204" t="str">
        <f ca="1">IF(ISNUMBER(MATCH(C4,'3. Erfassung Auszahlungen'!$V$17:$CE$17,0)),'3. Erfassung Auszahlungen'!$N$17,"")</f>
        <v/>
      </c>
      <c r="D69" s="204" t="str">
        <f ca="1">IF(ISNUMBER(MATCH(D4,'3. Erfassung Auszahlungen'!$V$17:$CE$17,0)),'3. Erfassung Auszahlungen'!$N$17,"")</f>
        <v/>
      </c>
      <c r="E69" s="204" t="str">
        <f ca="1">IF(ISNUMBER(MATCH(E4,'3. Erfassung Auszahlungen'!$V$17:$CE$17,0)),'3. Erfassung Auszahlungen'!$N$17,"")</f>
        <v/>
      </c>
      <c r="F69" s="204" t="str">
        <f ca="1">IF(ISNUMBER(MATCH(F4,'3. Erfassung Auszahlungen'!$V$17:$CE$17,0)),'3. Erfassung Auszahlungen'!$N$17,"")</f>
        <v/>
      </c>
      <c r="G69" s="204" t="str">
        <f ca="1">IF(ISNUMBER(MATCH(G4,'3. Erfassung Auszahlungen'!$V$17:$CE$17,0)),'3. Erfassung Auszahlungen'!$N$17,"")</f>
        <v/>
      </c>
      <c r="H69" s="204" t="str">
        <f ca="1">IF(ISNUMBER(MATCH(H4,'3. Erfassung Auszahlungen'!$V$17:$CE$17,0)),'3. Erfassung Auszahlungen'!$N$17,"")</f>
        <v/>
      </c>
      <c r="I69" s="204" t="str">
        <f ca="1">IF(ISNUMBER(MATCH(I4,'3. Erfassung Auszahlungen'!$V$17:$CE$17,0)),'3. Erfassung Auszahlungen'!$N$17,"")</f>
        <v/>
      </c>
      <c r="J69" s="204" t="str">
        <f ca="1">IF(ISNUMBER(MATCH(J4,'3. Erfassung Auszahlungen'!$V$17:$CE$17,0)),'3. Erfassung Auszahlungen'!$N$17,"")</f>
        <v/>
      </c>
      <c r="K69" s="204" t="str">
        <f ca="1">IF(ISNUMBER(MATCH(K4,'3. Erfassung Auszahlungen'!$V$17:$CE$17,0)),'3. Erfassung Auszahlungen'!$N$17,"")</f>
        <v/>
      </c>
      <c r="L69" s="204" t="str">
        <f ca="1">IF(ISNUMBER(MATCH(L4,'3. Erfassung Auszahlungen'!$V$17:$CE$17,0)),'3. Erfassung Auszahlungen'!$N$17,"")</f>
        <v/>
      </c>
      <c r="M69" s="204" t="str">
        <f ca="1">IF(ISNUMBER(MATCH(M4,'3. Erfassung Auszahlungen'!$V$17:$CE$17,0)),'3. Erfassung Auszahlungen'!$N$17,"")</f>
        <v/>
      </c>
      <c r="N69" s="135">
        <f t="shared" ca="1" si="8"/>
        <v>0</v>
      </c>
    </row>
    <row r="70" spans="1:14" x14ac:dyDescent="0.25">
      <c r="A70" s="18">
        <f>'3. Erfassung Auszahlungen'!A18</f>
        <v>0</v>
      </c>
      <c r="B70" s="204" t="str">
        <f ca="1">IF(ISNUMBER(MATCH(B4,'3. Erfassung Auszahlungen'!$V$18:$CE$18,0)),'3. Erfassung Auszahlungen'!$N$18,"")</f>
        <v/>
      </c>
      <c r="C70" s="204" t="str">
        <f ca="1">IF(ISNUMBER(MATCH(C4,'3. Erfassung Auszahlungen'!$V$18:$CE$18,0)),'3. Erfassung Auszahlungen'!$N$18,"")</f>
        <v/>
      </c>
      <c r="D70" s="204" t="str">
        <f ca="1">IF(ISNUMBER(MATCH(D4,'3. Erfassung Auszahlungen'!$V$18:$CE$18,0)),'3. Erfassung Auszahlungen'!$N$18,"")</f>
        <v/>
      </c>
      <c r="E70" s="204" t="str">
        <f ca="1">IF(ISNUMBER(MATCH(E4,'3. Erfassung Auszahlungen'!$V$18:$CE$18,0)),'3. Erfassung Auszahlungen'!$N$18,"")</f>
        <v/>
      </c>
      <c r="F70" s="204" t="str">
        <f ca="1">IF(ISNUMBER(MATCH(F4,'3. Erfassung Auszahlungen'!$V$18:$CE$18,0)),'3. Erfassung Auszahlungen'!$N$18,"")</f>
        <v/>
      </c>
      <c r="G70" s="204" t="str">
        <f ca="1">IF(ISNUMBER(MATCH(G4,'3. Erfassung Auszahlungen'!$V$18:$CE$18,0)),'3. Erfassung Auszahlungen'!$N$18,"")</f>
        <v/>
      </c>
      <c r="H70" s="204" t="str">
        <f ca="1">IF(ISNUMBER(MATCH(H4,'3. Erfassung Auszahlungen'!$V$18:$CE$18,0)),'3. Erfassung Auszahlungen'!$N$18,"")</f>
        <v/>
      </c>
      <c r="I70" s="204" t="str">
        <f ca="1">IF(ISNUMBER(MATCH(I4,'3. Erfassung Auszahlungen'!$V$18:$CE$18,0)),'3. Erfassung Auszahlungen'!$N$18,"")</f>
        <v/>
      </c>
      <c r="J70" s="204" t="str">
        <f ca="1">IF(ISNUMBER(MATCH(J4,'3. Erfassung Auszahlungen'!$V$18:$CE$18,0)),'3. Erfassung Auszahlungen'!$N$18,"")</f>
        <v/>
      </c>
      <c r="K70" s="204" t="str">
        <f ca="1">IF(ISNUMBER(MATCH(K4,'3. Erfassung Auszahlungen'!$V$18:$CE$18,0)),'3. Erfassung Auszahlungen'!$N$18,"")</f>
        <v/>
      </c>
      <c r="L70" s="204" t="str">
        <f ca="1">IF(ISNUMBER(MATCH(L4,'3. Erfassung Auszahlungen'!$V$18:$CE$18,0)),'3. Erfassung Auszahlungen'!$N$18,"")</f>
        <v/>
      </c>
      <c r="M70" s="204" t="str">
        <f ca="1">IF(ISNUMBER(MATCH(M4,'3. Erfassung Auszahlungen'!$V$18:$CE$18,0)),'3. Erfassung Auszahlungen'!$N$18,"")</f>
        <v/>
      </c>
      <c r="N70" s="135">
        <f t="shared" ca="1" si="8"/>
        <v>0</v>
      </c>
    </row>
    <row r="71" spans="1:14" x14ac:dyDescent="0.25">
      <c r="A71" s="18">
        <f>'3. Erfassung Auszahlungen'!A19</f>
        <v>0</v>
      </c>
      <c r="B71" s="204" t="str">
        <f ca="1">IF(ISNUMBER(MATCH(B4,'3. Erfassung Auszahlungen'!$V$19:$CE$19,0)),'3. Erfassung Auszahlungen'!$N$19,"")</f>
        <v/>
      </c>
      <c r="C71" s="204" t="str">
        <f ca="1">IF(ISNUMBER(MATCH(C4,'3. Erfassung Auszahlungen'!$V$19:$CE$19,0)),'3. Erfassung Auszahlungen'!$N$19,"")</f>
        <v/>
      </c>
      <c r="D71" s="204" t="str">
        <f ca="1">IF(ISNUMBER(MATCH(D4,'3. Erfassung Auszahlungen'!$V$19:$CE$19,0)),'3. Erfassung Auszahlungen'!$N$19,"")</f>
        <v/>
      </c>
      <c r="E71" s="204" t="str">
        <f ca="1">IF(ISNUMBER(MATCH(E4,'3. Erfassung Auszahlungen'!$V$19:$CE$19,0)),'3. Erfassung Auszahlungen'!$N$19,"")</f>
        <v/>
      </c>
      <c r="F71" s="204" t="str">
        <f ca="1">IF(ISNUMBER(MATCH(F4,'3. Erfassung Auszahlungen'!$V$19:$CE$19,0)),'3. Erfassung Auszahlungen'!$N$19,"")</f>
        <v/>
      </c>
      <c r="G71" s="204" t="str">
        <f ca="1">IF(ISNUMBER(MATCH(G4,'3. Erfassung Auszahlungen'!$V$19:$CE$19,0)),'3. Erfassung Auszahlungen'!$N$19,"")</f>
        <v/>
      </c>
      <c r="H71" s="204" t="str">
        <f ca="1">IF(ISNUMBER(MATCH(H4,'3. Erfassung Auszahlungen'!$V$19:$CE$19,0)),'3. Erfassung Auszahlungen'!$N$19,"")</f>
        <v/>
      </c>
      <c r="I71" s="204" t="str">
        <f ca="1">IF(ISNUMBER(MATCH(I4,'3. Erfassung Auszahlungen'!$V$19:$CE$19,0)),'3. Erfassung Auszahlungen'!$N$19,"")</f>
        <v/>
      </c>
      <c r="J71" s="204" t="str">
        <f ca="1">IF(ISNUMBER(MATCH(J4,'3. Erfassung Auszahlungen'!$V$19:$CE$19,0)),'3. Erfassung Auszahlungen'!$N$19,"")</f>
        <v/>
      </c>
      <c r="K71" s="204" t="str">
        <f ca="1">IF(ISNUMBER(MATCH(K4,'3. Erfassung Auszahlungen'!$V$19:$CE$19,0)),'3. Erfassung Auszahlungen'!$N$19,"")</f>
        <v/>
      </c>
      <c r="L71" s="204" t="str">
        <f ca="1">IF(ISNUMBER(MATCH(L4,'3. Erfassung Auszahlungen'!$V$19:$CE$19,0)),'3. Erfassung Auszahlungen'!$N$19,"")</f>
        <v/>
      </c>
      <c r="M71" s="204" t="str">
        <f ca="1">IF(ISNUMBER(MATCH(M4,'3. Erfassung Auszahlungen'!$V$19:$CE$19,0)),'3. Erfassung Auszahlungen'!$N$19,"")</f>
        <v/>
      </c>
      <c r="N71" s="135">
        <f t="shared" ca="1" si="8"/>
        <v>0</v>
      </c>
    </row>
    <row r="72" spans="1:14" x14ac:dyDescent="0.25">
      <c r="A72" s="18">
        <f>'3. Erfassung Auszahlungen'!A20</f>
        <v>0</v>
      </c>
      <c r="B72" s="204" t="str">
        <f ca="1">IF(ISNUMBER(MATCH(B4,'3. Erfassung Auszahlungen'!$V$20:$CE$20,0)),'3. Erfassung Auszahlungen'!$N$20,"")</f>
        <v/>
      </c>
      <c r="C72" s="204" t="str">
        <f ca="1">IF(ISNUMBER(MATCH(C4,'3. Erfassung Auszahlungen'!$V$20:$CE$20,0)),'3. Erfassung Auszahlungen'!$N$20,"")</f>
        <v/>
      </c>
      <c r="D72" s="204" t="str">
        <f ca="1">IF(ISNUMBER(MATCH(D4,'3. Erfassung Auszahlungen'!$V$20:$CE$20,0)),'3. Erfassung Auszahlungen'!$N$20,"")</f>
        <v/>
      </c>
      <c r="E72" s="204" t="str">
        <f ca="1">IF(ISNUMBER(MATCH(E4,'3. Erfassung Auszahlungen'!$V$20:$CE$20,0)),'3. Erfassung Auszahlungen'!$N$20,"")</f>
        <v/>
      </c>
      <c r="F72" s="204" t="str">
        <f ca="1">IF(ISNUMBER(MATCH(F4,'3. Erfassung Auszahlungen'!$V$20:$CE$20,0)),'3. Erfassung Auszahlungen'!$N$20,"")</f>
        <v/>
      </c>
      <c r="G72" s="204" t="str">
        <f ca="1">IF(ISNUMBER(MATCH(G4,'3. Erfassung Auszahlungen'!$V$20:$CE$20,0)),'3. Erfassung Auszahlungen'!$N$20,"")</f>
        <v/>
      </c>
      <c r="H72" s="204" t="str">
        <f ca="1">IF(ISNUMBER(MATCH(H4,'3. Erfassung Auszahlungen'!$V$20:$CE$20,0)),'3. Erfassung Auszahlungen'!$N$20,"")</f>
        <v/>
      </c>
      <c r="I72" s="204" t="str">
        <f ca="1">IF(ISNUMBER(MATCH(I4,'3. Erfassung Auszahlungen'!$V$20:$CE$20,0)),'3. Erfassung Auszahlungen'!$N$20,"")</f>
        <v/>
      </c>
      <c r="J72" s="204" t="str">
        <f ca="1">IF(ISNUMBER(MATCH(J4,'3. Erfassung Auszahlungen'!$V$20:$CE$20,0)),'3. Erfassung Auszahlungen'!$N$20,"")</f>
        <v/>
      </c>
      <c r="K72" s="204" t="str">
        <f ca="1">IF(ISNUMBER(MATCH(K4,'3. Erfassung Auszahlungen'!$V$20:$CE$20,0)),'3. Erfassung Auszahlungen'!$N$20,"")</f>
        <v/>
      </c>
      <c r="L72" s="204" t="str">
        <f ca="1">IF(ISNUMBER(MATCH(L4,'3. Erfassung Auszahlungen'!$V$20:$CE$20,0)),'3. Erfassung Auszahlungen'!$N$20,"")</f>
        <v/>
      </c>
      <c r="M72" s="204" t="str">
        <f ca="1">IF(ISNUMBER(MATCH(M4,'3. Erfassung Auszahlungen'!$V$20:$CE$20,0)),'3. Erfassung Auszahlungen'!$N$20,"")</f>
        <v/>
      </c>
      <c r="N72" s="135">
        <f t="shared" ca="1" si="8"/>
        <v>0</v>
      </c>
    </row>
    <row r="73" spans="1:14" x14ac:dyDescent="0.25">
      <c r="A73" s="18">
        <f>'3. Erfassung Auszahlungen'!A21</f>
        <v>0</v>
      </c>
      <c r="B73" s="204" t="str">
        <f ca="1">IF(ISNUMBER(MATCH(B4,'3. Erfassung Auszahlungen'!$V$21:$CE$21,0)),'3. Erfassung Auszahlungen'!$N$21,"")</f>
        <v/>
      </c>
      <c r="C73" s="204" t="str">
        <f ca="1">IF(ISNUMBER(MATCH(C4,'3. Erfassung Auszahlungen'!$V$21:$CE$21,0)),'3. Erfassung Auszahlungen'!$N$21,"")</f>
        <v/>
      </c>
      <c r="D73" s="204" t="str">
        <f ca="1">IF(ISNUMBER(MATCH(D4,'3. Erfassung Auszahlungen'!$V$21:$CE$21,0)),'3. Erfassung Auszahlungen'!$N$21,"")</f>
        <v/>
      </c>
      <c r="E73" s="204" t="str">
        <f ca="1">IF(ISNUMBER(MATCH(E4,'3. Erfassung Auszahlungen'!$V$21:$CE$21,0)),'3. Erfassung Auszahlungen'!$N$21,"")</f>
        <v/>
      </c>
      <c r="F73" s="204" t="str">
        <f ca="1">IF(ISNUMBER(MATCH(F4,'3. Erfassung Auszahlungen'!$V$21:$CE$21,0)),'3. Erfassung Auszahlungen'!$N$21,"")</f>
        <v/>
      </c>
      <c r="G73" s="204" t="str">
        <f ca="1">IF(ISNUMBER(MATCH(G4,'3. Erfassung Auszahlungen'!$V$21:$CE$21,0)),'3. Erfassung Auszahlungen'!$N$21,"")</f>
        <v/>
      </c>
      <c r="H73" s="204" t="str">
        <f ca="1">IF(ISNUMBER(MATCH(H4,'3. Erfassung Auszahlungen'!$V$21:$CE$21,0)),'3. Erfassung Auszahlungen'!$N$21,"")</f>
        <v/>
      </c>
      <c r="I73" s="204" t="str">
        <f ca="1">IF(ISNUMBER(MATCH(I4,'3. Erfassung Auszahlungen'!$V$21:$CE$21,0)),'3. Erfassung Auszahlungen'!$N$21,"")</f>
        <v/>
      </c>
      <c r="J73" s="204" t="str">
        <f ca="1">IF(ISNUMBER(MATCH(J4,'3. Erfassung Auszahlungen'!$V$21:$CE$21,0)),'3. Erfassung Auszahlungen'!$N$21,"")</f>
        <v/>
      </c>
      <c r="K73" s="204" t="str">
        <f ca="1">IF(ISNUMBER(MATCH(K4,'3. Erfassung Auszahlungen'!$V$21:$CE$21,0)),'3. Erfassung Auszahlungen'!$N$21,"")</f>
        <v/>
      </c>
      <c r="L73" s="204" t="str">
        <f ca="1">IF(ISNUMBER(MATCH(L4,'3. Erfassung Auszahlungen'!$V$21:$CE$21,0)),'3. Erfassung Auszahlungen'!$N$21,"")</f>
        <v/>
      </c>
      <c r="M73" s="204" t="str">
        <f ca="1">IF(ISNUMBER(MATCH(M4,'3. Erfassung Auszahlungen'!$V$21:$CE$21,0)),'3. Erfassung Auszahlungen'!$N$21,"")</f>
        <v/>
      </c>
      <c r="N73" s="135">
        <f t="shared" ca="1" si="8"/>
        <v>0</v>
      </c>
    </row>
    <row r="74" spans="1:14" x14ac:dyDescent="0.25">
      <c r="A74" s="18">
        <f>'3. Erfassung Auszahlungen'!A22</f>
        <v>0</v>
      </c>
      <c r="B74" s="204" t="str">
        <f ca="1">IF(ISNUMBER(MATCH(B4,'3. Erfassung Auszahlungen'!$V$22:$CE$22,0)),'3. Erfassung Auszahlungen'!$N$22,"")</f>
        <v/>
      </c>
      <c r="C74" s="204" t="str">
        <f ca="1">IF(ISNUMBER(MATCH(C4,'3. Erfassung Auszahlungen'!$V$22:$CE$22,0)),'3. Erfassung Auszahlungen'!$N$22,"")</f>
        <v/>
      </c>
      <c r="D74" s="204" t="str">
        <f ca="1">IF(ISNUMBER(MATCH(D4,'3. Erfassung Auszahlungen'!$V$22:$CE$22,0)),'3. Erfassung Auszahlungen'!$N$22,"")</f>
        <v/>
      </c>
      <c r="E74" s="204" t="str">
        <f ca="1">IF(ISNUMBER(MATCH(E4,'3. Erfassung Auszahlungen'!$V$22:$CE$22,0)),'3. Erfassung Auszahlungen'!$N$22,"")</f>
        <v/>
      </c>
      <c r="F74" s="204" t="str">
        <f ca="1">IF(ISNUMBER(MATCH(F4,'3. Erfassung Auszahlungen'!$V$22:$CE$22,0)),'3. Erfassung Auszahlungen'!$N$22,"")</f>
        <v/>
      </c>
      <c r="G74" s="204" t="str">
        <f ca="1">IF(ISNUMBER(MATCH(G4,'3. Erfassung Auszahlungen'!$V$22:$CE$22,0)),'3. Erfassung Auszahlungen'!$N$22,"")</f>
        <v/>
      </c>
      <c r="H74" s="204" t="str">
        <f ca="1">IF(ISNUMBER(MATCH(H4,'3. Erfassung Auszahlungen'!$V$22:$CE$22,0)),'3. Erfassung Auszahlungen'!$N$22,"")</f>
        <v/>
      </c>
      <c r="I74" s="204" t="str">
        <f ca="1">IF(ISNUMBER(MATCH(I4,'3. Erfassung Auszahlungen'!$V$22:$CE$22,0)),'3. Erfassung Auszahlungen'!$N$22,"")</f>
        <v/>
      </c>
      <c r="J74" s="204" t="str">
        <f ca="1">IF(ISNUMBER(MATCH(J4,'3. Erfassung Auszahlungen'!$V$22:$CE$22,0)),'3. Erfassung Auszahlungen'!$N$22,"")</f>
        <v/>
      </c>
      <c r="K74" s="204" t="str">
        <f ca="1">IF(ISNUMBER(MATCH(K4,'3. Erfassung Auszahlungen'!$V$22:$CE$22,0)),'3. Erfassung Auszahlungen'!$N$22,"")</f>
        <v/>
      </c>
      <c r="L74" s="204" t="str">
        <f ca="1">IF(ISNUMBER(MATCH(L4,'3. Erfassung Auszahlungen'!$V$22:$CE$22,0)),'3. Erfassung Auszahlungen'!$N$22,"")</f>
        <v/>
      </c>
      <c r="M74" s="204" t="str">
        <f ca="1">IF(ISNUMBER(MATCH(M4,'3. Erfassung Auszahlungen'!$V$22:$CE$22,0)),'3. Erfassung Auszahlungen'!$N$22,"")</f>
        <v/>
      </c>
      <c r="N74" s="135">
        <f t="shared" ca="1" si="8"/>
        <v>0</v>
      </c>
    </row>
    <row r="75" spans="1:14" x14ac:dyDescent="0.25">
      <c r="A75" s="18">
        <f>'3. Erfassung Auszahlungen'!A23</f>
        <v>0</v>
      </c>
      <c r="B75" s="204" t="str">
        <f ca="1">IF(ISNUMBER(MATCH(B4,'3. Erfassung Auszahlungen'!$V$23:$CE$23,0)),'3. Erfassung Auszahlungen'!$N$23,"")</f>
        <v/>
      </c>
      <c r="C75" s="204" t="str">
        <f ca="1">IF(ISNUMBER(MATCH(C4,'3. Erfassung Auszahlungen'!$V$23:$CE$23,0)),'3. Erfassung Auszahlungen'!$N$23,"")</f>
        <v/>
      </c>
      <c r="D75" s="204" t="str">
        <f ca="1">IF(ISNUMBER(MATCH(D4,'3. Erfassung Auszahlungen'!$V$23:$CE$23,0)),'3. Erfassung Auszahlungen'!$N$23,"")</f>
        <v/>
      </c>
      <c r="E75" s="204" t="str">
        <f ca="1">IF(ISNUMBER(MATCH(E4,'3. Erfassung Auszahlungen'!$V$23:$CE$23,0)),'3. Erfassung Auszahlungen'!$N$23,"")</f>
        <v/>
      </c>
      <c r="F75" s="204" t="str">
        <f ca="1">IF(ISNUMBER(MATCH(F4,'3. Erfassung Auszahlungen'!$V$23:$CE$23,0)),'3. Erfassung Auszahlungen'!$N$23,"")</f>
        <v/>
      </c>
      <c r="G75" s="204" t="str">
        <f ca="1">IF(ISNUMBER(MATCH(G4,'3. Erfassung Auszahlungen'!$V$23:$CE$23,0)),'3. Erfassung Auszahlungen'!$N$23,"")</f>
        <v/>
      </c>
      <c r="H75" s="204" t="str">
        <f ca="1">IF(ISNUMBER(MATCH(H4,'3. Erfassung Auszahlungen'!$V$23:$CE$23,0)),'3. Erfassung Auszahlungen'!$N$23,"")</f>
        <v/>
      </c>
      <c r="I75" s="204" t="str">
        <f ca="1">IF(ISNUMBER(MATCH(I4,'3. Erfassung Auszahlungen'!$V$23:$CE$23,0)),'3. Erfassung Auszahlungen'!$N$23,"")</f>
        <v/>
      </c>
      <c r="J75" s="204" t="str">
        <f ca="1">IF(ISNUMBER(MATCH(J4,'3. Erfassung Auszahlungen'!$V$23:$CE$23,0)),'3. Erfassung Auszahlungen'!$N$23,"")</f>
        <v/>
      </c>
      <c r="K75" s="204" t="str">
        <f ca="1">IF(ISNUMBER(MATCH(K4,'3. Erfassung Auszahlungen'!$V$23:$CE$23,0)),'3. Erfassung Auszahlungen'!$N$23,"")</f>
        <v/>
      </c>
      <c r="L75" s="204" t="str">
        <f ca="1">IF(ISNUMBER(MATCH(L4,'3. Erfassung Auszahlungen'!$V$23:$CE$23,0)),'3. Erfassung Auszahlungen'!$N$23,"")</f>
        <v/>
      </c>
      <c r="M75" s="204" t="str">
        <f ca="1">IF(ISNUMBER(MATCH(M4,'3. Erfassung Auszahlungen'!$V$23:$CE$23,0)),'3. Erfassung Auszahlungen'!$N$23,"")</f>
        <v/>
      </c>
      <c r="N75" s="135">
        <f t="shared" ca="1" si="8"/>
        <v>0</v>
      </c>
    </row>
    <row r="76" spans="1:14" x14ac:dyDescent="0.25">
      <c r="A76" s="18">
        <f>'3. Erfassung Auszahlungen'!A24</f>
        <v>0</v>
      </c>
      <c r="B76" s="204" t="str">
        <f ca="1">IF(ISNUMBER(MATCH(B4,'3. Erfassung Auszahlungen'!$V$24:$CE$24,0)),'3. Erfassung Auszahlungen'!$N$24,"")</f>
        <v/>
      </c>
      <c r="C76" s="204" t="str">
        <f ca="1">IF(ISNUMBER(MATCH(C4,'3. Erfassung Auszahlungen'!$V$24:$CE$24,0)),'3. Erfassung Auszahlungen'!$N$24,"")</f>
        <v/>
      </c>
      <c r="D76" s="204" t="str">
        <f ca="1">IF(ISNUMBER(MATCH(D4,'3. Erfassung Auszahlungen'!$V$24:$CE$24,0)),'3. Erfassung Auszahlungen'!$N$24,"")</f>
        <v/>
      </c>
      <c r="E76" s="204" t="str">
        <f ca="1">IF(ISNUMBER(MATCH(E4,'3. Erfassung Auszahlungen'!$V$24:$CE$24,0)),'3. Erfassung Auszahlungen'!$N$24,"")</f>
        <v/>
      </c>
      <c r="F76" s="204" t="str">
        <f ca="1">IF(ISNUMBER(MATCH(F4,'3. Erfassung Auszahlungen'!$V$24:$CE$24,0)),'3. Erfassung Auszahlungen'!$N$24,"")</f>
        <v/>
      </c>
      <c r="G76" s="204" t="str">
        <f ca="1">IF(ISNUMBER(MATCH(G4,'3. Erfassung Auszahlungen'!$V$24:$CE$24,0)),'3. Erfassung Auszahlungen'!$N$24,"")</f>
        <v/>
      </c>
      <c r="H76" s="204" t="str">
        <f ca="1">IF(ISNUMBER(MATCH(H4,'3. Erfassung Auszahlungen'!$V$24:$CE$24,0)),'3. Erfassung Auszahlungen'!$N$24,"")</f>
        <v/>
      </c>
      <c r="I76" s="204" t="str">
        <f ca="1">IF(ISNUMBER(MATCH(I4,'3. Erfassung Auszahlungen'!$V$24:$CE$24,0)),'3. Erfassung Auszahlungen'!$N$24,"")</f>
        <v/>
      </c>
      <c r="J76" s="204" t="str">
        <f ca="1">IF(ISNUMBER(MATCH(J4,'3. Erfassung Auszahlungen'!$V$24:$CE$24,0)),'3. Erfassung Auszahlungen'!$N$24,"")</f>
        <v/>
      </c>
      <c r="K76" s="204" t="str">
        <f ca="1">IF(ISNUMBER(MATCH(K4,'3. Erfassung Auszahlungen'!$V$24:$CE$24,0)),'3. Erfassung Auszahlungen'!$N$24,"")</f>
        <v/>
      </c>
      <c r="L76" s="204" t="str">
        <f ca="1">IF(ISNUMBER(MATCH(L4,'3. Erfassung Auszahlungen'!$V$24:$CE$24,0)),'3. Erfassung Auszahlungen'!$N$24,"")</f>
        <v/>
      </c>
      <c r="M76" s="204" t="str">
        <f ca="1">IF(ISNUMBER(MATCH(M4,'3. Erfassung Auszahlungen'!$V$24:$CE$24,0)),'3. Erfassung Auszahlungen'!$N$24,"")</f>
        <v/>
      </c>
      <c r="N76" s="135">
        <f t="shared" ca="1" si="8"/>
        <v>0</v>
      </c>
    </row>
    <row r="77" spans="1:14" x14ac:dyDescent="0.25">
      <c r="A77" s="18">
        <f>'3. Erfassung Auszahlungen'!A25</f>
        <v>0</v>
      </c>
      <c r="B77" s="204" t="str">
        <f ca="1">IF(ISNUMBER(MATCH(B4,'3. Erfassung Auszahlungen'!$V$25:$CE$25,0)),'3. Erfassung Auszahlungen'!$N$25,"")</f>
        <v/>
      </c>
      <c r="C77" s="204" t="str">
        <f ca="1">IF(ISNUMBER(MATCH(C4,'3. Erfassung Auszahlungen'!$V$25:$CE$25,0)),'3. Erfassung Auszahlungen'!$N$25,"")</f>
        <v/>
      </c>
      <c r="D77" s="204" t="str">
        <f ca="1">IF(ISNUMBER(MATCH(D4,'3. Erfassung Auszahlungen'!$V$25:$CE$25,0)),'3. Erfassung Auszahlungen'!$N$25,"")</f>
        <v/>
      </c>
      <c r="E77" s="204" t="str">
        <f ca="1">IF(ISNUMBER(MATCH(E4,'3. Erfassung Auszahlungen'!$V$25:$CE$25,0)),'3. Erfassung Auszahlungen'!$N$25,"")</f>
        <v/>
      </c>
      <c r="F77" s="204" t="str">
        <f ca="1">IF(ISNUMBER(MATCH(F4,'3. Erfassung Auszahlungen'!$V$25:$CE$25,0)),'3. Erfassung Auszahlungen'!$N$25,"")</f>
        <v/>
      </c>
      <c r="G77" s="204" t="str">
        <f ca="1">IF(ISNUMBER(MATCH(G4,'3. Erfassung Auszahlungen'!$V$25:$CE$25,0)),'3. Erfassung Auszahlungen'!$N$25,"")</f>
        <v/>
      </c>
      <c r="H77" s="204" t="str">
        <f ca="1">IF(ISNUMBER(MATCH(H4,'3. Erfassung Auszahlungen'!$V$25:$CE$25,0)),'3. Erfassung Auszahlungen'!$N$25,"")</f>
        <v/>
      </c>
      <c r="I77" s="204" t="str">
        <f ca="1">IF(ISNUMBER(MATCH(I4,'3. Erfassung Auszahlungen'!$V$25:$CE$25,0)),'3. Erfassung Auszahlungen'!$N$25,"")</f>
        <v/>
      </c>
      <c r="J77" s="204" t="str">
        <f ca="1">IF(ISNUMBER(MATCH(J4,'3. Erfassung Auszahlungen'!$V$25:$CE$25,0)),'3. Erfassung Auszahlungen'!$N$25,"")</f>
        <v/>
      </c>
      <c r="K77" s="204" t="str">
        <f ca="1">IF(ISNUMBER(MATCH(K4,'3. Erfassung Auszahlungen'!$V$25:$CE$25,0)),'3. Erfassung Auszahlungen'!$N$25,"")</f>
        <v/>
      </c>
      <c r="L77" s="204" t="str">
        <f ca="1">IF(ISNUMBER(MATCH(L4,'3. Erfassung Auszahlungen'!$V$25:$CE$25,0)),'3. Erfassung Auszahlungen'!$N$25,"")</f>
        <v/>
      </c>
      <c r="M77" s="204" t="str">
        <f ca="1">IF(ISNUMBER(MATCH(M4,'3. Erfassung Auszahlungen'!$V$25:$CE$25,0)),'3. Erfassung Auszahlungen'!$N$25,"")</f>
        <v/>
      </c>
      <c r="N77" s="135">
        <f t="shared" ca="1" si="8"/>
        <v>0</v>
      </c>
    </row>
    <row r="78" spans="1:14" x14ac:dyDescent="0.25">
      <c r="A78" s="18">
        <f>'3. Erfassung Auszahlungen'!A26</f>
        <v>0</v>
      </c>
      <c r="B78" s="204" t="str">
        <f ca="1">IF(ISNUMBER(MATCH(B4,'3. Erfassung Auszahlungen'!$V$26:$CE$26,0)),'3. Erfassung Auszahlungen'!$N$26,"")</f>
        <v/>
      </c>
      <c r="C78" s="204" t="str">
        <f ca="1">IF(ISNUMBER(MATCH(C4,'3. Erfassung Auszahlungen'!$V$26:$CE$26,0)),'3. Erfassung Auszahlungen'!$N$26,"")</f>
        <v/>
      </c>
      <c r="D78" s="204" t="str">
        <f ca="1">IF(ISNUMBER(MATCH(D4,'3. Erfassung Auszahlungen'!$V$26:$CE$26,0)),'3. Erfassung Auszahlungen'!$N$26,"")</f>
        <v/>
      </c>
      <c r="E78" s="204" t="str">
        <f ca="1">IF(ISNUMBER(MATCH(E4,'3. Erfassung Auszahlungen'!$V$26:$CE$26,0)),'3. Erfassung Auszahlungen'!$N$26,"")</f>
        <v/>
      </c>
      <c r="F78" s="204" t="str">
        <f ca="1">IF(ISNUMBER(MATCH(F4,'3. Erfassung Auszahlungen'!$V$26:$CE$26,0)),'3. Erfassung Auszahlungen'!$N$26,"")</f>
        <v/>
      </c>
      <c r="G78" s="204" t="str">
        <f ca="1">IF(ISNUMBER(MATCH(G4,'3. Erfassung Auszahlungen'!$V$26:$CE$26,0)),'3. Erfassung Auszahlungen'!$N$26,"")</f>
        <v/>
      </c>
      <c r="H78" s="204" t="str">
        <f ca="1">IF(ISNUMBER(MATCH(H4,'3. Erfassung Auszahlungen'!$V$26:$CE$26,0)),'3. Erfassung Auszahlungen'!$N$26,"")</f>
        <v/>
      </c>
      <c r="I78" s="204" t="str">
        <f ca="1">IF(ISNUMBER(MATCH(I4,'3. Erfassung Auszahlungen'!$V$26:$CE$26,0)),'3. Erfassung Auszahlungen'!$N$26,"")</f>
        <v/>
      </c>
      <c r="J78" s="204" t="str">
        <f ca="1">IF(ISNUMBER(MATCH(J4,'3. Erfassung Auszahlungen'!$V$26:$CE$26,0)),'3. Erfassung Auszahlungen'!$N$26,"")</f>
        <v/>
      </c>
      <c r="K78" s="204" t="str">
        <f ca="1">IF(ISNUMBER(MATCH(K4,'3. Erfassung Auszahlungen'!$V$26:$CE$26,0)),'3. Erfassung Auszahlungen'!$N$26,"")</f>
        <v/>
      </c>
      <c r="L78" s="204" t="str">
        <f ca="1">IF(ISNUMBER(MATCH(L4,'3. Erfassung Auszahlungen'!$V$26:$CE$26,0)),'3. Erfassung Auszahlungen'!$N$26,"")</f>
        <v/>
      </c>
      <c r="M78" s="204" t="str">
        <f ca="1">IF(ISNUMBER(MATCH(M4,'3. Erfassung Auszahlungen'!$V$26:$CE$26,0)),'3. Erfassung Auszahlungen'!$N$26,"")</f>
        <v/>
      </c>
      <c r="N78" s="135">
        <f t="shared" ca="1" si="8"/>
        <v>0</v>
      </c>
    </row>
    <row r="79" spans="1:14" x14ac:dyDescent="0.25">
      <c r="A79" s="18">
        <f>'3. Erfassung Auszahlungen'!A27</f>
        <v>0</v>
      </c>
      <c r="B79" s="204" t="str">
        <f ca="1">IF(ISNUMBER(MATCH(B4,'3. Erfassung Auszahlungen'!$V$27:$CE$27,0)),'3. Erfassung Auszahlungen'!$N$27,"")</f>
        <v/>
      </c>
      <c r="C79" s="204" t="str">
        <f ca="1">IF(ISNUMBER(MATCH(C4,'3. Erfassung Auszahlungen'!$V$27:$CE$27,0)),'3. Erfassung Auszahlungen'!$N$27,"")</f>
        <v/>
      </c>
      <c r="D79" s="204" t="str">
        <f ca="1">IF(ISNUMBER(MATCH(D4,'3. Erfassung Auszahlungen'!$V$27:$CE$27,0)),'3. Erfassung Auszahlungen'!$N$27,"")</f>
        <v/>
      </c>
      <c r="E79" s="204" t="str">
        <f ca="1">IF(ISNUMBER(MATCH(E4,'3. Erfassung Auszahlungen'!$V$27:$CE$27,0)),'3. Erfassung Auszahlungen'!$N$27,"")</f>
        <v/>
      </c>
      <c r="F79" s="204" t="str">
        <f ca="1">IF(ISNUMBER(MATCH(F4,'3. Erfassung Auszahlungen'!$V$27:$CE$27,0)),'3. Erfassung Auszahlungen'!$N$27,"")</f>
        <v/>
      </c>
      <c r="G79" s="204" t="str">
        <f ca="1">IF(ISNUMBER(MATCH(G4,'3. Erfassung Auszahlungen'!$V$27:$CE$27,0)),'3. Erfassung Auszahlungen'!$N$27,"")</f>
        <v/>
      </c>
      <c r="H79" s="204" t="str">
        <f ca="1">IF(ISNUMBER(MATCH(H4,'3. Erfassung Auszahlungen'!$V$27:$CE$27,0)),'3. Erfassung Auszahlungen'!$N$27,"")</f>
        <v/>
      </c>
      <c r="I79" s="204" t="str">
        <f ca="1">IF(ISNUMBER(MATCH(I4,'3. Erfassung Auszahlungen'!$V$27:$CE$27,0)),'3. Erfassung Auszahlungen'!$N$27,"")</f>
        <v/>
      </c>
      <c r="J79" s="204" t="str">
        <f ca="1">IF(ISNUMBER(MATCH(J4,'3. Erfassung Auszahlungen'!$V$27:$CE$27,0)),'3. Erfassung Auszahlungen'!$N$27,"")</f>
        <v/>
      </c>
      <c r="K79" s="204" t="str">
        <f ca="1">IF(ISNUMBER(MATCH(K4,'3. Erfassung Auszahlungen'!$V$27:$CE$27,0)),'3. Erfassung Auszahlungen'!$N$27,"")</f>
        <v/>
      </c>
      <c r="L79" s="204" t="str">
        <f ca="1">IF(ISNUMBER(MATCH(L4,'3. Erfassung Auszahlungen'!$V$27:$CE$27,0)),'3. Erfassung Auszahlungen'!$N$27,"")</f>
        <v/>
      </c>
      <c r="M79" s="204" t="str">
        <f ca="1">IF(ISNUMBER(MATCH(M4,'3. Erfassung Auszahlungen'!$V$27:$CE$27,0)),'3. Erfassung Auszahlungen'!$N$27,"")</f>
        <v/>
      </c>
      <c r="N79" s="135">
        <f t="shared" ca="1" si="8"/>
        <v>0</v>
      </c>
    </row>
    <row r="80" spans="1:14" x14ac:dyDescent="0.25">
      <c r="A80" s="18">
        <f>'3. Erfassung Auszahlungen'!A28</f>
        <v>0</v>
      </c>
      <c r="B80" s="204" t="str">
        <f ca="1">IF(ISNUMBER(MATCH(B4,'3. Erfassung Auszahlungen'!$V$28:$CE$28,0)),'3. Erfassung Auszahlungen'!$N$28,"")</f>
        <v/>
      </c>
      <c r="C80" s="204" t="str">
        <f ca="1">IF(ISNUMBER(MATCH(C4,'3. Erfassung Auszahlungen'!$V$28:$CE$28,0)),'3. Erfassung Auszahlungen'!$N$28,"")</f>
        <v/>
      </c>
      <c r="D80" s="204" t="str">
        <f ca="1">IF(ISNUMBER(MATCH(D4,'3. Erfassung Auszahlungen'!$V$28:$CE$28,0)),'3. Erfassung Auszahlungen'!$N$28,"")</f>
        <v/>
      </c>
      <c r="E80" s="204" t="str">
        <f ca="1">IF(ISNUMBER(MATCH(E4,'3. Erfassung Auszahlungen'!$V$28:$CE$28,0)),'3. Erfassung Auszahlungen'!$N$28,"")</f>
        <v/>
      </c>
      <c r="F80" s="204" t="str">
        <f ca="1">IF(ISNUMBER(MATCH(F4,'3. Erfassung Auszahlungen'!$V$28:$CE$28,0)),'3. Erfassung Auszahlungen'!$N$28,"")</f>
        <v/>
      </c>
      <c r="G80" s="204" t="str">
        <f ca="1">IF(ISNUMBER(MATCH(G4,'3. Erfassung Auszahlungen'!$V$28:$CE$28,0)),'3. Erfassung Auszahlungen'!$N$28,"")</f>
        <v/>
      </c>
      <c r="H80" s="204" t="str">
        <f ca="1">IF(ISNUMBER(MATCH(H4,'3. Erfassung Auszahlungen'!$V$28:$CE$28,0)),'3. Erfassung Auszahlungen'!$N$28,"")</f>
        <v/>
      </c>
      <c r="I80" s="204" t="str">
        <f ca="1">IF(ISNUMBER(MATCH(I4,'3. Erfassung Auszahlungen'!$V$28:$CE$28,0)),'3. Erfassung Auszahlungen'!$N$28,"")</f>
        <v/>
      </c>
      <c r="J80" s="204" t="str">
        <f ca="1">IF(ISNUMBER(MATCH(J4,'3. Erfassung Auszahlungen'!$V$28:$CE$28,0)),'3. Erfassung Auszahlungen'!$N$28,"")</f>
        <v/>
      </c>
      <c r="K80" s="204" t="str">
        <f ca="1">IF(ISNUMBER(MATCH(K4,'3. Erfassung Auszahlungen'!$V$28:$CE$28,0)),'3. Erfassung Auszahlungen'!$N$28,"")</f>
        <v/>
      </c>
      <c r="L80" s="204" t="str">
        <f ca="1">IF(ISNUMBER(MATCH(L4,'3. Erfassung Auszahlungen'!$V$28:$CE$28,0)),'3. Erfassung Auszahlungen'!$N$28,"")</f>
        <v/>
      </c>
      <c r="M80" s="204" t="str">
        <f ca="1">IF(ISNUMBER(MATCH(M4,'3. Erfassung Auszahlungen'!$V$28:$CE$28,0)),'3. Erfassung Auszahlungen'!$N$28,"")</f>
        <v/>
      </c>
      <c r="N80" s="135">
        <f t="shared" ca="1" si="8"/>
        <v>0</v>
      </c>
    </row>
    <row r="81" spans="1:15" x14ac:dyDescent="0.25">
      <c r="A81" s="18">
        <f>'3. Erfassung Auszahlungen'!A29</f>
        <v>0</v>
      </c>
      <c r="B81" s="204" t="str">
        <f ca="1">IF(ISNUMBER(MATCH(B4,'3. Erfassung Auszahlungen'!$V$29:$CE$29,0)),'3. Erfassung Auszahlungen'!$N$29,"")</f>
        <v/>
      </c>
      <c r="C81" s="204" t="str">
        <f ca="1">IF(ISNUMBER(MATCH(C4,'3. Erfassung Auszahlungen'!$V$29:$CE$29,0)),'3. Erfassung Auszahlungen'!$N$29,"")</f>
        <v/>
      </c>
      <c r="D81" s="204" t="str">
        <f ca="1">IF(ISNUMBER(MATCH(D4,'3. Erfassung Auszahlungen'!$V$29:$CE$29,0)),'3. Erfassung Auszahlungen'!$N$29,"")</f>
        <v/>
      </c>
      <c r="E81" s="204" t="str">
        <f ca="1">IF(ISNUMBER(MATCH(E4,'3. Erfassung Auszahlungen'!$V$29:$CE$29,0)),'3. Erfassung Auszahlungen'!$N$29,"")</f>
        <v/>
      </c>
      <c r="F81" s="204" t="str">
        <f ca="1">IF(ISNUMBER(MATCH(F4,'3. Erfassung Auszahlungen'!$V$29:$CE$29,0)),'3. Erfassung Auszahlungen'!$N$29,"")</f>
        <v/>
      </c>
      <c r="G81" s="204" t="str">
        <f ca="1">IF(ISNUMBER(MATCH(G4,'3. Erfassung Auszahlungen'!$V$29:$CE$29,0)),'3. Erfassung Auszahlungen'!$N$29,"")</f>
        <v/>
      </c>
      <c r="H81" s="204" t="str">
        <f ca="1">IF(ISNUMBER(MATCH(H4,'3. Erfassung Auszahlungen'!$V$29:$CE$29,0)),'3. Erfassung Auszahlungen'!$N$29,"")</f>
        <v/>
      </c>
      <c r="I81" s="204" t="str">
        <f ca="1">IF(ISNUMBER(MATCH(I4,'3. Erfassung Auszahlungen'!$V$29:$CE$29,0)),'3. Erfassung Auszahlungen'!$N$29,"")</f>
        <v/>
      </c>
      <c r="J81" s="204" t="str">
        <f ca="1">IF(ISNUMBER(MATCH(J4,'3. Erfassung Auszahlungen'!$V$29:$CE$29,0)),'3. Erfassung Auszahlungen'!$N$29,"")</f>
        <v/>
      </c>
      <c r="K81" s="204" t="str">
        <f ca="1">IF(ISNUMBER(MATCH(K4,'3. Erfassung Auszahlungen'!$V$29:$CE$29,0)),'3. Erfassung Auszahlungen'!$N$29,"")</f>
        <v/>
      </c>
      <c r="L81" s="204" t="str">
        <f ca="1">IF(ISNUMBER(MATCH(L4,'3. Erfassung Auszahlungen'!$V$29:$CE$29,0)),'3. Erfassung Auszahlungen'!$N$29,"")</f>
        <v/>
      </c>
      <c r="M81" s="204" t="str">
        <f ca="1">IF(ISNUMBER(MATCH(M4,'3. Erfassung Auszahlungen'!$V$29:$CE$29,0)),'3. Erfassung Auszahlungen'!$N$29,"")</f>
        <v/>
      </c>
      <c r="N81" s="135">
        <f t="shared" ca="1" si="8"/>
        <v>0</v>
      </c>
    </row>
    <row r="82" spans="1:15" x14ac:dyDescent="0.25">
      <c r="A82" s="18">
        <f>'3. Erfassung Auszahlungen'!A30</f>
        <v>0</v>
      </c>
      <c r="B82" s="204" t="str">
        <f ca="1">IF(ISNUMBER(MATCH(B4,'3. Erfassung Auszahlungen'!$V$30:$CE$30,0)),'3. Erfassung Auszahlungen'!$N$30,"")</f>
        <v/>
      </c>
      <c r="C82" s="204" t="str">
        <f ca="1">IF(ISNUMBER(MATCH(C4,'3. Erfassung Auszahlungen'!$V$30:$CE$30,0)),'3. Erfassung Auszahlungen'!$N$30,"")</f>
        <v/>
      </c>
      <c r="D82" s="204" t="str">
        <f ca="1">IF(ISNUMBER(MATCH(D4,'3. Erfassung Auszahlungen'!$V$30:$CE$30,0)),'3. Erfassung Auszahlungen'!$N$30,"")</f>
        <v/>
      </c>
      <c r="E82" s="204" t="str">
        <f ca="1">IF(ISNUMBER(MATCH(E4,'3. Erfassung Auszahlungen'!$V$30:$CE$30,0)),'3. Erfassung Auszahlungen'!$N$30,"")</f>
        <v/>
      </c>
      <c r="F82" s="204" t="str">
        <f ca="1">IF(ISNUMBER(MATCH(F4,'3. Erfassung Auszahlungen'!$V$30:$CE$30,0)),'3. Erfassung Auszahlungen'!$N$30,"")</f>
        <v/>
      </c>
      <c r="G82" s="204" t="str">
        <f ca="1">IF(ISNUMBER(MATCH(G4,'3. Erfassung Auszahlungen'!$V$30:$CE$30,0)),'3. Erfassung Auszahlungen'!$N$30,"")</f>
        <v/>
      </c>
      <c r="H82" s="204" t="str">
        <f ca="1">IF(ISNUMBER(MATCH(H4,'3. Erfassung Auszahlungen'!$V$30:$CE$30,0)),'3. Erfassung Auszahlungen'!$N$30,"")</f>
        <v/>
      </c>
      <c r="I82" s="204" t="str">
        <f ca="1">IF(ISNUMBER(MATCH(I4,'3. Erfassung Auszahlungen'!$V$30:$CE$30,0)),'3. Erfassung Auszahlungen'!$N$30,"")</f>
        <v/>
      </c>
      <c r="J82" s="204" t="str">
        <f ca="1">IF(ISNUMBER(MATCH(J4,'3. Erfassung Auszahlungen'!$V$30:$CE$30,0)),'3. Erfassung Auszahlungen'!$N$30,"")</f>
        <v/>
      </c>
      <c r="K82" s="204" t="str">
        <f ca="1">IF(ISNUMBER(MATCH(K4,'3. Erfassung Auszahlungen'!$V$30:$CE$30,0)),'3. Erfassung Auszahlungen'!$N$30,"")</f>
        <v/>
      </c>
      <c r="L82" s="204" t="str">
        <f ca="1">IF(ISNUMBER(MATCH(L4,'3. Erfassung Auszahlungen'!$V$30:$CE$30,0)),'3. Erfassung Auszahlungen'!$N$30,"")</f>
        <v/>
      </c>
      <c r="M82" s="204" t="str">
        <f ca="1">IF(ISNUMBER(MATCH(M4,'3. Erfassung Auszahlungen'!$V$30:$CE$30,0)),'3. Erfassung Auszahlungen'!$N$30,"")</f>
        <v/>
      </c>
      <c r="N82" s="135">
        <f t="shared" ca="1" si="8"/>
        <v>0</v>
      </c>
    </row>
    <row r="83" spans="1:15" x14ac:dyDescent="0.25">
      <c r="A83" s="18">
        <f>'3. Erfassung Auszahlungen'!A31</f>
        <v>0</v>
      </c>
      <c r="B83" s="204" t="str">
        <f ca="1">IF(ISNUMBER(MATCH(B4,'3. Erfassung Auszahlungen'!$V$31:$CE$31,0)),'3. Erfassung Auszahlungen'!$N$31,"")</f>
        <v/>
      </c>
      <c r="C83" s="204" t="str">
        <f ca="1">IF(ISNUMBER(MATCH(C4,'3. Erfassung Auszahlungen'!$V$31:$CE$31,0)),'3. Erfassung Auszahlungen'!$N$31,"")</f>
        <v/>
      </c>
      <c r="D83" s="204" t="str">
        <f ca="1">IF(ISNUMBER(MATCH(D4,'3. Erfassung Auszahlungen'!$V$31:$CE$31,0)),'3. Erfassung Auszahlungen'!$N$31,"")</f>
        <v/>
      </c>
      <c r="E83" s="204" t="str">
        <f ca="1">IF(ISNUMBER(MATCH(E4,'3. Erfassung Auszahlungen'!$V$31:$CE$31,0)),'3. Erfassung Auszahlungen'!$N$31,"")</f>
        <v/>
      </c>
      <c r="F83" s="204" t="str">
        <f ca="1">IF(ISNUMBER(MATCH(F4,'3. Erfassung Auszahlungen'!$V$31:$CE$31,0)),'3. Erfassung Auszahlungen'!$N$31,"")</f>
        <v/>
      </c>
      <c r="G83" s="204" t="str">
        <f ca="1">IF(ISNUMBER(MATCH(G4,'3. Erfassung Auszahlungen'!$V$31:$CE$31,0)),'3. Erfassung Auszahlungen'!$N$31,"")</f>
        <v/>
      </c>
      <c r="H83" s="204" t="str">
        <f ca="1">IF(ISNUMBER(MATCH(H4,'3. Erfassung Auszahlungen'!$V$31:$CE$31,0)),'3. Erfassung Auszahlungen'!$N$31,"")</f>
        <v/>
      </c>
      <c r="I83" s="204" t="str">
        <f ca="1">IF(ISNUMBER(MATCH(I4,'3. Erfassung Auszahlungen'!$V$31:$CE$31,0)),'3. Erfassung Auszahlungen'!$N$31,"")</f>
        <v/>
      </c>
      <c r="J83" s="204" t="str">
        <f ca="1">IF(ISNUMBER(MATCH(J4,'3. Erfassung Auszahlungen'!$V$31:$CE$31,0)),'3. Erfassung Auszahlungen'!$N$31,"")</f>
        <v/>
      </c>
      <c r="K83" s="204" t="str">
        <f ca="1">IF(ISNUMBER(MATCH(K4,'3. Erfassung Auszahlungen'!$V$31:$CE$31,0)),'3. Erfassung Auszahlungen'!$N$31,"")</f>
        <v/>
      </c>
      <c r="L83" s="204" t="str">
        <f ca="1">IF(ISNUMBER(MATCH(L4,'3. Erfassung Auszahlungen'!$V$31:$CE$31,0)),'3. Erfassung Auszahlungen'!$N$31,"")</f>
        <v/>
      </c>
      <c r="M83" s="204" t="str">
        <f ca="1">IF(ISNUMBER(MATCH(M4,'3. Erfassung Auszahlungen'!$V$31:$CE$31,0)),'3. Erfassung Auszahlungen'!$N$31,"")</f>
        <v/>
      </c>
      <c r="N83" s="135">
        <f t="shared" ca="1" si="8"/>
        <v>0</v>
      </c>
    </row>
    <row r="84" spans="1:15" x14ac:dyDescent="0.25">
      <c r="A84" s="18">
        <f>'3. Erfassung Auszahlungen'!A32</f>
        <v>0</v>
      </c>
      <c r="B84" s="204" t="str">
        <f ca="1">IF(ISNUMBER(MATCH(B4,'3. Erfassung Auszahlungen'!$V$32:$CE$32,0)),'3. Erfassung Auszahlungen'!$N$32,"")</f>
        <v/>
      </c>
      <c r="C84" s="204" t="str">
        <f ca="1">IF(ISNUMBER(MATCH(C4,'3. Erfassung Auszahlungen'!$V$32:$CE$32,0)),'3. Erfassung Auszahlungen'!$N$32,"")</f>
        <v/>
      </c>
      <c r="D84" s="204" t="str">
        <f ca="1">IF(ISNUMBER(MATCH(D4,'3. Erfassung Auszahlungen'!$V$32:$CE$32,0)),'3. Erfassung Auszahlungen'!$N$32,"")</f>
        <v/>
      </c>
      <c r="E84" s="204" t="str">
        <f ca="1">IF(ISNUMBER(MATCH(E4,'3. Erfassung Auszahlungen'!$V$32:$CE$32,0)),'3. Erfassung Auszahlungen'!$N$32,"")</f>
        <v/>
      </c>
      <c r="F84" s="204" t="str">
        <f ca="1">IF(ISNUMBER(MATCH(F4,'3. Erfassung Auszahlungen'!$V$32:$CE$32,0)),'3. Erfassung Auszahlungen'!$N$32,"")</f>
        <v/>
      </c>
      <c r="G84" s="204" t="str">
        <f ca="1">IF(ISNUMBER(MATCH(G4,'3. Erfassung Auszahlungen'!$V$32:$CE$32,0)),'3. Erfassung Auszahlungen'!$N$32,"")</f>
        <v/>
      </c>
      <c r="H84" s="204" t="str">
        <f ca="1">IF(ISNUMBER(MATCH(H4,'3. Erfassung Auszahlungen'!$V$32:$CE$32,0)),'3. Erfassung Auszahlungen'!$N$32,"")</f>
        <v/>
      </c>
      <c r="I84" s="204" t="str">
        <f ca="1">IF(ISNUMBER(MATCH(I4,'3. Erfassung Auszahlungen'!$V$32:$CE$32,0)),'3. Erfassung Auszahlungen'!$N$32,"")</f>
        <v/>
      </c>
      <c r="J84" s="204" t="str">
        <f ca="1">IF(ISNUMBER(MATCH(J4,'3. Erfassung Auszahlungen'!$V$32:$CE$32,0)),'3. Erfassung Auszahlungen'!$N$32,"")</f>
        <v/>
      </c>
      <c r="K84" s="204" t="str">
        <f ca="1">IF(ISNUMBER(MATCH(K4,'3. Erfassung Auszahlungen'!$V$32:$CE$32,0)),'3. Erfassung Auszahlungen'!$N$32,"")</f>
        <v/>
      </c>
      <c r="L84" s="204" t="str">
        <f ca="1">IF(ISNUMBER(MATCH(L4,'3. Erfassung Auszahlungen'!$V$32:$CE$32,0)),'3. Erfassung Auszahlungen'!$N$32,"")</f>
        <v/>
      </c>
      <c r="M84" s="204" t="str">
        <f ca="1">IF(ISNUMBER(MATCH(M4,'3. Erfassung Auszahlungen'!$V$32:$CE$32,0)),'3. Erfassung Auszahlungen'!$N$32,"")</f>
        <v/>
      </c>
      <c r="N84" s="135">
        <f t="shared" ca="1" si="8"/>
        <v>0</v>
      </c>
    </row>
    <row r="85" spans="1:15" x14ac:dyDescent="0.25">
      <c r="A85" s="18">
        <f>'3. Erfassung Auszahlungen'!A33</f>
        <v>0</v>
      </c>
      <c r="B85" s="204" t="str">
        <f ca="1">IF(ISNUMBER(MATCH(B4,'3. Erfassung Auszahlungen'!$V$33:$CE$33,0)),'3. Erfassung Auszahlungen'!$N$33,"")</f>
        <v/>
      </c>
      <c r="C85" s="204" t="str">
        <f ca="1">IF(ISNUMBER(MATCH(C4,'3. Erfassung Auszahlungen'!$V$33:$CE$33,0)),'3. Erfassung Auszahlungen'!$N$33,"")</f>
        <v/>
      </c>
      <c r="D85" s="204" t="str">
        <f ca="1">IF(ISNUMBER(MATCH(D4,'3. Erfassung Auszahlungen'!$V$33:$CE$33,0)),'3. Erfassung Auszahlungen'!$N$33,"")</f>
        <v/>
      </c>
      <c r="E85" s="204" t="str">
        <f ca="1">IF(ISNUMBER(MATCH(E4,'3. Erfassung Auszahlungen'!$V$33:$CE$33,0)),'3. Erfassung Auszahlungen'!$N$33,"")</f>
        <v/>
      </c>
      <c r="F85" s="204" t="str">
        <f ca="1">IF(ISNUMBER(MATCH(F4,'3. Erfassung Auszahlungen'!$V$33:$CE$33,0)),'3. Erfassung Auszahlungen'!$N$33,"")</f>
        <v/>
      </c>
      <c r="G85" s="204" t="str">
        <f ca="1">IF(ISNUMBER(MATCH(G4,'3. Erfassung Auszahlungen'!$V$33:$CE$33,0)),'3. Erfassung Auszahlungen'!$N$33,"")</f>
        <v/>
      </c>
      <c r="H85" s="204" t="str">
        <f ca="1">IF(ISNUMBER(MATCH(H4,'3. Erfassung Auszahlungen'!$V$33:$CE$33,0)),'3. Erfassung Auszahlungen'!$N$33,"")</f>
        <v/>
      </c>
      <c r="I85" s="204" t="str">
        <f ca="1">IF(ISNUMBER(MATCH(I4,'3. Erfassung Auszahlungen'!$V$33:$CE$33,0)),'3. Erfassung Auszahlungen'!$N$33,"")</f>
        <v/>
      </c>
      <c r="J85" s="204" t="str">
        <f ca="1">IF(ISNUMBER(MATCH(J4,'3. Erfassung Auszahlungen'!$V$33:$CE$33,0)),'3. Erfassung Auszahlungen'!$N$33,"")</f>
        <v/>
      </c>
      <c r="K85" s="204" t="str">
        <f ca="1">IF(ISNUMBER(MATCH(K4,'3. Erfassung Auszahlungen'!$V$33:$CE$33,0)),'3. Erfassung Auszahlungen'!$N$33,"")</f>
        <v/>
      </c>
      <c r="L85" s="204" t="str">
        <f ca="1">IF(ISNUMBER(MATCH(L4,'3. Erfassung Auszahlungen'!$V$33:$CE$33,0)),'3. Erfassung Auszahlungen'!$N$33,"")</f>
        <v/>
      </c>
      <c r="M85" s="204" t="str">
        <f ca="1">IF(ISNUMBER(MATCH(M4,'3. Erfassung Auszahlungen'!$V$33:$CE$33,0)),'3. Erfassung Auszahlungen'!$N$33,"")</f>
        <v/>
      </c>
      <c r="N85" s="135">
        <f t="shared" ca="1" si="8"/>
        <v>0</v>
      </c>
    </row>
    <row r="86" spans="1:15" x14ac:dyDescent="0.25">
      <c r="A86" s="18">
        <f>'3. Erfassung Auszahlungen'!A34</f>
        <v>0</v>
      </c>
      <c r="B86" s="204" t="str">
        <f ca="1">IF(ISNUMBER(MATCH(B4,'3. Erfassung Auszahlungen'!$V$34:$CE$34,0)),'3. Erfassung Auszahlungen'!$N$34,"")</f>
        <v/>
      </c>
      <c r="C86" s="204" t="str">
        <f ca="1">IF(ISNUMBER(MATCH(C4,'3. Erfassung Auszahlungen'!$V$34:$CE$34,0)),'3. Erfassung Auszahlungen'!$N$34,"")</f>
        <v/>
      </c>
      <c r="D86" s="204" t="str">
        <f ca="1">IF(ISNUMBER(MATCH(D4,'3. Erfassung Auszahlungen'!$V$34:$CE$34,0)),'3. Erfassung Auszahlungen'!$N$34,"")</f>
        <v/>
      </c>
      <c r="E86" s="204" t="str">
        <f ca="1">IF(ISNUMBER(MATCH(E4,'3. Erfassung Auszahlungen'!$V$34:$CE$34,0)),'3. Erfassung Auszahlungen'!$N$34,"")</f>
        <v/>
      </c>
      <c r="F86" s="204" t="str">
        <f ca="1">IF(ISNUMBER(MATCH(F4,'3. Erfassung Auszahlungen'!$V$34:$CE$34,0)),'3. Erfassung Auszahlungen'!$N$34,"")</f>
        <v/>
      </c>
      <c r="G86" s="204" t="str">
        <f ca="1">IF(ISNUMBER(MATCH(G4,'3. Erfassung Auszahlungen'!$V$34:$CE$34,0)),'3. Erfassung Auszahlungen'!$N$34,"")</f>
        <v/>
      </c>
      <c r="H86" s="204" t="str">
        <f ca="1">IF(ISNUMBER(MATCH(H4,'3. Erfassung Auszahlungen'!$V$34:$CE$34,0)),'3. Erfassung Auszahlungen'!$N$34,"")</f>
        <v/>
      </c>
      <c r="I86" s="204" t="str">
        <f ca="1">IF(ISNUMBER(MATCH(I4,'3. Erfassung Auszahlungen'!$V$34:$CE$34,0)),'3. Erfassung Auszahlungen'!$N$34,"")</f>
        <v/>
      </c>
      <c r="J86" s="204" t="str">
        <f ca="1">IF(ISNUMBER(MATCH(J4,'3. Erfassung Auszahlungen'!$V$34:$CE$34,0)),'3. Erfassung Auszahlungen'!$N$34,"")</f>
        <v/>
      </c>
      <c r="K86" s="204" t="str">
        <f ca="1">IF(ISNUMBER(MATCH(K4,'3. Erfassung Auszahlungen'!$V$34:$CE$34,0)),'3. Erfassung Auszahlungen'!$N$34,"")</f>
        <v/>
      </c>
      <c r="L86" s="204" t="str">
        <f ca="1">IF(ISNUMBER(MATCH(L4,'3. Erfassung Auszahlungen'!$V$34:$CE$34,0)),'3. Erfassung Auszahlungen'!$N$34,"")</f>
        <v/>
      </c>
      <c r="M86" s="204" t="str">
        <f ca="1">IF(ISNUMBER(MATCH(M4,'3. Erfassung Auszahlungen'!$V$34:$CE$34,0)),'3. Erfassung Auszahlungen'!$N$34,"")</f>
        <v/>
      </c>
      <c r="N86" s="135">
        <f t="shared" ca="1" si="8"/>
        <v>0</v>
      </c>
    </row>
    <row r="87" spans="1:15" x14ac:dyDescent="0.25">
      <c r="A87" s="18">
        <f>'3. Erfassung Auszahlungen'!A35</f>
        <v>0</v>
      </c>
      <c r="B87" s="204" t="str">
        <f ca="1">IF(ISNUMBER(MATCH(B4,'3. Erfassung Auszahlungen'!$V$35:$CE$35,0)),'3. Erfassung Auszahlungen'!$N$35,"")</f>
        <v/>
      </c>
      <c r="C87" s="204" t="str">
        <f ca="1">IF(ISNUMBER(MATCH(C4,'3. Erfassung Auszahlungen'!$V$35:$CE$35,0)),'3. Erfassung Auszahlungen'!$N$35,"")</f>
        <v/>
      </c>
      <c r="D87" s="204" t="str">
        <f ca="1">IF(ISNUMBER(MATCH(D4,'3. Erfassung Auszahlungen'!$V$35:$CE$35,0)),'3. Erfassung Auszahlungen'!$N$35,"")</f>
        <v/>
      </c>
      <c r="E87" s="204" t="str">
        <f ca="1">IF(ISNUMBER(MATCH(E4,'3. Erfassung Auszahlungen'!$V$35:$CE$35,0)),'3. Erfassung Auszahlungen'!$N$35,"")</f>
        <v/>
      </c>
      <c r="F87" s="204" t="str">
        <f ca="1">IF(ISNUMBER(MATCH(F4,'3. Erfassung Auszahlungen'!$V$35:$CE$35,0)),'3. Erfassung Auszahlungen'!$N$35,"")</f>
        <v/>
      </c>
      <c r="G87" s="204" t="str">
        <f ca="1">IF(ISNUMBER(MATCH(G4,'3. Erfassung Auszahlungen'!$V$35:$CE$35,0)),'3. Erfassung Auszahlungen'!$N$35,"")</f>
        <v/>
      </c>
      <c r="H87" s="204" t="str">
        <f ca="1">IF(ISNUMBER(MATCH(H4,'3. Erfassung Auszahlungen'!$V$35:$CE$35,0)),'3. Erfassung Auszahlungen'!$N$35,"")</f>
        <v/>
      </c>
      <c r="I87" s="204" t="str">
        <f ca="1">IF(ISNUMBER(MATCH(I4,'3. Erfassung Auszahlungen'!$V$35:$CE$35,0)),'3. Erfassung Auszahlungen'!$N$35,"")</f>
        <v/>
      </c>
      <c r="J87" s="204" t="str">
        <f ca="1">IF(ISNUMBER(MATCH(J4,'3. Erfassung Auszahlungen'!$V$35:$CE$35,0)),'3. Erfassung Auszahlungen'!$N$35,"")</f>
        <v/>
      </c>
      <c r="K87" s="204" t="str">
        <f ca="1">IF(ISNUMBER(MATCH(K4,'3. Erfassung Auszahlungen'!$V$35:$CE$35,0)),'3. Erfassung Auszahlungen'!$N$35,"")</f>
        <v/>
      </c>
      <c r="L87" s="204" t="str">
        <f ca="1">IF(ISNUMBER(MATCH(L4,'3. Erfassung Auszahlungen'!$V$35:$CE$35,0)),'3. Erfassung Auszahlungen'!$N$35,"")</f>
        <v/>
      </c>
      <c r="M87" s="204" t="str">
        <f ca="1">IF(ISNUMBER(MATCH(M4,'3. Erfassung Auszahlungen'!$V$35:$CE$35,0)),'3. Erfassung Auszahlungen'!$N$35,"")</f>
        <v/>
      </c>
      <c r="N87" s="135">
        <f t="shared" ca="1" si="8"/>
        <v>0</v>
      </c>
    </row>
    <row r="88" spans="1:15" x14ac:dyDescent="0.25">
      <c r="A88" s="18">
        <f>'3. Erfassung Auszahlungen'!A36</f>
        <v>0</v>
      </c>
      <c r="B88" s="204" t="str">
        <f ca="1">IF(ISNUMBER(MATCH(B4,'3. Erfassung Auszahlungen'!$V$36:$CE$36,0)),'3. Erfassung Auszahlungen'!$N$36,"")</f>
        <v/>
      </c>
      <c r="C88" s="204" t="str">
        <f ca="1">IF(ISNUMBER(MATCH(C4,'3. Erfassung Auszahlungen'!$V$36:$CE$36,0)),'3. Erfassung Auszahlungen'!$N$36,"")</f>
        <v/>
      </c>
      <c r="D88" s="204" t="str">
        <f ca="1">IF(ISNUMBER(MATCH(D4,'3. Erfassung Auszahlungen'!$V$36:$CE$36,0)),'3. Erfassung Auszahlungen'!$N$36,"")</f>
        <v/>
      </c>
      <c r="E88" s="204" t="str">
        <f ca="1">IF(ISNUMBER(MATCH(E4,'3. Erfassung Auszahlungen'!$V$36:$CE$36,0)),'3. Erfassung Auszahlungen'!$N$36,"")</f>
        <v/>
      </c>
      <c r="F88" s="204" t="str">
        <f ca="1">IF(ISNUMBER(MATCH(F4,'3. Erfassung Auszahlungen'!$V$36:$CE$36,0)),'3. Erfassung Auszahlungen'!$N$36,"")</f>
        <v/>
      </c>
      <c r="G88" s="204" t="str">
        <f ca="1">IF(ISNUMBER(MATCH(G4,'3. Erfassung Auszahlungen'!$V$36:$CE$36,0)),'3. Erfassung Auszahlungen'!$N$36,"")</f>
        <v/>
      </c>
      <c r="H88" s="204" t="str">
        <f ca="1">IF(ISNUMBER(MATCH(H4,'3. Erfassung Auszahlungen'!$V$36:$CE$36,0)),'3. Erfassung Auszahlungen'!$N$36,"")</f>
        <v/>
      </c>
      <c r="I88" s="204" t="str">
        <f ca="1">IF(ISNUMBER(MATCH(I4,'3. Erfassung Auszahlungen'!$V$36:$CE$36,0)),'3. Erfassung Auszahlungen'!$N$36,"")</f>
        <v/>
      </c>
      <c r="J88" s="204" t="str">
        <f ca="1">IF(ISNUMBER(MATCH(J4,'3. Erfassung Auszahlungen'!$V$36:$CE$36,0)),'3. Erfassung Auszahlungen'!$N$36,"")</f>
        <v/>
      </c>
      <c r="K88" s="204" t="str">
        <f ca="1">IF(ISNUMBER(MATCH(K4,'3. Erfassung Auszahlungen'!$V$36:$CE$36,0)),'3. Erfassung Auszahlungen'!$N$36,"")</f>
        <v/>
      </c>
      <c r="L88" s="204" t="str">
        <f ca="1">IF(ISNUMBER(MATCH(L4,'3. Erfassung Auszahlungen'!$V$36:$CE$36,0)),'3. Erfassung Auszahlungen'!$N$36,"")</f>
        <v/>
      </c>
      <c r="M88" s="204" t="str">
        <f ca="1">IF(ISNUMBER(MATCH(M4,'3. Erfassung Auszahlungen'!$V$36:$CE$36,0)),'3. Erfassung Auszahlungen'!$N$36,"")</f>
        <v/>
      </c>
      <c r="N88" s="135">
        <f t="shared" ca="1" si="8"/>
        <v>0</v>
      </c>
    </row>
    <row r="89" spans="1:15" x14ac:dyDescent="0.25">
      <c r="A89" s="18">
        <f>'3. Erfassung Auszahlungen'!A37</f>
        <v>0</v>
      </c>
      <c r="B89" s="204" t="str">
        <f ca="1">IF(ISNUMBER(MATCH(B4,'3. Erfassung Auszahlungen'!$V$37:$CE$37,0)),'3. Erfassung Auszahlungen'!$N$37,"")</f>
        <v/>
      </c>
      <c r="C89" s="204" t="str">
        <f ca="1">IF(ISNUMBER(MATCH(C4,'3. Erfassung Auszahlungen'!$V$37:$CE$37,0)),'3. Erfassung Auszahlungen'!$N$37,"")</f>
        <v/>
      </c>
      <c r="D89" s="204" t="str">
        <f ca="1">IF(ISNUMBER(MATCH(D4,'3. Erfassung Auszahlungen'!$V$37:$CE$37,0)),'3. Erfassung Auszahlungen'!$N$37,"")</f>
        <v/>
      </c>
      <c r="E89" s="204" t="str">
        <f ca="1">IF(ISNUMBER(MATCH(E4,'3. Erfassung Auszahlungen'!$V$37:$CE$37,0)),'3. Erfassung Auszahlungen'!$N$37,"")</f>
        <v/>
      </c>
      <c r="F89" s="204" t="str">
        <f ca="1">IF(ISNUMBER(MATCH(F4,'3. Erfassung Auszahlungen'!$V$37:$CE$37,0)),'3. Erfassung Auszahlungen'!$N$37,"")</f>
        <v/>
      </c>
      <c r="G89" s="204" t="str">
        <f ca="1">IF(ISNUMBER(MATCH(G4,'3. Erfassung Auszahlungen'!$V$37:$CE$37,0)),'3. Erfassung Auszahlungen'!$N$37,"")</f>
        <v/>
      </c>
      <c r="H89" s="204" t="str">
        <f ca="1">IF(ISNUMBER(MATCH(H4,'3. Erfassung Auszahlungen'!$V$37:$CE$37,0)),'3. Erfassung Auszahlungen'!$N$37,"")</f>
        <v/>
      </c>
      <c r="I89" s="204" t="str">
        <f ca="1">IF(ISNUMBER(MATCH(I4,'3. Erfassung Auszahlungen'!$V$37:$CE$37,0)),'3. Erfassung Auszahlungen'!$N$37,"")</f>
        <v/>
      </c>
      <c r="J89" s="204" t="str">
        <f ca="1">IF(ISNUMBER(MATCH(J4,'3. Erfassung Auszahlungen'!$V$37:$CE$37,0)),'3. Erfassung Auszahlungen'!$N$37,"")</f>
        <v/>
      </c>
      <c r="K89" s="204" t="str">
        <f ca="1">IF(ISNUMBER(MATCH(K4,'3. Erfassung Auszahlungen'!$V$37:$CE$37,0)),'3. Erfassung Auszahlungen'!$N$37,"")</f>
        <v/>
      </c>
      <c r="L89" s="204" t="str">
        <f ca="1">IF(ISNUMBER(MATCH(L4,'3. Erfassung Auszahlungen'!$V$37:$CE$37,0)),'3. Erfassung Auszahlungen'!$N$37,"")</f>
        <v/>
      </c>
      <c r="M89" s="204" t="str">
        <f ca="1">IF(ISNUMBER(MATCH(M4,'3. Erfassung Auszahlungen'!$V$37:$CE$37,0)),'3. Erfassung Auszahlungen'!$N$37,"")</f>
        <v/>
      </c>
      <c r="N89" s="135">
        <f t="shared" ca="1" si="8"/>
        <v>0</v>
      </c>
    </row>
    <row r="90" spans="1:15" x14ac:dyDescent="0.25">
      <c r="A90" s="18">
        <f>'3. Erfassung Auszahlungen'!A38</f>
        <v>0</v>
      </c>
      <c r="B90" s="204" t="str">
        <f ca="1">IF(ISNUMBER(MATCH(B4,'3. Erfassung Auszahlungen'!$V$38:$CE$38,0)),'3. Erfassung Auszahlungen'!$N$38,"")</f>
        <v/>
      </c>
      <c r="C90" s="204" t="str">
        <f ca="1">IF(ISNUMBER(MATCH(C4,'3. Erfassung Auszahlungen'!$V$38:$CE$38,0)),'3. Erfassung Auszahlungen'!$N$38,"")</f>
        <v/>
      </c>
      <c r="D90" s="204" t="str">
        <f ca="1">IF(ISNUMBER(MATCH(D4,'3. Erfassung Auszahlungen'!$V$38:$CE$38,0)),'3. Erfassung Auszahlungen'!$N$38,"")</f>
        <v/>
      </c>
      <c r="E90" s="204" t="str">
        <f ca="1">IF(ISNUMBER(MATCH(E4,'3. Erfassung Auszahlungen'!$V$38:$CE$38,0)),'3. Erfassung Auszahlungen'!$N$38,"")</f>
        <v/>
      </c>
      <c r="F90" s="204" t="str">
        <f ca="1">IF(ISNUMBER(MATCH(F4,'3. Erfassung Auszahlungen'!$V$38:$CE$38,0)),'3. Erfassung Auszahlungen'!$N$38,"")</f>
        <v/>
      </c>
      <c r="G90" s="204" t="str">
        <f ca="1">IF(ISNUMBER(MATCH(G4,'3. Erfassung Auszahlungen'!$V$38:$CE$38,0)),'3. Erfassung Auszahlungen'!$N$38,"")</f>
        <v/>
      </c>
      <c r="H90" s="204" t="str">
        <f ca="1">IF(ISNUMBER(MATCH(H4,'3. Erfassung Auszahlungen'!$V$38:$CE$38,0)),'3. Erfassung Auszahlungen'!$N$38,"")</f>
        <v/>
      </c>
      <c r="I90" s="204" t="str">
        <f ca="1">IF(ISNUMBER(MATCH(I4,'3. Erfassung Auszahlungen'!$V$38:$CE$38,0)),'3. Erfassung Auszahlungen'!$N$38,"")</f>
        <v/>
      </c>
      <c r="J90" s="204" t="str">
        <f ca="1">IF(ISNUMBER(MATCH(J4,'3. Erfassung Auszahlungen'!$V$38:$CE$38,0)),'3. Erfassung Auszahlungen'!$N$38,"")</f>
        <v/>
      </c>
      <c r="K90" s="204" t="str">
        <f ca="1">IF(ISNUMBER(MATCH(K4,'3. Erfassung Auszahlungen'!$V$38:$CE$38,0)),'3. Erfassung Auszahlungen'!$N$38,"")</f>
        <v/>
      </c>
      <c r="L90" s="204" t="str">
        <f ca="1">IF(ISNUMBER(MATCH(L4,'3. Erfassung Auszahlungen'!$V$38:$CE$38,0)),'3. Erfassung Auszahlungen'!$N$38,"")</f>
        <v/>
      </c>
      <c r="M90" s="204" t="str">
        <f ca="1">IF(ISNUMBER(MATCH(M4,'3. Erfassung Auszahlungen'!$V$38:$CE$38,0)),'3. Erfassung Auszahlungen'!$N$38,"")</f>
        <v/>
      </c>
      <c r="N90" s="135">
        <f t="shared" ca="1" si="8"/>
        <v>0</v>
      </c>
    </row>
    <row r="91" spans="1:15" x14ac:dyDescent="0.25">
      <c r="A91" s="18">
        <f>'3. Erfassung Auszahlungen'!A39</f>
        <v>0</v>
      </c>
      <c r="B91" s="204" t="str">
        <f ca="1">IF(ISNUMBER(MATCH(B4,'3. Erfassung Auszahlungen'!$V$39:$CE$39,0)),'3. Erfassung Auszahlungen'!$N$39,"")</f>
        <v/>
      </c>
      <c r="C91" s="204" t="str">
        <f ca="1">IF(ISNUMBER(MATCH(C4,'3. Erfassung Auszahlungen'!$V$39:$CE$39,0)),'3. Erfassung Auszahlungen'!$N$39,"")</f>
        <v/>
      </c>
      <c r="D91" s="204" t="str">
        <f ca="1">IF(ISNUMBER(MATCH(D4,'3. Erfassung Auszahlungen'!$V$39:$CE$39,0)),'3. Erfassung Auszahlungen'!$N$39,"")</f>
        <v/>
      </c>
      <c r="E91" s="204" t="str">
        <f ca="1">IF(ISNUMBER(MATCH(E4,'3. Erfassung Auszahlungen'!$V$39:$CE$39,0)),'3. Erfassung Auszahlungen'!$N$39,"")</f>
        <v/>
      </c>
      <c r="F91" s="204" t="str">
        <f ca="1">IF(ISNUMBER(MATCH(F4,'3. Erfassung Auszahlungen'!$V$39:$CE$39,0)),'3. Erfassung Auszahlungen'!$N$39,"")</f>
        <v/>
      </c>
      <c r="G91" s="204" t="str">
        <f ca="1">IF(ISNUMBER(MATCH(G4,'3. Erfassung Auszahlungen'!$V$39:$CE$39,0)),'3. Erfassung Auszahlungen'!$N$39,"")</f>
        <v/>
      </c>
      <c r="H91" s="204" t="str">
        <f ca="1">IF(ISNUMBER(MATCH(H4,'3. Erfassung Auszahlungen'!$V$39:$CE$39,0)),'3. Erfassung Auszahlungen'!$N$39,"")</f>
        <v/>
      </c>
      <c r="I91" s="204" t="str">
        <f ca="1">IF(ISNUMBER(MATCH(I4,'3. Erfassung Auszahlungen'!$V$39:$CE$39,0)),'3. Erfassung Auszahlungen'!$N$39,"")</f>
        <v/>
      </c>
      <c r="J91" s="204" t="str">
        <f ca="1">IF(ISNUMBER(MATCH(J4,'3. Erfassung Auszahlungen'!$V$39:$CE$39,0)),'3. Erfassung Auszahlungen'!$N$39,"")</f>
        <v/>
      </c>
      <c r="K91" s="204" t="str">
        <f ca="1">IF(ISNUMBER(MATCH(K4,'3. Erfassung Auszahlungen'!$V$39:$CE$39,0)),'3. Erfassung Auszahlungen'!$N$39,"")</f>
        <v/>
      </c>
      <c r="L91" s="204" t="str">
        <f ca="1">IF(ISNUMBER(MATCH(L4,'3. Erfassung Auszahlungen'!$V$39:$CE$39,0)),'3. Erfassung Auszahlungen'!$N$39,"")</f>
        <v/>
      </c>
      <c r="M91" s="204" t="str">
        <f ca="1">IF(ISNUMBER(MATCH(M4,'3. Erfassung Auszahlungen'!$V$39:$CE$39,0)),'3. Erfassung Auszahlungen'!$N$39,"")</f>
        <v/>
      </c>
      <c r="N91" s="135">
        <f t="shared" ca="1" si="8"/>
        <v>0</v>
      </c>
    </row>
    <row r="92" spans="1:15" x14ac:dyDescent="0.25">
      <c r="A92" s="18">
        <f>'3. Erfassung Auszahlungen'!A40</f>
        <v>0</v>
      </c>
      <c r="B92" s="204" t="str">
        <f ca="1">IF(ISNUMBER(MATCH(B4,'3. Erfassung Auszahlungen'!$V$40:$CE$40,0)),'3. Erfassung Auszahlungen'!$N$40,"")</f>
        <v/>
      </c>
      <c r="C92" s="204" t="str">
        <f ca="1">IF(ISNUMBER(MATCH(C4,'3. Erfassung Auszahlungen'!$V$40:$CE$40,0)),'3. Erfassung Auszahlungen'!$N$40,"")</f>
        <v/>
      </c>
      <c r="D92" s="204" t="str">
        <f ca="1">IF(ISNUMBER(MATCH(D4,'3. Erfassung Auszahlungen'!$V$40:$CE$40,0)),'3. Erfassung Auszahlungen'!$N$40,"")</f>
        <v/>
      </c>
      <c r="E92" s="204" t="str">
        <f ca="1">IF(ISNUMBER(MATCH(E4,'3. Erfassung Auszahlungen'!$V$40:$CE$40,0)),'3. Erfassung Auszahlungen'!$N$40,"")</f>
        <v/>
      </c>
      <c r="F92" s="204" t="str">
        <f ca="1">IF(ISNUMBER(MATCH(F4,'3. Erfassung Auszahlungen'!$V$40:$CE$40,0)),'3. Erfassung Auszahlungen'!$N$40,"")</f>
        <v/>
      </c>
      <c r="G92" s="204" t="str">
        <f ca="1">IF(ISNUMBER(MATCH(G4,'3. Erfassung Auszahlungen'!$V$40:$CE$40,0)),'3. Erfassung Auszahlungen'!$N$40,"")</f>
        <v/>
      </c>
      <c r="H92" s="204" t="str">
        <f ca="1">IF(ISNUMBER(MATCH(H4,'3. Erfassung Auszahlungen'!$V$40:$CE$40,0)),'3. Erfassung Auszahlungen'!$N$40,"")</f>
        <v/>
      </c>
      <c r="I92" s="204" t="str">
        <f ca="1">IF(ISNUMBER(MATCH(I4,'3. Erfassung Auszahlungen'!$V$40:$CE$40,0)),'3. Erfassung Auszahlungen'!$N$40,"")</f>
        <v/>
      </c>
      <c r="J92" s="204" t="str">
        <f ca="1">IF(ISNUMBER(MATCH(J4,'3. Erfassung Auszahlungen'!$V$40:$CE$40,0)),'3. Erfassung Auszahlungen'!$N$40,"")</f>
        <v/>
      </c>
      <c r="K92" s="204" t="str">
        <f ca="1">IF(ISNUMBER(MATCH(K4,'3. Erfassung Auszahlungen'!$V$40:$CE$40,0)),'3. Erfassung Auszahlungen'!$N$40,"")</f>
        <v/>
      </c>
      <c r="L92" s="204" t="str">
        <f ca="1">IF(ISNUMBER(MATCH(L4,'3. Erfassung Auszahlungen'!$V$40:$CE$40,0)),'3. Erfassung Auszahlungen'!$N$40,"")</f>
        <v/>
      </c>
      <c r="M92" s="204" t="str">
        <f ca="1">IF(ISNUMBER(MATCH(M4,'3. Erfassung Auszahlungen'!$V$40:$CE$40,0)),'3. Erfassung Auszahlungen'!$N$40,"")</f>
        <v/>
      </c>
      <c r="N92" s="135">
        <f t="shared" ca="1" si="8"/>
        <v>0</v>
      </c>
    </row>
    <row r="93" spans="1:15" x14ac:dyDescent="0.25">
      <c r="A93" s="18">
        <f>'3. Erfassung Auszahlungen'!A41</f>
        <v>0</v>
      </c>
      <c r="B93" s="204" t="str">
        <f ca="1">IF(ISNUMBER(MATCH(B4,'3. Erfassung Auszahlungen'!$V$41:$CE$41,0)),'3. Erfassung Auszahlungen'!$N$41,"")</f>
        <v/>
      </c>
      <c r="C93" s="204" t="str">
        <f ca="1">IF(ISNUMBER(MATCH(C4,'3. Erfassung Auszahlungen'!$V$41:$CE$41,0)),'3. Erfassung Auszahlungen'!$N$41,"")</f>
        <v/>
      </c>
      <c r="D93" s="204" t="str">
        <f ca="1">IF(ISNUMBER(MATCH(D4,'3. Erfassung Auszahlungen'!$V$41:$CE$41,0)),'3. Erfassung Auszahlungen'!$N$41,"")</f>
        <v/>
      </c>
      <c r="E93" s="204" t="str">
        <f ca="1">IF(ISNUMBER(MATCH(E4,'3. Erfassung Auszahlungen'!$V$41:$CE$41,0)),'3. Erfassung Auszahlungen'!$N$41,"")</f>
        <v/>
      </c>
      <c r="F93" s="204" t="str">
        <f ca="1">IF(ISNUMBER(MATCH(F4,'3. Erfassung Auszahlungen'!$V$41:$CE$41,0)),'3. Erfassung Auszahlungen'!$N$41,"")</f>
        <v/>
      </c>
      <c r="G93" s="204" t="str">
        <f ca="1">IF(ISNUMBER(MATCH(G4,'3. Erfassung Auszahlungen'!$V$41:$CE$41,0)),'3. Erfassung Auszahlungen'!$N$41,"")</f>
        <v/>
      </c>
      <c r="H93" s="204" t="str">
        <f ca="1">IF(ISNUMBER(MATCH(H4,'3. Erfassung Auszahlungen'!$V$41:$CE$41,0)),'3. Erfassung Auszahlungen'!$N$41,"")</f>
        <v/>
      </c>
      <c r="I93" s="204" t="str">
        <f ca="1">IF(ISNUMBER(MATCH(I4,'3. Erfassung Auszahlungen'!$V$41:$CE$41,0)),'3. Erfassung Auszahlungen'!$N$41,"")</f>
        <v/>
      </c>
      <c r="J93" s="204" t="str">
        <f ca="1">IF(ISNUMBER(MATCH(J4,'3. Erfassung Auszahlungen'!$V$41:$CE$41,0)),'3. Erfassung Auszahlungen'!$N$41,"")</f>
        <v/>
      </c>
      <c r="K93" s="204" t="str">
        <f ca="1">IF(ISNUMBER(MATCH(K4,'3. Erfassung Auszahlungen'!$V$41:$CE$41,0)),'3. Erfassung Auszahlungen'!$N$41,"")</f>
        <v/>
      </c>
      <c r="L93" s="204" t="str">
        <f ca="1">IF(ISNUMBER(MATCH(L4,'3. Erfassung Auszahlungen'!$V$41:$CE$41,0)),'3. Erfassung Auszahlungen'!$N$41,"")</f>
        <v/>
      </c>
      <c r="M93" s="204" t="str">
        <f ca="1">IF(ISNUMBER(MATCH(M4,'3. Erfassung Auszahlungen'!$V$41:$CE$41,0)),'3. Erfassung Auszahlungen'!$N$41,"")</f>
        <v/>
      </c>
      <c r="N93" s="135">
        <f t="shared" ca="1" si="8"/>
        <v>0</v>
      </c>
    </row>
    <row r="94" spans="1:15" s="9" customFormat="1" ht="18.75" x14ac:dyDescent="0.3">
      <c r="A94" s="11" t="s">
        <v>153</v>
      </c>
      <c r="B94" s="15">
        <f ca="1">SUM(B54:B93)</f>
        <v>1125.17</v>
      </c>
      <c r="C94" s="15">
        <f t="shared" ref="C94:M94" ca="1" si="9">SUM(C54:C93)</f>
        <v>1125.17</v>
      </c>
      <c r="D94" s="15">
        <f t="shared" ca="1" si="9"/>
        <v>1125.17</v>
      </c>
      <c r="E94" s="15">
        <f t="shared" ca="1" si="9"/>
        <v>1125.17</v>
      </c>
      <c r="F94" s="15">
        <f t="shared" ca="1" si="9"/>
        <v>1125.17</v>
      </c>
      <c r="G94" s="15">
        <f t="shared" ca="1" si="9"/>
        <v>1125.17</v>
      </c>
      <c r="H94" s="15">
        <f t="shared" ca="1" si="9"/>
        <v>1125.17</v>
      </c>
      <c r="I94" s="15">
        <f t="shared" ca="1" si="9"/>
        <v>1125.17</v>
      </c>
      <c r="J94" s="15">
        <f t="shared" ca="1" si="9"/>
        <v>1125.17</v>
      </c>
      <c r="K94" s="15">
        <f t="shared" ca="1" si="9"/>
        <v>1125.17</v>
      </c>
      <c r="L94" s="15">
        <f t="shared" ca="1" si="9"/>
        <v>1125.17</v>
      </c>
      <c r="M94" s="15">
        <f t="shared" ca="1" si="9"/>
        <v>1125.17</v>
      </c>
      <c r="N94" s="135">
        <f ca="1">SUM(N54:N93)</f>
        <v>13502.039999999999</v>
      </c>
      <c r="O94" s="13"/>
    </row>
    <row r="95" spans="1:15" s="9" customFormat="1" ht="18.75" x14ac:dyDescent="0.3">
      <c r="A95" s="107" t="s">
        <v>159</v>
      </c>
      <c r="B95" s="251">
        <f ca="1">B53</f>
        <v>47119</v>
      </c>
      <c r="C95" s="251">
        <f t="shared" ref="C95:M95" ca="1" si="10">C53</f>
        <v>47150</v>
      </c>
      <c r="D95" s="251">
        <f t="shared" ca="1" si="10"/>
        <v>47178</v>
      </c>
      <c r="E95" s="251">
        <f t="shared" ca="1" si="10"/>
        <v>47209</v>
      </c>
      <c r="F95" s="251">
        <f t="shared" ca="1" si="10"/>
        <v>47239</v>
      </c>
      <c r="G95" s="251">
        <f t="shared" ca="1" si="10"/>
        <v>47270</v>
      </c>
      <c r="H95" s="251">
        <f t="shared" ca="1" si="10"/>
        <v>47300</v>
      </c>
      <c r="I95" s="251">
        <f t="shared" ca="1" si="10"/>
        <v>47331</v>
      </c>
      <c r="J95" s="251">
        <f t="shared" ca="1" si="10"/>
        <v>47362</v>
      </c>
      <c r="K95" s="251">
        <f t="shared" ca="1" si="10"/>
        <v>47392</v>
      </c>
      <c r="L95" s="251">
        <f t="shared" ca="1" si="10"/>
        <v>47423</v>
      </c>
      <c r="M95" s="251">
        <f t="shared" ca="1" si="10"/>
        <v>47453</v>
      </c>
      <c r="N95" s="438" t="s">
        <v>12</v>
      </c>
    </row>
    <row r="96" spans="1:15" x14ac:dyDescent="0.25">
      <c r="A96" s="18" t="str">
        <f>'3. Erfassung Auszahlungen'!A45</f>
        <v>Neue Waschmaschiene</v>
      </c>
      <c r="B96" s="204" t="str">
        <f ca="1">IF(ISNUMBER(MATCH(B4,'3. Erfassung Auszahlungen'!$V$45:$CE$45,0)),'3. Erfassung Auszahlungen'!$N$45,"")</f>
        <v/>
      </c>
      <c r="C96" s="204" t="str">
        <f ca="1">IF(ISNUMBER(MATCH(C4,'3. Erfassung Auszahlungen'!$V$45:$CE$45,0)),'3. Erfassung Auszahlungen'!$N$45,"")</f>
        <v/>
      </c>
      <c r="D96" s="204" t="str">
        <f ca="1">IF(ISNUMBER(MATCH(D4,'3. Erfassung Auszahlungen'!$V$45:$CE$45,0)),'3. Erfassung Auszahlungen'!$N$45,"")</f>
        <v/>
      </c>
      <c r="E96" s="204" t="str">
        <f ca="1">IF(ISNUMBER(MATCH(E4,'3. Erfassung Auszahlungen'!$V$45:$CE$45,0)),'3. Erfassung Auszahlungen'!$N$45,"")</f>
        <v/>
      </c>
      <c r="F96" s="204" t="str">
        <f ca="1">IF(ISNUMBER(MATCH(F4,'3. Erfassung Auszahlungen'!$V$45:$CE$45,0)),'3. Erfassung Auszahlungen'!$N$45,"")</f>
        <v/>
      </c>
      <c r="G96" s="204" t="str">
        <f ca="1">IF(ISNUMBER(MATCH(G4,'3. Erfassung Auszahlungen'!$V$45:$CE$45,0)),'3. Erfassung Auszahlungen'!$N$45,"")</f>
        <v/>
      </c>
      <c r="H96" s="204" t="str">
        <f ca="1">IF(ISNUMBER(MATCH(H4,'3. Erfassung Auszahlungen'!$V$45:$CE$45,0)),'3. Erfassung Auszahlungen'!$N$45,"")</f>
        <v/>
      </c>
      <c r="I96" s="204" t="str">
        <f ca="1">IF(ISNUMBER(MATCH(I4,'3. Erfassung Auszahlungen'!$V$45:$CE$45,0)),'3. Erfassung Auszahlungen'!$N$45,"")</f>
        <v/>
      </c>
      <c r="J96" s="204" t="str">
        <f ca="1">IF(ISNUMBER(MATCH(J4,'3. Erfassung Auszahlungen'!$V$45:$CE$45,0)),'3. Erfassung Auszahlungen'!$N$45,"")</f>
        <v/>
      </c>
      <c r="K96" s="204" t="str">
        <f ca="1">IF(ISNUMBER(MATCH(K4,'3. Erfassung Auszahlungen'!$V$45:$CE$45,0)),'3. Erfassung Auszahlungen'!$N$45,"")</f>
        <v/>
      </c>
      <c r="L96" s="204" t="str">
        <f ca="1">IF(ISNUMBER(MATCH(L4,'3. Erfassung Auszahlungen'!$V$45:$CE$45,0)),'3. Erfassung Auszahlungen'!$N$45,"")</f>
        <v/>
      </c>
      <c r="M96" s="204" t="str">
        <f ca="1">IF(ISNUMBER(MATCH(M4,'3. Erfassung Auszahlungen'!$V$45:$CE$45,0)),'3. Erfassung Auszahlungen'!$N$45,"")</f>
        <v/>
      </c>
      <c r="N96" s="135">
        <f ca="1">SUM(B96:M96)</f>
        <v>0</v>
      </c>
    </row>
    <row r="97" spans="1:14" x14ac:dyDescent="0.25">
      <c r="A97" s="18" t="str">
        <f>'3. Erfassung Auszahlungen'!A46</f>
        <v>Dach neu eindecken Haus Am Suerwinkel</v>
      </c>
      <c r="B97" s="204" t="str">
        <f ca="1">IF(ISNUMBER(MATCH(B4,'3. Erfassung Auszahlungen'!$V$46:$CE$46,0)),'3. Erfassung Auszahlungen'!$N$46,"")</f>
        <v/>
      </c>
      <c r="C97" s="204" t="str">
        <f ca="1">IF(ISNUMBER(MATCH(C4,'3. Erfassung Auszahlungen'!$V$46:$CE$46,0)),'3. Erfassung Auszahlungen'!$N$46,"")</f>
        <v/>
      </c>
      <c r="D97" s="204" t="str">
        <f ca="1">IF(ISNUMBER(MATCH(D4,'3. Erfassung Auszahlungen'!$V$46:$CE$46,0)),'3. Erfassung Auszahlungen'!$N$46,"")</f>
        <v/>
      </c>
      <c r="E97" s="204" t="str">
        <f ca="1">IF(ISNUMBER(MATCH(E4,'3. Erfassung Auszahlungen'!$V$46:$CE$46,0)),'3. Erfassung Auszahlungen'!$N$46,"")</f>
        <v/>
      </c>
      <c r="F97" s="204" t="str">
        <f ca="1">IF(ISNUMBER(MATCH(F4,'3. Erfassung Auszahlungen'!$V$46:$CE$46,0)),'3. Erfassung Auszahlungen'!$N$46,"")</f>
        <v/>
      </c>
      <c r="G97" s="204" t="str">
        <f ca="1">IF(ISNUMBER(MATCH(G4,'3. Erfassung Auszahlungen'!$V$46:$CE$46,0)),'3. Erfassung Auszahlungen'!$N$46,"")</f>
        <v/>
      </c>
      <c r="H97" s="204" t="str">
        <f ca="1">IF(ISNUMBER(MATCH(H4,'3. Erfassung Auszahlungen'!$V$46:$CE$46,0)),'3. Erfassung Auszahlungen'!$N$46,"")</f>
        <v/>
      </c>
      <c r="I97" s="204" t="str">
        <f ca="1">IF(ISNUMBER(MATCH(I4,'3. Erfassung Auszahlungen'!$V$46:$CE$46,0)),'3. Erfassung Auszahlungen'!$N$46,"")</f>
        <v/>
      </c>
      <c r="J97" s="204" t="str">
        <f ca="1">IF(ISNUMBER(MATCH(J4,'3. Erfassung Auszahlungen'!$V$46:$CE$46,0)),'3. Erfassung Auszahlungen'!$N$46,"")</f>
        <v/>
      </c>
      <c r="K97" s="204" t="str">
        <f ca="1">IF(ISNUMBER(MATCH(K4,'3. Erfassung Auszahlungen'!$V$46:$CE$46,0)),'3. Erfassung Auszahlungen'!$N$46,"")</f>
        <v/>
      </c>
      <c r="L97" s="204" t="str">
        <f ca="1">IF(ISNUMBER(MATCH(L4,'3. Erfassung Auszahlungen'!$V$46:$CE$46,0)),'3. Erfassung Auszahlungen'!$N$46,"")</f>
        <v/>
      </c>
      <c r="M97" s="204" t="str">
        <f ca="1">IF(ISNUMBER(MATCH(M4,'3. Erfassung Auszahlungen'!$V$46:$CE$46,0)),'3. Erfassung Auszahlungen'!$N$46,"")</f>
        <v/>
      </c>
      <c r="N97" s="135">
        <f t="shared" ref="N97:N136" ca="1" si="11">SUM(B97:M97)</f>
        <v>0</v>
      </c>
    </row>
    <row r="98" spans="1:14" x14ac:dyDescent="0.25">
      <c r="A98" s="18">
        <f>'3. Erfassung Auszahlungen'!A47</f>
        <v>0</v>
      </c>
      <c r="B98" s="204" t="str">
        <f ca="1">IF(ISNUMBER(MATCH(B4,'3. Erfassung Auszahlungen'!$V$47:$CE$47,0)),'3. Erfassung Auszahlungen'!$N$47,"")</f>
        <v/>
      </c>
      <c r="C98" s="204" t="str">
        <f ca="1">IF(ISNUMBER(MATCH(C4,'3. Erfassung Auszahlungen'!$V$47:$CE$47,0)),'3. Erfassung Auszahlungen'!$N$47,"")</f>
        <v/>
      </c>
      <c r="D98" s="204" t="str">
        <f ca="1">IF(ISNUMBER(MATCH(D4,'3. Erfassung Auszahlungen'!$V$47:$CE$47,0)),'3. Erfassung Auszahlungen'!$N$47,"")</f>
        <v/>
      </c>
      <c r="E98" s="204" t="str">
        <f ca="1">IF(ISNUMBER(MATCH(E4,'3. Erfassung Auszahlungen'!$V$47:$CE$47,0)),'3. Erfassung Auszahlungen'!$N$47,"")</f>
        <v/>
      </c>
      <c r="F98" s="204" t="str">
        <f ca="1">IF(ISNUMBER(MATCH(F4,'3. Erfassung Auszahlungen'!$V$47:$CE$47,0)),'3. Erfassung Auszahlungen'!$N$47,"")</f>
        <v/>
      </c>
      <c r="G98" s="204" t="str">
        <f ca="1">IF(ISNUMBER(MATCH(G4,'3. Erfassung Auszahlungen'!$V$47:$CE$47,0)),'3. Erfassung Auszahlungen'!$N$47,"")</f>
        <v/>
      </c>
      <c r="H98" s="204" t="str">
        <f ca="1">IF(ISNUMBER(MATCH(H4,'3. Erfassung Auszahlungen'!$V$47:$CE$47,0)),'3. Erfassung Auszahlungen'!$N$47,"")</f>
        <v/>
      </c>
      <c r="I98" s="204" t="str">
        <f ca="1">IF(ISNUMBER(MATCH(I4,'3. Erfassung Auszahlungen'!$V$47:$CE$47,0)),'3. Erfassung Auszahlungen'!$N$47,"")</f>
        <v/>
      </c>
      <c r="J98" s="204" t="str">
        <f ca="1">IF(ISNUMBER(MATCH(J4,'3. Erfassung Auszahlungen'!$V$47:$CE$47,0)),'3. Erfassung Auszahlungen'!$N$47,"")</f>
        <v/>
      </c>
      <c r="K98" s="204" t="str">
        <f ca="1">IF(ISNUMBER(MATCH(K4,'3. Erfassung Auszahlungen'!$V$47:$CE$47,0)),'3. Erfassung Auszahlungen'!$N$47,"")</f>
        <v/>
      </c>
      <c r="L98" s="204" t="str">
        <f ca="1">IF(ISNUMBER(MATCH(L4,'3. Erfassung Auszahlungen'!$V$47:$CE$47,0)),'3. Erfassung Auszahlungen'!$N$47,"")</f>
        <v/>
      </c>
      <c r="M98" s="204" t="str">
        <f ca="1">IF(ISNUMBER(MATCH(M4,'3. Erfassung Auszahlungen'!$V$47:$CE$47,0)),'3. Erfassung Auszahlungen'!$N$47,"")</f>
        <v/>
      </c>
      <c r="N98" s="135">
        <f t="shared" ca="1" si="11"/>
        <v>0</v>
      </c>
    </row>
    <row r="99" spans="1:14" x14ac:dyDescent="0.25">
      <c r="A99" s="18">
        <f>'3. Erfassung Auszahlungen'!A48</f>
        <v>0</v>
      </c>
      <c r="B99" s="204" t="str">
        <f ca="1">IF(ISNUMBER(MATCH(B4,'3. Erfassung Auszahlungen'!$V$48:$CE$48,0)),'3. Erfassung Auszahlungen'!$N$48,"")</f>
        <v/>
      </c>
      <c r="C99" s="204" t="str">
        <f ca="1">IF(ISNUMBER(MATCH(C4,'3. Erfassung Auszahlungen'!$V$48:$CE$48,0)),'3. Erfassung Auszahlungen'!$N$48,"")</f>
        <v/>
      </c>
      <c r="D99" s="204" t="str">
        <f ca="1">IF(ISNUMBER(MATCH(D4,'3. Erfassung Auszahlungen'!$V$48:$CE$48,0)),'3. Erfassung Auszahlungen'!$N$48,"")</f>
        <v/>
      </c>
      <c r="E99" s="204" t="str">
        <f ca="1">IF(ISNUMBER(MATCH(E4,'3. Erfassung Auszahlungen'!$V$48:$CE$48,0)),'3. Erfassung Auszahlungen'!$N$48,"")</f>
        <v/>
      </c>
      <c r="F99" s="204" t="str">
        <f ca="1">IF(ISNUMBER(MATCH(F4,'3. Erfassung Auszahlungen'!$V$48:$CE$48,0)),'3. Erfassung Auszahlungen'!$N$48,"")</f>
        <v/>
      </c>
      <c r="G99" s="204" t="str">
        <f ca="1">IF(ISNUMBER(MATCH(G4,'3. Erfassung Auszahlungen'!$V$48:$CE$48,0)),'3. Erfassung Auszahlungen'!$N$48,"")</f>
        <v/>
      </c>
      <c r="H99" s="204" t="str">
        <f ca="1">IF(ISNUMBER(MATCH(H4,'3. Erfassung Auszahlungen'!$V$48:$CE$48,0)),'3. Erfassung Auszahlungen'!$N$48,"")</f>
        <v/>
      </c>
      <c r="I99" s="204" t="str">
        <f ca="1">IF(ISNUMBER(MATCH(I4,'3. Erfassung Auszahlungen'!$V$48:$CE$48,0)),'3. Erfassung Auszahlungen'!$N$48,"")</f>
        <v/>
      </c>
      <c r="J99" s="204" t="str">
        <f ca="1">IF(ISNUMBER(MATCH(J4,'3. Erfassung Auszahlungen'!$V$48:$CE$48,0)),'3. Erfassung Auszahlungen'!$N$48,"")</f>
        <v/>
      </c>
      <c r="K99" s="204" t="str">
        <f ca="1">IF(ISNUMBER(MATCH(K4,'3. Erfassung Auszahlungen'!$V$48:$CE$48,0)),'3. Erfassung Auszahlungen'!$N$48,"")</f>
        <v/>
      </c>
      <c r="L99" s="204" t="str">
        <f ca="1">IF(ISNUMBER(MATCH(L4,'3. Erfassung Auszahlungen'!$V$48:$CE$48,0)),'3. Erfassung Auszahlungen'!$N$48,"")</f>
        <v/>
      </c>
      <c r="M99" s="204" t="str">
        <f ca="1">IF(ISNUMBER(MATCH(M4,'3. Erfassung Auszahlungen'!$V$48:$CE$48,0)),'3. Erfassung Auszahlungen'!$N$48,"")</f>
        <v/>
      </c>
      <c r="N99" s="135">
        <f t="shared" ca="1" si="11"/>
        <v>0</v>
      </c>
    </row>
    <row r="100" spans="1:14" x14ac:dyDescent="0.25">
      <c r="A100" s="18">
        <f>'3. Erfassung Auszahlungen'!A49</f>
        <v>0</v>
      </c>
      <c r="B100" s="204" t="str">
        <f ca="1">IF(ISNUMBER(MATCH(B4,'3. Erfassung Auszahlungen'!$V$49:$CE$49,0)),'3. Erfassung Auszahlungen'!$N$49,"")</f>
        <v/>
      </c>
      <c r="C100" s="204" t="str">
        <f ca="1">IF(ISNUMBER(MATCH(C4,'3. Erfassung Auszahlungen'!$V$49:$CE$49,0)),'3. Erfassung Auszahlungen'!$N$49,"")</f>
        <v/>
      </c>
      <c r="D100" s="204" t="str">
        <f ca="1">IF(ISNUMBER(MATCH(D4,'3. Erfassung Auszahlungen'!$V$49:$CE$49,0)),'3. Erfassung Auszahlungen'!$N$49,"")</f>
        <v/>
      </c>
      <c r="E100" s="204" t="str">
        <f ca="1">IF(ISNUMBER(MATCH(E4,'3. Erfassung Auszahlungen'!$V$49:$CE$49,0)),'3. Erfassung Auszahlungen'!$N$49,"")</f>
        <v/>
      </c>
      <c r="F100" s="204" t="str">
        <f ca="1">IF(ISNUMBER(MATCH(F4,'3. Erfassung Auszahlungen'!$V$49:$CE$49,0)),'3. Erfassung Auszahlungen'!$N$49,"")</f>
        <v/>
      </c>
      <c r="G100" s="204" t="str">
        <f ca="1">IF(ISNUMBER(MATCH(G4,'3. Erfassung Auszahlungen'!$V$49:$CE$49,0)),'3. Erfassung Auszahlungen'!$N$49,"")</f>
        <v/>
      </c>
      <c r="H100" s="204" t="str">
        <f ca="1">IF(ISNUMBER(MATCH(H4,'3. Erfassung Auszahlungen'!$V$49:$CE$49,0)),'3. Erfassung Auszahlungen'!$N$49,"")</f>
        <v/>
      </c>
      <c r="I100" s="204" t="str">
        <f ca="1">IF(ISNUMBER(MATCH(I4,'3. Erfassung Auszahlungen'!$V$49:$CE$49,0)),'3. Erfassung Auszahlungen'!$N$49,"")</f>
        <v/>
      </c>
      <c r="J100" s="204" t="str">
        <f ca="1">IF(ISNUMBER(MATCH(J4,'3. Erfassung Auszahlungen'!$V$49:$CE$49,0)),'3. Erfassung Auszahlungen'!$N$49,"")</f>
        <v/>
      </c>
      <c r="K100" s="204" t="str">
        <f ca="1">IF(ISNUMBER(MATCH(K4,'3. Erfassung Auszahlungen'!$V$49:$CE$49,0)),'3. Erfassung Auszahlungen'!$N$49,"")</f>
        <v/>
      </c>
      <c r="L100" s="204" t="str">
        <f ca="1">IF(ISNUMBER(MATCH(L4,'3. Erfassung Auszahlungen'!$V$49:$CE$49,0)),'3. Erfassung Auszahlungen'!$N$49,"")</f>
        <v/>
      </c>
      <c r="M100" s="204" t="str">
        <f ca="1">IF(ISNUMBER(MATCH(M4,'3. Erfassung Auszahlungen'!$V$49:$CE$49,0)),'3. Erfassung Auszahlungen'!$N$49,"")</f>
        <v/>
      </c>
      <c r="N100" s="135">
        <f t="shared" ca="1" si="11"/>
        <v>0</v>
      </c>
    </row>
    <row r="101" spans="1:14" x14ac:dyDescent="0.25">
      <c r="A101" s="18">
        <f>'3. Erfassung Auszahlungen'!A50</f>
        <v>0</v>
      </c>
      <c r="B101" s="204" t="str">
        <f ca="1">IF(ISNUMBER(MATCH(B4,'3. Erfassung Auszahlungen'!$V$50:$CE$50,0)),'3. Erfassung Auszahlungen'!$N$50,"")</f>
        <v/>
      </c>
      <c r="C101" s="204" t="str">
        <f ca="1">IF(ISNUMBER(MATCH(C4,'3. Erfassung Auszahlungen'!$V$50:$CE$50,0)),'3. Erfassung Auszahlungen'!$N$50,"")</f>
        <v/>
      </c>
      <c r="D101" s="204" t="str">
        <f ca="1">IF(ISNUMBER(MATCH(D4,'3. Erfassung Auszahlungen'!$V$50:$CE$50,0)),'3. Erfassung Auszahlungen'!$N$50,"")</f>
        <v/>
      </c>
      <c r="E101" s="204" t="str">
        <f ca="1">IF(ISNUMBER(MATCH(E4,'3. Erfassung Auszahlungen'!$V$50:$CE$50,0)),'3. Erfassung Auszahlungen'!$N$50,"")</f>
        <v/>
      </c>
      <c r="F101" s="204" t="str">
        <f ca="1">IF(ISNUMBER(MATCH(F4,'3. Erfassung Auszahlungen'!$V$50:$CE$50,0)),'3. Erfassung Auszahlungen'!$N$50,"")</f>
        <v/>
      </c>
      <c r="G101" s="204" t="str">
        <f ca="1">IF(ISNUMBER(MATCH(G4,'3. Erfassung Auszahlungen'!$V$50:$CE$50,0)),'3. Erfassung Auszahlungen'!$N$50,"")</f>
        <v/>
      </c>
      <c r="H101" s="204" t="str">
        <f ca="1">IF(ISNUMBER(MATCH(H4,'3. Erfassung Auszahlungen'!$V$50:$CE$50,0)),'3. Erfassung Auszahlungen'!$N$50,"")</f>
        <v/>
      </c>
      <c r="I101" s="204" t="str">
        <f ca="1">IF(ISNUMBER(MATCH(I4,'3. Erfassung Auszahlungen'!$V$50:$CE$50,0)),'3. Erfassung Auszahlungen'!$N$50,"")</f>
        <v/>
      </c>
      <c r="J101" s="204" t="str">
        <f ca="1">IF(ISNUMBER(MATCH(J4,'3. Erfassung Auszahlungen'!$V$50:$CE$50,0)),'3. Erfassung Auszahlungen'!$N$50,"")</f>
        <v/>
      </c>
      <c r="K101" s="204" t="str">
        <f ca="1">IF(ISNUMBER(MATCH(K4,'3. Erfassung Auszahlungen'!$V$50:$CE$50,0)),'3. Erfassung Auszahlungen'!$N$50,"")</f>
        <v/>
      </c>
      <c r="L101" s="204" t="str">
        <f ca="1">IF(ISNUMBER(MATCH(L4,'3. Erfassung Auszahlungen'!$V$50:$CE$50,0)),'3. Erfassung Auszahlungen'!$N$50,"")</f>
        <v/>
      </c>
      <c r="M101" s="204" t="str">
        <f ca="1">IF(ISNUMBER(MATCH(M4,'3. Erfassung Auszahlungen'!$V$50:$CE$50,0)),'3. Erfassung Auszahlungen'!$N$50,"")</f>
        <v/>
      </c>
      <c r="N101" s="135">
        <f t="shared" ca="1" si="11"/>
        <v>0</v>
      </c>
    </row>
    <row r="102" spans="1:14" x14ac:dyDescent="0.25">
      <c r="A102" s="18">
        <f>'3. Erfassung Auszahlungen'!A51</f>
        <v>0</v>
      </c>
      <c r="B102" s="204" t="str">
        <f ca="1">IF(ISNUMBER(MATCH(B4,'3. Erfassung Auszahlungen'!$V$51:$CE$51,0)),'3. Erfassung Auszahlungen'!$N$51,"")</f>
        <v/>
      </c>
      <c r="C102" s="204" t="str">
        <f ca="1">IF(ISNUMBER(MATCH(C4,'3. Erfassung Auszahlungen'!$V$51:$CE$51,0)),'3. Erfassung Auszahlungen'!$N$51,"")</f>
        <v/>
      </c>
      <c r="D102" s="204" t="str">
        <f ca="1">IF(ISNUMBER(MATCH(D4,'3. Erfassung Auszahlungen'!$V$51:$CE$51,0)),'3. Erfassung Auszahlungen'!$N$51,"")</f>
        <v/>
      </c>
      <c r="E102" s="204" t="str">
        <f ca="1">IF(ISNUMBER(MATCH(E4,'3. Erfassung Auszahlungen'!$V$51:$CE$51,0)),'3. Erfassung Auszahlungen'!$N$51,"")</f>
        <v/>
      </c>
      <c r="F102" s="204" t="str">
        <f ca="1">IF(ISNUMBER(MATCH(F4,'3. Erfassung Auszahlungen'!$V$51:$CE$51,0)),'3. Erfassung Auszahlungen'!$N$51,"")</f>
        <v/>
      </c>
      <c r="G102" s="204" t="str">
        <f ca="1">IF(ISNUMBER(MATCH(G4,'3. Erfassung Auszahlungen'!$V$51:$CE$51,0)),'3. Erfassung Auszahlungen'!$N$51,"")</f>
        <v/>
      </c>
      <c r="H102" s="204" t="str">
        <f ca="1">IF(ISNUMBER(MATCH(H4,'3. Erfassung Auszahlungen'!$V$51:$CE$51,0)),'3. Erfassung Auszahlungen'!$N$51,"")</f>
        <v/>
      </c>
      <c r="I102" s="204" t="str">
        <f ca="1">IF(ISNUMBER(MATCH(I4,'3. Erfassung Auszahlungen'!$V$51:$CE$51,0)),'3. Erfassung Auszahlungen'!$N$51,"")</f>
        <v/>
      </c>
      <c r="J102" s="204" t="str">
        <f ca="1">IF(ISNUMBER(MATCH(J4,'3. Erfassung Auszahlungen'!$V$51:$CE$51,0)),'3. Erfassung Auszahlungen'!$N$51,"")</f>
        <v/>
      </c>
      <c r="K102" s="204" t="str">
        <f ca="1">IF(ISNUMBER(MATCH(K4,'3. Erfassung Auszahlungen'!$V$51:$CE$51,0)),'3. Erfassung Auszahlungen'!$N$51,"")</f>
        <v/>
      </c>
      <c r="L102" s="204" t="str">
        <f ca="1">IF(ISNUMBER(MATCH(L4,'3. Erfassung Auszahlungen'!$V$51:$CE$51,0)),'3. Erfassung Auszahlungen'!$N$51,"")</f>
        <v/>
      </c>
      <c r="M102" s="204" t="str">
        <f ca="1">IF(ISNUMBER(MATCH(M4,'3. Erfassung Auszahlungen'!$V$51:$CE$51,0)),'3. Erfassung Auszahlungen'!$N$51,"")</f>
        <v/>
      </c>
      <c r="N102" s="135">
        <f t="shared" ca="1" si="11"/>
        <v>0</v>
      </c>
    </row>
    <row r="103" spans="1:14" x14ac:dyDescent="0.25">
      <c r="A103" s="18">
        <f>'3. Erfassung Auszahlungen'!A52</f>
        <v>0</v>
      </c>
      <c r="B103" s="204" t="str">
        <f ca="1">IF(ISNUMBER(MATCH(B4,'3. Erfassung Auszahlungen'!$V$52:$CE$52,0)),'3. Erfassung Auszahlungen'!$N$52,"")</f>
        <v/>
      </c>
      <c r="C103" s="204" t="str">
        <f ca="1">IF(ISNUMBER(MATCH(C4,'3. Erfassung Auszahlungen'!$V$52:$CE$52,0)),'3. Erfassung Auszahlungen'!$N$52,"")</f>
        <v/>
      </c>
      <c r="D103" s="204" t="str">
        <f ca="1">IF(ISNUMBER(MATCH(D4,'3. Erfassung Auszahlungen'!$V$52:$CE$52,0)),'3. Erfassung Auszahlungen'!$N$52,"")</f>
        <v/>
      </c>
      <c r="E103" s="204" t="str">
        <f ca="1">IF(ISNUMBER(MATCH(E4,'3. Erfassung Auszahlungen'!$V$52:$CE$52,0)),'3. Erfassung Auszahlungen'!$N$52,"")</f>
        <v/>
      </c>
      <c r="F103" s="204" t="str">
        <f ca="1">IF(ISNUMBER(MATCH(F4,'3. Erfassung Auszahlungen'!$V$52:$CE$52,0)),'3. Erfassung Auszahlungen'!$N$52,"")</f>
        <v/>
      </c>
      <c r="G103" s="204" t="str">
        <f ca="1">IF(ISNUMBER(MATCH(G4,'3. Erfassung Auszahlungen'!$V$52:$CE$52,0)),'3. Erfassung Auszahlungen'!$N$52,"")</f>
        <v/>
      </c>
      <c r="H103" s="204" t="str">
        <f ca="1">IF(ISNUMBER(MATCH(H4,'3. Erfassung Auszahlungen'!$V$52:$CE$52,0)),'3. Erfassung Auszahlungen'!$N$52,"")</f>
        <v/>
      </c>
      <c r="I103" s="204" t="str">
        <f ca="1">IF(ISNUMBER(MATCH(I4,'3. Erfassung Auszahlungen'!$V$52:$CE$52,0)),'3. Erfassung Auszahlungen'!$N$52,"")</f>
        <v/>
      </c>
      <c r="J103" s="204" t="str">
        <f ca="1">IF(ISNUMBER(MATCH(J4,'3. Erfassung Auszahlungen'!$V$52:$CE$52,0)),'3. Erfassung Auszahlungen'!$N$52,"")</f>
        <v/>
      </c>
      <c r="K103" s="204" t="str">
        <f ca="1">IF(ISNUMBER(MATCH(K4,'3. Erfassung Auszahlungen'!$V$52:$CE$52,0)),'3. Erfassung Auszahlungen'!$N$52,"")</f>
        <v/>
      </c>
      <c r="L103" s="204" t="str">
        <f ca="1">IF(ISNUMBER(MATCH(L4,'3. Erfassung Auszahlungen'!$V$52:$CE$52,0)),'3. Erfassung Auszahlungen'!$N$52,"")</f>
        <v/>
      </c>
      <c r="M103" s="204" t="str">
        <f ca="1">IF(ISNUMBER(MATCH(M4,'3. Erfassung Auszahlungen'!$V$52:$CE$52,0)),'3. Erfassung Auszahlungen'!$N$52,"")</f>
        <v/>
      </c>
      <c r="N103" s="135">
        <f t="shared" ca="1" si="11"/>
        <v>0</v>
      </c>
    </row>
    <row r="104" spans="1:14" x14ac:dyDescent="0.25">
      <c r="A104" s="18">
        <f>'3. Erfassung Auszahlungen'!A53</f>
        <v>0</v>
      </c>
      <c r="B104" s="204" t="str">
        <f ca="1">IF(ISNUMBER(MATCH(B4,'3. Erfassung Auszahlungen'!$V$53:$CE$53,0)),'3. Erfassung Auszahlungen'!$N$53,"")</f>
        <v/>
      </c>
      <c r="C104" s="204" t="str">
        <f ca="1">IF(ISNUMBER(MATCH(C4,'3. Erfassung Auszahlungen'!$V$53:$CE$53,0)),'3. Erfassung Auszahlungen'!$N$53,"")</f>
        <v/>
      </c>
      <c r="D104" s="204" t="str">
        <f ca="1">IF(ISNUMBER(MATCH(D4,'3. Erfassung Auszahlungen'!$V$53:$CE$53,0)),'3. Erfassung Auszahlungen'!$N$53,"")</f>
        <v/>
      </c>
      <c r="E104" s="204" t="str">
        <f ca="1">IF(ISNUMBER(MATCH(E4,'3. Erfassung Auszahlungen'!$V$53:$CE$53,0)),'3. Erfassung Auszahlungen'!$N$53,"")</f>
        <v/>
      </c>
      <c r="F104" s="204" t="str">
        <f ca="1">IF(ISNUMBER(MATCH(F4,'3. Erfassung Auszahlungen'!$V$53:$CE$53,0)),'3. Erfassung Auszahlungen'!$N$53,"")</f>
        <v/>
      </c>
      <c r="G104" s="204" t="str">
        <f ca="1">IF(ISNUMBER(MATCH(G4,'3. Erfassung Auszahlungen'!$V$53:$CE$53,0)),'3. Erfassung Auszahlungen'!$N$53,"")</f>
        <v/>
      </c>
      <c r="H104" s="204" t="str">
        <f ca="1">IF(ISNUMBER(MATCH(H4,'3. Erfassung Auszahlungen'!$V$53:$CE$53,0)),'3. Erfassung Auszahlungen'!$N$53,"")</f>
        <v/>
      </c>
      <c r="I104" s="204" t="str">
        <f ca="1">IF(ISNUMBER(MATCH(I4,'3. Erfassung Auszahlungen'!$V$53:$CE$53,0)),'3. Erfassung Auszahlungen'!$N$53,"")</f>
        <v/>
      </c>
      <c r="J104" s="204" t="str">
        <f ca="1">IF(ISNUMBER(MATCH(J4,'3. Erfassung Auszahlungen'!$V$53:$CE$53,0)),'3. Erfassung Auszahlungen'!$N$53,"")</f>
        <v/>
      </c>
      <c r="K104" s="204" t="str">
        <f ca="1">IF(ISNUMBER(MATCH(K4,'3. Erfassung Auszahlungen'!$V$53:$CE$53,0)),'3. Erfassung Auszahlungen'!$N$53,"")</f>
        <v/>
      </c>
      <c r="L104" s="204" t="str">
        <f ca="1">IF(ISNUMBER(MATCH(L4,'3. Erfassung Auszahlungen'!$V$53:$CE$53,0)),'3. Erfassung Auszahlungen'!$N$53,"")</f>
        <v/>
      </c>
      <c r="M104" s="204" t="str">
        <f ca="1">IF(ISNUMBER(MATCH(M4,'3. Erfassung Auszahlungen'!$V$53:$CE$53,0)),'3. Erfassung Auszahlungen'!$N$53,"")</f>
        <v/>
      </c>
      <c r="N104" s="135">
        <f t="shared" ca="1" si="11"/>
        <v>0</v>
      </c>
    </row>
    <row r="105" spans="1:14" x14ac:dyDescent="0.25">
      <c r="A105" s="18">
        <f>'3. Erfassung Auszahlungen'!A54</f>
        <v>0</v>
      </c>
      <c r="B105" s="204" t="str">
        <f ca="1">IF(ISNUMBER(MATCH(B4,'3. Erfassung Auszahlungen'!$V$54:$CE$54,0)),'3. Erfassung Auszahlungen'!$N$54,"")</f>
        <v/>
      </c>
      <c r="C105" s="204" t="str">
        <f ca="1">IF(ISNUMBER(MATCH(C4,'3. Erfassung Auszahlungen'!$V$54:$CE$54,0)),'3. Erfassung Auszahlungen'!$N$54,"")</f>
        <v/>
      </c>
      <c r="D105" s="204" t="str">
        <f ca="1">IF(ISNUMBER(MATCH(D4,'3. Erfassung Auszahlungen'!$V$54:$CE$54,0)),'3. Erfassung Auszahlungen'!$N$54,"")</f>
        <v/>
      </c>
      <c r="E105" s="204" t="str">
        <f ca="1">IF(ISNUMBER(MATCH(E4,'3. Erfassung Auszahlungen'!$V$54:$CE$54,0)),'3. Erfassung Auszahlungen'!$N$54,"")</f>
        <v/>
      </c>
      <c r="F105" s="204" t="str">
        <f ca="1">IF(ISNUMBER(MATCH(F4,'3. Erfassung Auszahlungen'!$V$54:$CE$54,0)),'3. Erfassung Auszahlungen'!$N$54,"")</f>
        <v/>
      </c>
      <c r="G105" s="204" t="str">
        <f ca="1">IF(ISNUMBER(MATCH(G4,'3. Erfassung Auszahlungen'!$V$54:$CE$54,0)),'3. Erfassung Auszahlungen'!$N$54,"")</f>
        <v/>
      </c>
      <c r="H105" s="204" t="str">
        <f ca="1">IF(ISNUMBER(MATCH(H4,'3. Erfassung Auszahlungen'!$V$54:$CE$54,0)),'3. Erfassung Auszahlungen'!$N$54,"")</f>
        <v/>
      </c>
      <c r="I105" s="204" t="str">
        <f ca="1">IF(ISNUMBER(MATCH(I4,'3. Erfassung Auszahlungen'!$V$54:$CE$54,0)),'3. Erfassung Auszahlungen'!$N$54,"")</f>
        <v/>
      </c>
      <c r="J105" s="204" t="str">
        <f ca="1">IF(ISNUMBER(MATCH(J4,'3. Erfassung Auszahlungen'!$V$54:$CE$54,0)),'3. Erfassung Auszahlungen'!$N$54,"")</f>
        <v/>
      </c>
      <c r="K105" s="204" t="str">
        <f ca="1">IF(ISNUMBER(MATCH(K4,'3. Erfassung Auszahlungen'!$V$54:$CE$54,0)),'3. Erfassung Auszahlungen'!$N$54,"")</f>
        <v/>
      </c>
      <c r="L105" s="204" t="str">
        <f ca="1">IF(ISNUMBER(MATCH(L4,'3. Erfassung Auszahlungen'!$V$54:$CE$54,0)),'3. Erfassung Auszahlungen'!$N$54,"")</f>
        <v/>
      </c>
      <c r="M105" s="204" t="str">
        <f ca="1">IF(ISNUMBER(MATCH(M4,'3. Erfassung Auszahlungen'!$V$54:$CE$54,0)),'3. Erfassung Auszahlungen'!$N$54,"")</f>
        <v/>
      </c>
      <c r="N105" s="135">
        <f t="shared" ca="1" si="11"/>
        <v>0</v>
      </c>
    </row>
    <row r="106" spans="1:14" x14ac:dyDescent="0.25">
      <c r="A106" s="18">
        <f>'3. Erfassung Auszahlungen'!A55</f>
        <v>0</v>
      </c>
      <c r="B106" s="204" t="str">
        <f ca="1">IF(ISNUMBER(MATCH(B4,'3. Erfassung Auszahlungen'!$V$55:$CE$55,0)),'3. Erfassung Auszahlungen'!$N$55,"")</f>
        <v/>
      </c>
      <c r="C106" s="204" t="str">
        <f ca="1">IF(ISNUMBER(MATCH(C4,'3. Erfassung Auszahlungen'!$V$55:$CE$55,0)),'3. Erfassung Auszahlungen'!$N$55,"")</f>
        <v/>
      </c>
      <c r="D106" s="204" t="str">
        <f ca="1">IF(ISNUMBER(MATCH(D4,'3. Erfassung Auszahlungen'!$V$55:$CE$55,0)),'3. Erfassung Auszahlungen'!$N$55,"")</f>
        <v/>
      </c>
      <c r="E106" s="204" t="str">
        <f ca="1">IF(ISNUMBER(MATCH(E4,'3. Erfassung Auszahlungen'!$V$55:$CE$55,0)),'3. Erfassung Auszahlungen'!$N$55,"")</f>
        <v/>
      </c>
      <c r="F106" s="204" t="str">
        <f ca="1">IF(ISNUMBER(MATCH(F4,'3. Erfassung Auszahlungen'!$V$55:$CE$55,0)),'3. Erfassung Auszahlungen'!$N$55,"")</f>
        <v/>
      </c>
      <c r="G106" s="204" t="str">
        <f ca="1">IF(ISNUMBER(MATCH(G4,'3. Erfassung Auszahlungen'!$V$55:$CE$55,0)),'3. Erfassung Auszahlungen'!$N$55,"")</f>
        <v/>
      </c>
      <c r="H106" s="204" t="str">
        <f ca="1">IF(ISNUMBER(MATCH(H4,'3. Erfassung Auszahlungen'!$V$55:$CE$55,0)),'3. Erfassung Auszahlungen'!$N$55,"")</f>
        <v/>
      </c>
      <c r="I106" s="204" t="str">
        <f ca="1">IF(ISNUMBER(MATCH(I4,'3. Erfassung Auszahlungen'!$V$55:$CE$55,0)),'3. Erfassung Auszahlungen'!$N$55,"")</f>
        <v/>
      </c>
      <c r="J106" s="204" t="str">
        <f ca="1">IF(ISNUMBER(MATCH(J4,'3. Erfassung Auszahlungen'!$V$55:$CE$55,0)),'3. Erfassung Auszahlungen'!$N$55,"")</f>
        <v/>
      </c>
      <c r="K106" s="204" t="str">
        <f ca="1">IF(ISNUMBER(MATCH(K4,'3. Erfassung Auszahlungen'!$V$55:$CE$55,0)),'3. Erfassung Auszahlungen'!$N$55,"")</f>
        <v/>
      </c>
      <c r="L106" s="204" t="str">
        <f ca="1">IF(ISNUMBER(MATCH(L4,'3. Erfassung Auszahlungen'!$V$55:$CE$55,0)),'3. Erfassung Auszahlungen'!$N$55,"")</f>
        <v/>
      </c>
      <c r="M106" s="204" t="str">
        <f ca="1">IF(ISNUMBER(MATCH(M4,'3. Erfassung Auszahlungen'!$V$55:$CE$55,0)),'3. Erfassung Auszahlungen'!$N$55,"")</f>
        <v/>
      </c>
      <c r="N106" s="135">
        <f t="shared" ca="1" si="11"/>
        <v>0</v>
      </c>
    </row>
    <row r="107" spans="1:14" x14ac:dyDescent="0.25">
      <c r="A107" s="18">
        <f>'3. Erfassung Auszahlungen'!A56</f>
        <v>0</v>
      </c>
      <c r="B107" s="204" t="str">
        <f ca="1">IF(ISNUMBER(MATCH(B4,'3. Erfassung Auszahlungen'!$V$56:$CE$56,0)),'3. Erfassung Auszahlungen'!$N$56,"")</f>
        <v/>
      </c>
      <c r="C107" s="204" t="str">
        <f ca="1">IF(ISNUMBER(MATCH(C4,'3. Erfassung Auszahlungen'!$V$56:$CE$56,0)),'3. Erfassung Auszahlungen'!$N$56,"")</f>
        <v/>
      </c>
      <c r="D107" s="204" t="str">
        <f ca="1">IF(ISNUMBER(MATCH(D4,'3. Erfassung Auszahlungen'!$V$56:$CE$56,0)),'3. Erfassung Auszahlungen'!$N$56,"")</f>
        <v/>
      </c>
      <c r="E107" s="204" t="str">
        <f ca="1">IF(ISNUMBER(MATCH(E4,'3. Erfassung Auszahlungen'!$V$56:$CE$56,0)),'3. Erfassung Auszahlungen'!$N$56,"")</f>
        <v/>
      </c>
      <c r="F107" s="204" t="str">
        <f ca="1">IF(ISNUMBER(MATCH(F4,'3. Erfassung Auszahlungen'!$V$56:$CE$56,0)),'3. Erfassung Auszahlungen'!$N$56,"")</f>
        <v/>
      </c>
      <c r="G107" s="204" t="str">
        <f ca="1">IF(ISNUMBER(MATCH(G4,'3. Erfassung Auszahlungen'!$V$56:$CE$56,0)),'3. Erfassung Auszahlungen'!$N$56,"")</f>
        <v/>
      </c>
      <c r="H107" s="204" t="str">
        <f ca="1">IF(ISNUMBER(MATCH(H4,'3. Erfassung Auszahlungen'!$V$56:$CE$56,0)),'3. Erfassung Auszahlungen'!$N$56,"")</f>
        <v/>
      </c>
      <c r="I107" s="204" t="str">
        <f ca="1">IF(ISNUMBER(MATCH(I4,'3. Erfassung Auszahlungen'!$V$56:$CE$56,0)),'3. Erfassung Auszahlungen'!$N$56,"")</f>
        <v/>
      </c>
      <c r="J107" s="204" t="str">
        <f ca="1">IF(ISNUMBER(MATCH(J4,'3. Erfassung Auszahlungen'!$V$56:$CE$56,0)),'3. Erfassung Auszahlungen'!$N$56,"")</f>
        <v/>
      </c>
      <c r="K107" s="204" t="str">
        <f ca="1">IF(ISNUMBER(MATCH(K4,'3. Erfassung Auszahlungen'!$V$56:$CE$56,0)),'3. Erfassung Auszahlungen'!$N$56,"")</f>
        <v/>
      </c>
      <c r="L107" s="204" t="str">
        <f ca="1">IF(ISNUMBER(MATCH(L4,'3. Erfassung Auszahlungen'!$V$56:$CE$56,0)),'3. Erfassung Auszahlungen'!$N$56,"")</f>
        <v/>
      </c>
      <c r="M107" s="204" t="str">
        <f ca="1">IF(ISNUMBER(MATCH(M4,'3. Erfassung Auszahlungen'!$V$56:$CE$56,0)),'3. Erfassung Auszahlungen'!$N$56,"")</f>
        <v/>
      </c>
      <c r="N107" s="135">
        <f t="shared" ca="1" si="11"/>
        <v>0</v>
      </c>
    </row>
    <row r="108" spans="1:14" x14ac:dyDescent="0.25">
      <c r="A108" s="18">
        <f>'3. Erfassung Auszahlungen'!A57</f>
        <v>0</v>
      </c>
      <c r="B108" s="204" t="str">
        <f ca="1">IF(ISNUMBER(MATCH(B4,'3. Erfassung Auszahlungen'!$V$57:$CE$57,0)),'3. Erfassung Auszahlungen'!$N$57,"")</f>
        <v/>
      </c>
      <c r="C108" s="204" t="str">
        <f ca="1">IF(ISNUMBER(MATCH(C4,'3. Erfassung Auszahlungen'!$V$57:$CE$57,0)),'3. Erfassung Auszahlungen'!$N$57,"")</f>
        <v/>
      </c>
      <c r="D108" s="204" t="str">
        <f ca="1">IF(ISNUMBER(MATCH(D4,'3. Erfassung Auszahlungen'!$V$57:$CE$57,0)),'3. Erfassung Auszahlungen'!$N$57,"")</f>
        <v/>
      </c>
      <c r="E108" s="204" t="str">
        <f ca="1">IF(ISNUMBER(MATCH(E4,'3. Erfassung Auszahlungen'!$V$57:$CE$57,0)),'3. Erfassung Auszahlungen'!$N$57,"")</f>
        <v/>
      </c>
      <c r="F108" s="204" t="str">
        <f ca="1">IF(ISNUMBER(MATCH(F4,'3. Erfassung Auszahlungen'!$V$57:$CE$57,0)),'3. Erfassung Auszahlungen'!$N$57,"")</f>
        <v/>
      </c>
      <c r="G108" s="204" t="str">
        <f ca="1">IF(ISNUMBER(MATCH(G4,'3. Erfassung Auszahlungen'!$V$57:$CE$57,0)),'3. Erfassung Auszahlungen'!$N$57,"")</f>
        <v/>
      </c>
      <c r="H108" s="204" t="str">
        <f ca="1">IF(ISNUMBER(MATCH(H4,'3. Erfassung Auszahlungen'!$V$57:$CE$57,0)),'3. Erfassung Auszahlungen'!$N$57,"")</f>
        <v/>
      </c>
      <c r="I108" s="204" t="str">
        <f ca="1">IF(ISNUMBER(MATCH(I4,'3. Erfassung Auszahlungen'!$V$57:$CE$57,0)),'3. Erfassung Auszahlungen'!$N$57,"")</f>
        <v/>
      </c>
      <c r="J108" s="204" t="str">
        <f ca="1">IF(ISNUMBER(MATCH(J4,'3. Erfassung Auszahlungen'!$V$57:$CE$57,0)),'3. Erfassung Auszahlungen'!$N$57,"")</f>
        <v/>
      </c>
      <c r="K108" s="204" t="str">
        <f ca="1">IF(ISNUMBER(MATCH(K4,'3. Erfassung Auszahlungen'!$V$57:$CE$57,0)),'3. Erfassung Auszahlungen'!$N$57,"")</f>
        <v/>
      </c>
      <c r="L108" s="204" t="str">
        <f ca="1">IF(ISNUMBER(MATCH(L4,'3. Erfassung Auszahlungen'!$V$57:$CE$57,0)),'3. Erfassung Auszahlungen'!$N$57,"")</f>
        <v/>
      </c>
      <c r="M108" s="204" t="str">
        <f ca="1">IF(ISNUMBER(MATCH(M4,'3. Erfassung Auszahlungen'!$V$57:$CE$57,0)),'3. Erfassung Auszahlungen'!$N$57,"")</f>
        <v/>
      </c>
      <c r="N108" s="135">
        <f t="shared" ca="1" si="11"/>
        <v>0</v>
      </c>
    </row>
    <row r="109" spans="1:14" x14ac:dyDescent="0.25">
      <c r="A109" s="18">
        <f>'3. Erfassung Auszahlungen'!A58</f>
        <v>0</v>
      </c>
      <c r="B109" s="204" t="str">
        <f ca="1">IF(ISNUMBER(MATCH(B4,'3. Erfassung Auszahlungen'!$V$58:$CE$58,0)),'3. Erfassung Auszahlungen'!$N$58,"")</f>
        <v/>
      </c>
      <c r="C109" s="204" t="str">
        <f ca="1">IF(ISNUMBER(MATCH(C4,'3. Erfassung Auszahlungen'!$V$58:$CE$58,0)),'3. Erfassung Auszahlungen'!$N$58,"")</f>
        <v/>
      </c>
      <c r="D109" s="204" t="str">
        <f ca="1">IF(ISNUMBER(MATCH(D4,'3. Erfassung Auszahlungen'!$V$58:$CE$58,0)),'3. Erfassung Auszahlungen'!$N$58,"")</f>
        <v/>
      </c>
      <c r="E109" s="204" t="str">
        <f ca="1">IF(ISNUMBER(MATCH(E4,'3. Erfassung Auszahlungen'!$V$58:$CE$58,0)),'3. Erfassung Auszahlungen'!$N$58,"")</f>
        <v/>
      </c>
      <c r="F109" s="204" t="str">
        <f ca="1">IF(ISNUMBER(MATCH(F4,'3. Erfassung Auszahlungen'!$V$58:$CE$58,0)),'3. Erfassung Auszahlungen'!$N$58,"")</f>
        <v/>
      </c>
      <c r="G109" s="204" t="str">
        <f ca="1">IF(ISNUMBER(MATCH(G4,'3. Erfassung Auszahlungen'!$V$58:$CE$58,0)),'3. Erfassung Auszahlungen'!$N$58,"")</f>
        <v/>
      </c>
      <c r="H109" s="204" t="str">
        <f ca="1">IF(ISNUMBER(MATCH(H4,'3. Erfassung Auszahlungen'!$V$58:$CE$58,0)),'3. Erfassung Auszahlungen'!$N$58,"")</f>
        <v/>
      </c>
      <c r="I109" s="204" t="str">
        <f ca="1">IF(ISNUMBER(MATCH(I4,'3. Erfassung Auszahlungen'!$V$58:$CE$58,0)),'3. Erfassung Auszahlungen'!$N$58,"")</f>
        <v/>
      </c>
      <c r="J109" s="204" t="str">
        <f ca="1">IF(ISNUMBER(MATCH(J4,'3. Erfassung Auszahlungen'!$V$58:$CE$58,0)),'3. Erfassung Auszahlungen'!$N$58,"")</f>
        <v/>
      </c>
      <c r="K109" s="204" t="str">
        <f ca="1">IF(ISNUMBER(MATCH(K4,'3. Erfassung Auszahlungen'!$V$58:$CE$58,0)),'3. Erfassung Auszahlungen'!$N$58,"")</f>
        <v/>
      </c>
      <c r="L109" s="204" t="str">
        <f ca="1">IF(ISNUMBER(MATCH(L4,'3. Erfassung Auszahlungen'!$V$58:$CE$58,0)),'3. Erfassung Auszahlungen'!$N$58,"")</f>
        <v/>
      </c>
      <c r="M109" s="204" t="str">
        <f ca="1">IF(ISNUMBER(MATCH(M4,'3. Erfassung Auszahlungen'!$V$58:$CE$58,0)),'3. Erfassung Auszahlungen'!$N$58,"")</f>
        <v/>
      </c>
      <c r="N109" s="135">
        <f t="shared" ca="1" si="11"/>
        <v>0</v>
      </c>
    </row>
    <row r="110" spans="1:14" x14ac:dyDescent="0.25">
      <c r="A110" s="18">
        <f>'3. Erfassung Auszahlungen'!A59</f>
        <v>0</v>
      </c>
      <c r="B110" s="204" t="str">
        <f ca="1">IF(ISNUMBER(MATCH(B4,'3. Erfassung Auszahlungen'!$V$59:$CE$59,0)),'3. Erfassung Auszahlungen'!$N$59,"")</f>
        <v/>
      </c>
      <c r="C110" s="204" t="str">
        <f ca="1">IF(ISNUMBER(MATCH(C4,'3. Erfassung Auszahlungen'!$V$59:$CE$59,0)),'3. Erfassung Auszahlungen'!$N$59,"")</f>
        <v/>
      </c>
      <c r="D110" s="204" t="str">
        <f ca="1">IF(ISNUMBER(MATCH(D4,'3. Erfassung Auszahlungen'!$V$59:$CE$59,0)),'3. Erfassung Auszahlungen'!$N$59,"")</f>
        <v/>
      </c>
      <c r="E110" s="204" t="str">
        <f ca="1">IF(ISNUMBER(MATCH(E4,'3. Erfassung Auszahlungen'!$V$59:$CE$59,0)),'3. Erfassung Auszahlungen'!$N$59,"")</f>
        <v/>
      </c>
      <c r="F110" s="204" t="str">
        <f ca="1">IF(ISNUMBER(MATCH(F4,'3. Erfassung Auszahlungen'!$V$59:$CE$59,0)),'3. Erfassung Auszahlungen'!$N$59,"")</f>
        <v/>
      </c>
      <c r="G110" s="204" t="str">
        <f ca="1">IF(ISNUMBER(MATCH(G4,'3. Erfassung Auszahlungen'!$V$59:$CE$59,0)),'3. Erfassung Auszahlungen'!$N$59,"")</f>
        <v/>
      </c>
      <c r="H110" s="204" t="str">
        <f ca="1">IF(ISNUMBER(MATCH(H4,'3. Erfassung Auszahlungen'!$V$59:$CE$59,0)),'3. Erfassung Auszahlungen'!$N$59,"")</f>
        <v/>
      </c>
      <c r="I110" s="204" t="str">
        <f ca="1">IF(ISNUMBER(MATCH(I4,'3. Erfassung Auszahlungen'!$V$59:$CE$59,0)),'3. Erfassung Auszahlungen'!$N$59,"")</f>
        <v/>
      </c>
      <c r="J110" s="204" t="str">
        <f ca="1">IF(ISNUMBER(MATCH(J4,'3. Erfassung Auszahlungen'!$V$59:$CE$59,0)),'3. Erfassung Auszahlungen'!$N$59,"")</f>
        <v/>
      </c>
      <c r="K110" s="204" t="str">
        <f ca="1">IF(ISNUMBER(MATCH(K4,'3. Erfassung Auszahlungen'!$V$59:$CE$59,0)),'3. Erfassung Auszahlungen'!$N$59,"")</f>
        <v/>
      </c>
      <c r="L110" s="204" t="str">
        <f ca="1">IF(ISNUMBER(MATCH(L4,'3. Erfassung Auszahlungen'!$V$59:$CE$59,0)),'3. Erfassung Auszahlungen'!$N$59,"")</f>
        <v/>
      </c>
      <c r="M110" s="204" t="str">
        <f ca="1">IF(ISNUMBER(MATCH(M4,'3. Erfassung Auszahlungen'!$V$59:$CE$59,0)),'3. Erfassung Auszahlungen'!$N$59,"")</f>
        <v/>
      </c>
      <c r="N110" s="135">
        <f t="shared" ca="1" si="11"/>
        <v>0</v>
      </c>
    </row>
    <row r="111" spans="1:14" x14ac:dyDescent="0.25">
      <c r="A111" s="18">
        <f>'3. Erfassung Auszahlungen'!A60</f>
        <v>0</v>
      </c>
      <c r="B111" s="204" t="str">
        <f ca="1">IF(ISNUMBER(MATCH(B4,'3. Erfassung Auszahlungen'!$V$60:$CE$60,0)),'3. Erfassung Auszahlungen'!$N$60,"")</f>
        <v/>
      </c>
      <c r="C111" s="204" t="str">
        <f ca="1">IF(ISNUMBER(MATCH(C4,'3. Erfassung Auszahlungen'!$V$60:$CE$60,0)),'3. Erfassung Auszahlungen'!$N$60,"")</f>
        <v/>
      </c>
      <c r="D111" s="204" t="str">
        <f ca="1">IF(ISNUMBER(MATCH(D4,'3. Erfassung Auszahlungen'!$V$60:$CE$60,0)),'3. Erfassung Auszahlungen'!$N$60,"")</f>
        <v/>
      </c>
      <c r="E111" s="204" t="str">
        <f ca="1">IF(ISNUMBER(MATCH(E4,'3. Erfassung Auszahlungen'!$V$60:$CE$60,0)),'3. Erfassung Auszahlungen'!$N$60,"")</f>
        <v/>
      </c>
      <c r="F111" s="204" t="str">
        <f ca="1">IF(ISNUMBER(MATCH(F4,'3. Erfassung Auszahlungen'!$V$60:$CE$60,0)),'3. Erfassung Auszahlungen'!$N$60,"")</f>
        <v/>
      </c>
      <c r="G111" s="204" t="str">
        <f ca="1">IF(ISNUMBER(MATCH(G4,'3. Erfassung Auszahlungen'!$V$60:$CE$60,0)),'3. Erfassung Auszahlungen'!$N$60,"")</f>
        <v/>
      </c>
      <c r="H111" s="204" t="str">
        <f ca="1">IF(ISNUMBER(MATCH(H4,'3. Erfassung Auszahlungen'!$V$60:$CE$60,0)),'3. Erfassung Auszahlungen'!$N$60,"")</f>
        <v/>
      </c>
      <c r="I111" s="204" t="str">
        <f ca="1">IF(ISNUMBER(MATCH(I4,'3. Erfassung Auszahlungen'!$V$60:$CE$60,0)),'3. Erfassung Auszahlungen'!$N$60,"")</f>
        <v/>
      </c>
      <c r="J111" s="204" t="str">
        <f ca="1">IF(ISNUMBER(MATCH(J4,'3. Erfassung Auszahlungen'!$V$60:$CE$60,0)),'3. Erfassung Auszahlungen'!$N$60,"")</f>
        <v/>
      </c>
      <c r="K111" s="204" t="str">
        <f ca="1">IF(ISNUMBER(MATCH(K4,'3. Erfassung Auszahlungen'!$V$60:$CE$60,0)),'3. Erfassung Auszahlungen'!$N$60,"")</f>
        <v/>
      </c>
      <c r="L111" s="204" t="str">
        <f ca="1">IF(ISNUMBER(MATCH(L4,'3. Erfassung Auszahlungen'!$V$60:$CE$60,0)),'3. Erfassung Auszahlungen'!$N$60,"")</f>
        <v/>
      </c>
      <c r="M111" s="204" t="str">
        <f ca="1">IF(ISNUMBER(MATCH(M4,'3. Erfassung Auszahlungen'!$V$60:$CE$60,0)),'3. Erfassung Auszahlungen'!$N$60,"")</f>
        <v/>
      </c>
      <c r="N111" s="135">
        <f t="shared" ca="1" si="11"/>
        <v>0</v>
      </c>
    </row>
    <row r="112" spans="1:14" x14ac:dyDescent="0.25">
      <c r="A112" s="18">
        <f>'3. Erfassung Auszahlungen'!A61</f>
        <v>0</v>
      </c>
      <c r="B112" s="204" t="str">
        <f ca="1">IF(ISNUMBER(MATCH(B4,'3. Erfassung Auszahlungen'!$V$61:$CE$61,0)),'3. Erfassung Auszahlungen'!$N$61,"")</f>
        <v/>
      </c>
      <c r="C112" s="204" t="str">
        <f ca="1">IF(ISNUMBER(MATCH(C4,'3. Erfassung Auszahlungen'!$V$61:$CE$61,0)),'3. Erfassung Auszahlungen'!$N$61,"")</f>
        <v/>
      </c>
      <c r="D112" s="204" t="str">
        <f ca="1">IF(ISNUMBER(MATCH(D4,'3. Erfassung Auszahlungen'!$V$61:$CE$61,0)),'3. Erfassung Auszahlungen'!$N$61,"")</f>
        <v/>
      </c>
      <c r="E112" s="204" t="str">
        <f ca="1">IF(ISNUMBER(MATCH(E4,'3. Erfassung Auszahlungen'!$V$61:$CE$61,0)),'3. Erfassung Auszahlungen'!$N$61,"")</f>
        <v/>
      </c>
      <c r="F112" s="204" t="str">
        <f ca="1">IF(ISNUMBER(MATCH(F4,'3. Erfassung Auszahlungen'!$V$61:$CE$61,0)),'3. Erfassung Auszahlungen'!$N$61,"")</f>
        <v/>
      </c>
      <c r="G112" s="204" t="str">
        <f ca="1">IF(ISNUMBER(MATCH(G4,'3. Erfassung Auszahlungen'!$V$61:$CE$61,0)),'3. Erfassung Auszahlungen'!$N$61,"")</f>
        <v/>
      </c>
      <c r="H112" s="204" t="str">
        <f ca="1">IF(ISNUMBER(MATCH(H4,'3. Erfassung Auszahlungen'!$V$61:$CE$61,0)),'3. Erfassung Auszahlungen'!$N$61,"")</f>
        <v/>
      </c>
      <c r="I112" s="204" t="str">
        <f ca="1">IF(ISNUMBER(MATCH(I4,'3. Erfassung Auszahlungen'!$V$61:$CE$61,0)),'3. Erfassung Auszahlungen'!$N$61,"")</f>
        <v/>
      </c>
      <c r="J112" s="204" t="str">
        <f ca="1">IF(ISNUMBER(MATCH(J4,'3. Erfassung Auszahlungen'!$V$61:$CE$61,0)),'3. Erfassung Auszahlungen'!$N$61,"")</f>
        <v/>
      </c>
      <c r="K112" s="204" t="str">
        <f ca="1">IF(ISNUMBER(MATCH(K4,'3. Erfassung Auszahlungen'!$V$61:$CE$61,0)),'3. Erfassung Auszahlungen'!$N$61,"")</f>
        <v/>
      </c>
      <c r="L112" s="204" t="str">
        <f ca="1">IF(ISNUMBER(MATCH(L4,'3. Erfassung Auszahlungen'!$V$61:$CE$61,0)),'3. Erfassung Auszahlungen'!$N$61,"")</f>
        <v/>
      </c>
      <c r="M112" s="204" t="str">
        <f ca="1">IF(ISNUMBER(MATCH(M4,'3. Erfassung Auszahlungen'!$V$61:$CE$61,0)),'3. Erfassung Auszahlungen'!$N$61,"")</f>
        <v/>
      </c>
      <c r="N112" s="135">
        <f t="shared" ca="1" si="11"/>
        <v>0</v>
      </c>
    </row>
    <row r="113" spans="1:14" x14ac:dyDescent="0.25">
      <c r="A113" s="18">
        <f>'3. Erfassung Auszahlungen'!A62</f>
        <v>0</v>
      </c>
      <c r="B113" s="204" t="str">
        <f ca="1">IF(ISNUMBER(MATCH(B4,'3. Erfassung Auszahlungen'!$V$62:$CE$62,0)),'3. Erfassung Auszahlungen'!$N$62,"")</f>
        <v/>
      </c>
      <c r="C113" s="204" t="str">
        <f ca="1">IF(ISNUMBER(MATCH(C4,'3. Erfassung Auszahlungen'!$V$62:$CE$62,0)),'3. Erfassung Auszahlungen'!$N$62,"")</f>
        <v/>
      </c>
      <c r="D113" s="204" t="str">
        <f ca="1">IF(ISNUMBER(MATCH(D4,'3. Erfassung Auszahlungen'!$V$62:$CE$62,0)),'3. Erfassung Auszahlungen'!$N$62,"")</f>
        <v/>
      </c>
      <c r="E113" s="204" t="str">
        <f ca="1">IF(ISNUMBER(MATCH(E4,'3. Erfassung Auszahlungen'!$V$62:$CE$62,0)),'3. Erfassung Auszahlungen'!$N$62,"")</f>
        <v/>
      </c>
      <c r="F113" s="204" t="str">
        <f ca="1">IF(ISNUMBER(MATCH(F4,'3. Erfassung Auszahlungen'!$V$62:$CE$62,0)),'3. Erfassung Auszahlungen'!$N$62,"")</f>
        <v/>
      </c>
      <c r="G113" s="204" t="str">
        <f ca="1">IF(ISNUMBER(MATCH(G4,'3. Erfassung Auszahlungen'!$V$62:$CE$62,0)),'3. Erfassung Auszahlungen'!$N$62,"")</f>
        <v/>
      </c>
      <c r="H113" s="204" t="str">
        <f ca="1">IF(ISNUMBER(MATCH(H4,'3. Erfassung Auszahlungen'!$V$62:$CE$62,0)),'3. Erfassung Auszahlungen'!$N$62,"")</f>
        <v/>
      </c>
      <c r="I113" s="204" t="str">
        <f ca="1">IF(ISNUMBER(MATCH(I4,'3. Erfassung Auszahlungen'!$V$62:$CE$62,0)),'3. Erfassung Auszahlungen'!$N$62,"")</f>
        <v/>
      </c>
      <c r="J113" s="204" t="str">
        <f ca="1">IF(ISNUMBER(MATCH(J4,'3. Erfassung Auszahlungen'!$V$62:$CE$62,0)),'3. Erfassung Auszahlungen'!$N$62,"")</f>
        <v/>
      </c>
      <c r="K113" s="204" t="str">
        <f ca="1">IF(ISNUMBER(MATCH(K4,'3. Erfassung Auszahlungen'!$V$62:$CE$62,0)),'3. Erfassung Auszahlungen'!$N$62,"")</f>
        <v/>
      </c>
      <c r="L113" s="204" t="str">
        <f ca="1">IF(ISNUMBER(MATCH(L4,'3. Erfassung Auszahlungen'!$V$62:$CE$62,0)),'3. Erfassung Auszahlungen'!$N$62,"")</f>
        <v/>
      </c>
      <c r="M113" s="204" t="str">
        <f ca="1">IF(ISNUMBER(MATCH(M4,'3. Erfassung Auszahlungen'!$V$62:$CE$62,0)),'3. Erfassung Auszahlungen'!$N$62,"")</f>
        <v/>
      </c>
      <c r="N113" s="135">
        <f t="shared" ca="1" si="11"/>
        <v>0</v>
      </c>
    </row>
    <row r="114" spans="1:14" x14ac:dyDescent="0.25">
      <c r="A114" s="18">
        <f>'3. Erfassung Auszahlungen'!A63</f>
        <v>0</v>
      </c>
      <c r="B114" s="204" t="str">
        <f ca="1">IF(ISNUMBER(MATCH(B4,'3. Erfassung Auszahlungen'!$V$63:$CE$63,0)),'3. Erfassung Auszahlungen'!$N$63,"")</f>
        <v/>
      </c>
      <c r="C114" s="204" t="str">
        <f ca="1">IF(ISNUMBER(MATCH(C4,'3. Erfassung Auszahlungen'!$V$63:$CE$63,0)),'3. Erfassung Auszahlungen'!$N$63,"")</f>
        <v/>
      </c>
      <c r="D114" s="204" t="str">
        <f ca="1">IF(ISNUMBER(MATCH(D4,'3. Erfassung Auszahlungen'!$V$63:$CE$63,0)),'3. Erfassung Auszahlungen'!$N$63,"")</f>
        <v/>
      </c>
      <c r="E114" s="204" t="str">
        <f ca="1">IF(ISNUMBER(MATCH(E4,'3. Erfassung Auszahlungen'!$V$63:$CE$63,0)),'3. Erfassung Auszahlungen'!$N$63,"")</f>
        <v/>
      </c>
      <c r="F114" s="204" t="str">
        <f ca="1">IF(ISNUMBER(MATCH(F4,'3. Erfassung Auszahlungen'!$V$63:$CE$63,0)),'3. Erfassung Auszahlungen'!$N$63,"")</f>
        <v/>
      </c>
      <c r="G114" s="204" t="str">
        <f ca="1">IF(ISNUMBER(MATCH(G4,'3. Erfassung Auszahlungen'!$V$63:$CE$63,0)),'3. Erfassung Auszahlungen'!$N$63,"")</f>
        <v/>
      </c>
      <c r="H114" s="204" t="str">
        <f ca="1">IF(ISNUMBER(MATCH(H4,'3. Erfassung Auszahlungen'!$V$63:$CE$63,0)),'3. Erfassung Auszahlungen'!$N$63,"")</f>
        <v/>
      </c>
      <c r="I114" s="204" t="str">
        <f ca="1">IF(ISNUMBER(MATCH(I4,'3. Erfassung Auszahlungen'!$V$63:$CE$63,0)),'3. Erfassung Auszahlungen'!$N$63,"")</f>
        <v/>
      </c>
      <c r="J114" s="204" t="str">
        <f ca="1">IF(ISNUMBER(MATCH(J4,'3. Erfassung Auszahlungen'!$V$63:$CE$63,0)),'3. Erfassung Auszahlungen'!$N$63,"")</f>
        <v/>
      </c>
      <c r="K114" s="204" t="str">
        <f ca="1">IF(ISNUMBER(MATCH(K4,'3. Erfassung Auszahlungen'!$V$63:$CE$63,0)),'3. Erfassung Auszahlungen'!$N$63,"")</f>
        <v/>
      </c>
      <c r="L114" s="204" t="str">
        <f ca="1">IF(ISNUMBER(MATCH(L4,'3. Erfassung Auszahlungen'!$V$63:$CE$63,0)),'3. Erfassung Auszahlungen'!$N$63,"")</f>
        <v/>
      </c>
      <c r="M114" s="204" t="str">
        <f ca="1">IF(ISNUMBER(MATCH(M4,'3. Erfassung Auszahlungen'!$V$63:$CE$63,0)),'3. Erfassung Auszahlungen'!$N$63,"")</f>
        <v/>
      </c>
      <c r="N114" s="135">
        <f t="shared" ca="1" si="11"/>
        <v>0</v>
      </c>
    </row>
    <row r="115" spans="1:14" x14ac:dyDescent="0.25">
      <c r="A115" s="18">
        <f>'3. Erfassung Auszahlungen'!A64</f>
        <v>0</v>
      </c>
      <c r="B115" s="204" t="str">
        <f ca="1">IF(ISNUMBER(MATCH(B4,'3. Erfassung Auszahlungen'!$V$64:$CE$64,0)),'3. Erfassung Auszahlungen'!$N$64,"")</f>
        <v/>
      </c>
      <c r="C115" s="204" t="str">
        <f ca="1">IF(ISNUMBER(MATCH(C4,'3. Erfassung Auszahlungen'!$V$64:$CE$64,0)),'3. Erfassung Auszahlungen'!$N$64,"")</f>
        <v/>
      </c>
      <c r="D115" s="204" t="str">
        <f ca="1">IF(ISNUMBER(MATCH(D4,'3. Erfassung Auszahlungen'!$V$64:$CE$64,0)),'3. Erfassung Auszahlungen'!$N$64,"")</f>
        <v/>
      </c>
      <c r="E115" s="204" t="str">
        <f ca="1">IF(ISNUMBER(MATCH(E4,'3. Erfassung Auszahlungen'!$V$64:$CE$64,0)),'3. Erfassung Auszahlungen'!$N$64,"")</f>
        <v/>
      </c>
      <c r="F115" s="204" t="str">
        <f ca="1">IF(ISNUMBER(MATCH(F4,'3. Erfassung Auszahlungen'!$V$64:$CE$64,0)),'3. Erfassung Auszahlungen'!$N$64,"")</f>
        <v/>
      </c>
      <c r="G115" s="204" t="str">
        <f ca="1">IF(ISNUMBER(MATCH(G4,'3. Erfassung Auszahlungen'!$V$64:$CE$64,0)),'3. Erfassung Auszahlungen'!$N$64,"")</f>
        <v/>
      </c>
      <c r="H115" s="204" t="str">
        <f ca="1">IF(ISNUMBER(MATCH(H4,'3. Erfassung Auszahlungen'!$V$64:$CE$64,0)),'3. Erfassung Auszahlungen'!$N$64,"")</f>
        <v/>
      </c>
      <c r="I115" s="204" t="str">
        <f ca="1">IF(ISNUMBER(MATCH(I4,'3. Erfassung Auszahlungen'!$V$64:$CE$64,0)),'3. Erfassung Auszahlungen'!$N$64,"")</f>
        <v/>
      </c>
      <c r="J115" s="204" t="str">
        <f ca="1">IF(ISNUMBER(MATCH(J4,'3. Erfassung Auszahlungen'!$V$64:$CE$64,0)),'3. Erfassung Auszahlungen'!$N$64,"")</f>
        <v/>
      </c>
      <c r="K115" s="204" t="str">
        <f ca="1">IF(ISNUMBER(MATCH(K4,'3. Erfassung Auszahlungen'!$V$64:$CE$64,0)),'3. Erfassung Auszahlungen'!$N$64,"")</f>
        <v/>
      </c>
      <c r="L115" s="204" t="str">
        <f ca="1">IF(ISNUMBER(MATCH(L4,'3. Erfassung Auszahlungen'!$V$64:$CE$64,0)),'3. Erfassung Auszahlungen'!$N$64,"")</f>
        <v/>
      </c>
      <c r="M115" s="204" t="str">
        <f ca="1">IF(ISNUMBER(MATCH(M4,'3. Erfassung Auszahlungen'!$V$64:$CE$64,0)),'3. Erfassung Auszahlungen'!$N$64,"")</f>
        <v/>
      </c>
      <c r="N115" s="135">
        <f t="shared" ca="1" si="11"/>
        <v>0</v>
      </c>
    </row>
    <row r="116" spans="1:14" x14ac:dyDescent="0.25">
      <c r="A116" s="18">
        <f>'3. Erfassung Auszahlungen'!A65</f>
        <v>0</v>
      </c>
      <c r="B116" s="204" t="str">
        <f ca="1">IF(ISNUMBER(MATCH(B4,'3. Erfassung Auszahlungen'!$V$65:$CE$65,0)),'3. Erfassung Auszahlungen'!$N$65,"")</f>
        <v/>
      </c>
      <c r="C116" s="204" t="str">
        <f ca="1">IF(ISNUMBER(MATCH(C4,'3. Erfassung Auszahlungen'!$V$65:$CE$65,0)),'3. Erfassung Auszahlungen'!$N$65,"")</f>
        <v/>
      </c>
      <c r="D116" s="204" t="str">
        <f ca="1">IF(ISNUMBER(MATCH(D4,'3. Erfassung Auszahlungen'!$V$65:$CE$65,0)),'3. Erfassung Auszahlungen'!$N$65,"")</f>
        <v/>
      </c>
      <c r="E116" s="204" t="str">
        <f ca="1">IF(ISNUMBER(MATCH(E4,'3. Erfassung Auszahlungen'!$V$65:$CE$65,0)),'3. Erfassung Auszahlungen'!$N$65,"")</f>
        <v/>
      </c>
      <c r="F116" s="204" t="str">
        <f ca="1">IF(ISNUMBER(MATCH(F4,'3. Erfassung Auszahlungen'!$V$65:$CE$65,0)),'3. Erfassung Auszahlungen'!$N$65,"")</f>
        <v/>
      </c>
      <c r="G116" s="204" t="str">
        <f ca="1">IF(ISNUMBER(MATCH(G4,'3. Erfassung Auszahlungen'!$V$65:$CE$65,0)),'3. Erfassung Auszahlungen'!$N$65,"")</f>
        <v/>
      </c>
      <c r="H116" s="204" t="str">
        <f ca="1">IF(ISNUMBER(MATCH(H4,'3. Erfassung Auszahlungen'!$V$65:$CE$65,0)),'3. Erfassung Auszahlungen'!$N$65,"")</f>
        <v/>
      </c>
      <c r="I116" s="204" t="str">
        <f ca="1">IF(ISNUMBER(MATCH(I4,'3. Erfassung Auszahlungen'!$V$65:$CE$65,0)),'3. Erfassung Auszahlungen'!$N$65,"")</f>
        <v/>
      </c>
      <c r="J116" s="204" t="str">
        <f ca="1">IF(ISNUMBER(MATCH(J4,'3. Erfassung Auszahlungen'!$V$65:$CE$65,0)),'3. Erfassung Auszahlungen'!$N$65,"")</f>
        <v/>
      </c>
      <c r="K116" s="204" t="str">
        <f ca="1">IF(ISNUMBER(MATCH(K4,'3. Erfassung Auszahlungen'!$V$65:$CE$65,0)),'3. Erfassung Auszahlungen'!$N$65,"")</f>
        <v/>
      </c>
      <c r="L116" s="204" t="str">
        <f ca="1">IF(ISNUMBER(MATCH(L4,'3. Erfassung Auszahlungen'!$V$65:$CE$65,0)),'3. Erfassung Auszahlungen'!$N$65,"")</f>
        <v/>
      </c>
      <c r="M116" s="204" t="str">
        <f ca="1">IF(ISNUMBER(MATCH(M4,'3. Erfassung Auszahlungen'!$V$65:$CE$65,0)),'3. Erfassung Auszahlungen'!$N$65,"")</f>
        <v/>
      </c>
      <c r="N116" s="135">
        <f t="shared" ca="1" si="11"/>
        <v>0</v>
      </c>
    </row>
    <row r="117" spans="1:14" x14ac:dyDescent="0.25">
      <c r="A117" s="18">
        <f>'3. Erfassung Auszahlungen'!A66</f>
        <v>0</v>
      </c>
      <c r="B117" s="204" t="str">
        <f ca="1">IF(ISNUMBER(MATCH(B4,'3. Erfassung Auszahlungen'!$V$66:$CE$66,0)),'3. Erfassung Auszahlungen'!$N$66,"")</f>
        <v/>
      </c>
      <c r="C117" s="204" t="str">
        <f ca="1">IF(ISNUMBER(MATCH(C4,'3. Erfassung Auszahlungen'!$V$66:$CE$66,0)),'3. Erfassung Auszahlungen'!$N$66,"")</f>
        <v/>
      </c>
      <c r="D117" s="204" t="str">
        <f ca="1">IF(ISNUMBER(MATCH(D4,'3. Erfassung Auszahlungen'!$V$66:$CE$66,0)),'3. Erfassung Auszahlungen'!$N$66,"")</f>
        <v/>
      </c>
      <c r="E117" s="204" t="str">
        <f ca="1">IF(ISNUMBER(MATCH(E4,'3. Erfassung Auszahlungen'!$V$66:$CE$66,0)),'3. Erfassung Auszahlungen'!$N$66,"")</f>
        <v/>
      </c>
      <c r="F117" s="204" t="str">
        <f ca="1">IF(ISNUMBER(MATCH(F4,'3. Erfassung Auszahlungen'!$V$66:$CE$66,0)),'3. Erfassung Auszahlungen'!$N$66,"")</f>
        <v/>
      </c>
      <c r="G117" s="204" t="str">
        <f ca="1">IF(ISNUMBER(MATCH(G4,'3. Erfassung Auszahlungen'!$V$66:$CE$66,0)),'3. Erfassung Auszahlungen'!$N$66,"")</f>
        <v/>
      </c>
      <c r="H117" s="204" t="str">
        <f ca="1">IF(ISNUMBER(MATCH(H4,'3. Erfassung Auszahlungen'!$V$66:$CE$66,0)),'3. Erfassung Auszahlungen'!$N$66,"")</f>
        <v/>
      </c>
      <c r="I117" s="204" t="str">
        <f ca="1">IF(ISNUMBER(MATCH(I4,'3. Erfassung Auszahlungen'!$V$66:$CE$66,0)),'3. Erfassung Auszahlungen'!$N$66,"")</f>
        <v/>
      </c>
      <c r="J117" s="204" t="str">
        <f ca="1">IF(ISNUMBER(MATCH(J4,'3. Erfassung Auszahlungen'!$V$66:$CE$66,0)),'3. Erfassung Auszahlungen'!$N$66,"")</f>
        <v/>
      </c>
      <c r="K117" s="204" t="str">
        <f ca="1">IF(ISNUMBER(MATCH(K4,'3. Erfassung Auszahlungen'!$V$66:$CE$66,0)),'3. Erfassung Auszahlungen'!$N$66,"")</f>
        <v/>
      </c>
      <c r="L117" s="204" t="str">
        <f ca="1">IF(ISNUMBER(MATCH(L4,'3. Erfassung Auszahlungen'!$V$66:$CE$66,0)),'3. Erfassung Auszahlungen'!$N$66,"")</f>
        <v/>
      </c>
      <c r="M117" s="204" t="str">
        <f ca="1">IF(ISNUMBER(MATCH(M4,'3. Erfassung Auszahlungen'!$V$66:$CE$66,0)),'3. Erfassung Auszahlungen'!$N$66,"")</f>
        <v/>
      </c>
      <c r="N117" s="135">
        <f t="shared" ca="1" si="11"/>
        <v>0</v>
      </c>
    </row>
    <row r="118" spans="1:14" x14ac:dyDescent="0.25">
      <c r="A118" s="18">
        <f>'3. Erfassung Auszahlungen'!A67</f>
        <v>0</v>
      </c>
      <c r="B118" s="204" t="str">
        <f ca="1">IF(ISNUMBER(MATCH(B4,'3. Erfassung Auszahlungen'!$V$67:$CE$67,0)),'3. Erfassung Auszahlungen'!$N$67,"")</f>
        <v/>
      </c>
      <c r="C118" s="204" t="str">
        <f ca="1">IF(ISNUMBER(MATCH(C4,'3. Erfassung Auszahlungen'!$V$67:$CE$67,0)),'3. Erfassung Auszahlungen'!$N$67,"")</f>
        <v/>
      </c>
      <c r="D118" s="204" t="str">
        <f ca="1">IF(ISNUMBER(MATCH(D4,'3. Erfassung Auszahlungen'!$V$67:$CE$67,0)),'3. Erfassung Auszahlungen'!$N$67,"")</f>
        <v/>
      </c>
      <c r="E118" s="204" t="str">
        <f ca="1">IF(ISNUMBER(MATCH(E4,'3. Erfassung Auszahlungen'!$V$67:$CE$67,0)),'3. Erfassung Auszahlungen'!$N$67,"")</f>
        <v/>
      </c>
      <c r="F118" s="204" t="str">
        <f ca="1">IF(ISNUMBER(MATCH(F4,'3. Erfassung Auszahlungen'!$V$67:$CE$67,0)),'3. Erfassung Auszahlungen'!$N$67,"")</f>
        <v/>
      </c>
      <c r="G118" s="204" t="str">
        <f ca="1">IF(ISNUMBER(MATCH(G4,'3. Erfassung Auszahlungen'!$V$67:$CE$67,0)),'3. Erfassung Auszahlungen'!$N$67,"")</f>
        <v/>
      </c>
      <c r="H118" s="204" t="str">
        <f ca="1">IF(ISNUMBER(MATCH(H4,'3. Erfassung Auszahlungen'!$V$67:$CE$67,0)),'3. Erfassung Auszahlungen'!$N$67,"")</f>
        <v/>
      </c>
      <c r="I118" s="204" t="str">
        <f ca="1">IF(ISNUMBER(MATCH(I4,'3. Erfassung Auszahlungen'!$V$67:$CE$67,0)),'3. Erfassung Auszahlungen'!$N$67,"")</f>
        <v/>
      </c>
      <c r="J118" s="204" t="str">
        <f ca="1">IF(ISNUMBER(MATCH(J4,'3. Erfassung Auszahlungen'!$V$67:$CE$67,0)),'3. Erfassung Auszahlungen'!$N$67,"")</f>
        <v/>
      </c>
      <c r="K118" s="204" t="str">
        <f ca="1">IF(ISNUMBER(MATCH(K4,'3. Erfassung Auszahlungen'!$V$67:$CE$67,0)),'3. Erfassung Auszahlungen'!$N$67,"")</f>
        <v/>
      </c>
      <c r="L118" s="204" t="str">
        <f ca="1">IF(ISNUMBER(MATCH(L4,'3. Erfassung Auszahlungen'!$V$67:$CE$67,0)),'3. Erfassung Auszahlungen'!$N$67,"")</f>
        <v/>
      </c>
      <c r="M118" s="204" t="str">
        <f ca="1">IF(ISNUMBER(MATCH(M4,'3. Erfassung Auszahlungen'!$V$67:$CE$67,0)),'3. Erfassung Auszahlungen'!$N$67,"")</f>
        <v/>
      </c>
      <c r="N118" s="135">
        <f t="shared" ca="1" si="11"/>
        <v>0</v>
      </c>
    </row>
    <row r="119" spans="1:14" x14ac:dyDescent="0.25">
      <c r="A119" s="18">
        <f>'3. Erfassung Auszahlungen'!A68</f>
        <v>0</v>
      </c>
      <c r="B119" s="204" t="str">
        <f ca="1">IF(ISNUMBER(MATCH(B4,'3. Erfassung Auszahlungen'!$V$68:$CE$68,0)),'3. Erfassung Auszahlungen'!$N$68,"")</f>
        <v/>
      </c>
      <c r="C119" s="204" t="str">
        <f ca="1">IF(ISNUMBER(MATCH(C4,'3. Erfassung Auszahlungen'!$V$68:$CE$68,0)),'3. Erfassung Auszahlungen'!$N$68,"")</f>
        <v/>
      </c>
      <c r="D119" s="204" t="str">
        <f ca="1">IF(ISNUMBER(MATCH(D4,'3. Erfassung Auszahlungen'!$V$68:$CE$68,0)),'3. Erfassung Auszahlungen'!$N$68,"")</f>
        <v/>
      </c>
      <c r="E119" s="204" t="str">
        <f ca="1">IF(ISNUMBER(MATCH(E4,'3. Erfassung Auszahlungen'!$V$68:$CE$68,0)),'3. Erfassung Auszahlungen'!$N$68,"")</f>
        <v/>
      </c>
      <c r="F119" s="204" t="str">
        <f ca="1">IF(ISNUMBER(MATCH(F4,'3. Erfassung Auszahlungen'!$V$68:$CE$68,0)),'3. Erfassung Auszahlungen'!$N$68,"")</f>
        <v/>
      </c>
      <c r="G119" s="204" t="str">
        <f ca="1">IF(ISNUMBER(MATCH(G4,'3. Erfassung Auszahlungen'!$V$68:$CE$68,0)),'3. Erfassung Auszahlungen'!$N$68,"")</f>
        <v/>
      </c>
      <c r="H119" s="204" t="str">
        <f ca="1">IF(ISNUMBER(MATCH(H4,'3. Erfassung Auszahlungen'!$V$68:$CE$68,0)),'3. Erfassung Auszahlungen'!$N$68,"")</f>
        <v/>
      </c>
      <c r="I119" s="204" t="str">
        <f ca="1">IF(ISNUMBER(MATCH(I4,'3. Erfassung Auszahlungen'!$V$68:$CE$68,0)),'3. Erfassung Auszahlungen'!$N$68,"")</f>
        <v/>
      </c>
      <c r="J119" s="204" t="str">
        <f ca="1">IF(ISNUMBER(MATCH(J4,'3. Erfassung Auszahlungen'!$V$68:$CE$68,0)),'3. Erfassung Auszahlungen'!$N$68,"")</f>
        <v/>
      </c>
      <c r="K119" s="204" t="str">
        <f ca="1">IF(ISNUMBER(MATCH(K4,'3. Erfassung Auszahlungen'!$V$68:$CE$68,0)),'3. Erfassung Auszahlungen'!$N$68,"")</f>
        <v/>
      </c>
      <c r="L119" s="204" t="str">
        <f ca="1">IF(ISNUMBER(MATCH(L4,'3. Erfassung Auszahlungen'!$V$68:$CE$68,0)),'3. Erfassung Auszahlungen'!$N$68,"")</f>
        <v/>
      </c>
      <c r="M119" s="204" t="str">
        <f ca="1">IF(ISNUMBER(MATCH(M4,'3. Erfassung Auszahlungen'!$V$68:$CE$68,0)),'3. Erfassung Auszahlungen'!$N$68,"")</f>
        <v/>
      </c>
      <c r="N119" s="135">
        <f t="shared" ca="1" si="11"/>
        <v>0</v>
      </c>
    </row>
    <row r="120" spans="1:14" x14ac:dyDescent="0.25">
      <c r="A120" s="18">
        <f>'3. Erfassung Auszahlungen'!A69</f>
        <v>0</v>
      </c>
      <c r="B120" s="204" t="str">
        <f ca="1">IF(ISNUMBER(MATCH(B4,'3. Erfassung Auszahlungen'!$V$69:$CE$69,0)),'3. Erfassung Auszahlungen'!$N$69,"")</f>
        <v/>
      </c>
      <c r="C120" s="204" t="str">
        <f ca="1">IF(ISNUMBER(MATCH(C4,'3. Erfassung Auszahlungen'!$V$69:$CE$69,0)),'3. Erfassung Auszahlungen'!$N$69,"")</f>
        <v/>
      </c>
      <c r="D120" s="204" t="str">
        <f ca="1">IF(ISNUMBER(MATCH(D4,'3. Erfassung Auszahlungen'!$V$69:$CE$69,0)),'3. Erfassung Auszahlungen'!$N$69,"")</f>
        <v/>
      </c>
      <c r="E120" s="204" t="str">
        <f ca="1">IF(ISNUMBER(MATCH(E4,'3. Erfassung Auszahlungen'!$V$69:$CE$69,0)),'3. Erfassung Auszahlungen'!$N$69,"")</f>
        <v/>
      </c>
      <c r="F120" s="204" t="str">
        <f ca="1">IF(ISNUMBER(MATCH(F4,'3. Erfassung Auszahlungen'!$V$69:$CE$69,0)),'3. Erfassung Auszahlungen'!$N$69,"")</f>
        <v/>
      </c>
      <c r="G120" s="204" t="str">
        <f ca="1">IF(ISNUMBER(MATCH(G4,'3. Erfassung Auszahlungen'!$V$69:$CE$69,0)),'3. Erfassung Auszahlungen'!$N$69,"")</f>
        <v/>
      </c>
      <c r="H120" s="204" t="str">
        <f ca="1">IF(ISNUMBER(MATCH(H4,'3. Erfassung Auszahlungen'!$V$69:$CE$69,0)),'3. Erfassung Auszahlungen'!$N$69,"")</f>
        <v/>
      </c>
      <c r="I120" s="204" t="str">
        <f ca="1">IF(ISNUMBER(MATCH(I4,'3. Erfassung Auszahlungen'!$V$69:$CE$69,0)),'3. Erfassung Auszahlungen'!$N$69,"")</f>
        <v/>
      </c>
      <c r="J120" s="204" t="str">
        <f ca="1">IF(ISNUMBER(MATCH(J4,'3. Erfassung Auszahlungen'!$V$69:$CE$69,0)),'3. Erfassung Auszahlungen'!$N$69,"")</f>
        <v/>
      </c>
      <c r="K120" s="204" t="str">
        <f ca="1">IF(ISNUMBER(MATCH(K4,'3. Erfassung Auszahlungen'!$V$69:$CE$69,0)),'3. Erfassung Auszahlungen'!$N$69,"")</f>
        <v/>
      </c>
      <c r="L120" s="204" t="str">
        <f ca="1">IF(ISNUMBER(MATCH(L4,'3. Erfassung Auszahlungen'!$V$69:$CE$69,0)),'3. Erfassung Auszahlungen'!$N$69,"")</f>
        <v/>
      </c>
      <c r="M120" s="204" t="str">
        <f ca="1">IF(ISNUMBER(MATCH(M4,'3. Erfassung Auszahlungen'!$V$69:$CE$69,0)),'3. Erfassung Auszahlungen'!$N$69,"")</f>
        <v/>
      </c>
      <c r="N120" s="135">
        <f t="shared" ca="1" si="11"/>
        <v>0</v>
      </c>
    </row>
    <row r="121" spans="1:14" x14ac:dyDescent="0.25">
      <c r="A121" s="18">
        <f>'3. Erfassung Auszahlungen'!A70</f>
        <v>0</v>
      </c>
      <c r="B121" s="204" t="str">
        <f ca="1">IF(ISNUMBER(MATCH(B4,'3. Erfassung Auszahlungen'!$V$70:$CE$70,0)),'3. Erfassung Auszahlungen'!$N$70,"")</f>
        <v/>
      </c>
      <c r="C121" s="204" t="str">
        <f ca="1">IF(ISNUMBER(MATCH(C4,'3. Erfassung Auszahlungen'!$V$70:$CE$70,0)),'3. Erfassung Auszahlungen'!$N$70,"")</f>
        <v/>
      </c>
      <c r="D121" s="204" t="str">
        <f ca="1">IF(ISNUMBER(MATCH(D4,'3. Erfassung Auszahlungen'!$V$70:$CE$70,0)),'3. Erfassung Auszahlungen'!$N$70,"")</f>
        <v/>
      </c>
      <c r="E121" s="204" t="str">
        <f ca="1">IF(ISNUMBER(MATCH(E4,'3. Erfassung Auszahlungen'!$V$70:$CE$70,0)),'3. Erfassung Auszahlungen'!$N$70,"")</f>
        <v/>
      </c>
      <c r="F121" s="204" t="str">
        <f ca="1">IF(ISNUMBER(MATCH(F4,'3. Erfassung Auszahlungen'!$V$70:$CE$70,0)),'3. Erfassung Auszahlungen'!$N$70,"")</f>
        <v/>
      </c>
      <c r="G121" s="204" t="str">
        <f ca="1">IF(ISNUMBER(MATCH(G4,'3. Erfassung Auszahlungen'!$V$70:$CE$70,0)),'3. Erfassung Auszahlungen'!$N$70,"")</f>
        <v/>
      </c>
      <c r="H121" s="204" t="str">
        <f ca="1">IF(ISNUMBER(MATCH(H4,'3. Erfassung Auszahlungen'!$V$70:$CE$70,0)),'3. Erfassung Auszahlungen'!$N$70,"")</f>
        <v/>
      </c>
      <c r="I121" s="204" t="str">
        <f ca="1">IF(ISNUMBER(MATCH(I4,'3. Erfassung Auszahlungen'!$V$70:$CE$70,0)),'3. Erfassung Auszahlungen'!$N$70,"")</f>
        <v/>
      </c>
      <c r="J121" s="204" t="str">
        <f ca="1">IF(ISNUMBER(MATCH(J4,'3. Erfassung Auszahlungen'!$V$70:$CE$70,0)),'3. Erfassung Auszahlungen'!$N$70,"")</f>
        <v/>
      </c>
      <c r="K121" s="204" t="str">
        <f ca="1">IF(ISNUMBER(MATCH(K4,'3. Erfassung Auszahlungen'!$V$70:$CE$70,0)),'3. Erfassung Auszahlungen'!$N$70,"")</f>
        <v/>
      </c>
      <c r="L121" s="204" t="str">
        <f ca="1">IF(ISNUMBER(MATCH(L4,'3. Erfassung Auszahlungen'!$V$70:$CE$70,0)),'3. Erfassung Auszahlungen'!$N$70,"")</f>
        <v/>
      </c>
      <c r="M121" s="204" t="str">
        <f ca="1">IF(ISNUMBER(MATCH(M4,'3. Erfassung Auszahlungen'!$V$70:$CE$70,0)),'3. Erfassung Auszahlungen'!$N$70,"")</f>
        <v/>
      </c>
      <c r="N121" s="135">
        <f t="shared" ca="1" si="11"/>
        <v>0</v>
      </c>
    </row>
    <row r="122" spans="1:14" x14ac:dyDescent="0.25">
      <c r="A122" s="18">
        <f>'3. Erfassung Auszahlungen'!A71</f>
        <v>0</v>
      </c>
      <c r="B122" s="204" t="str">
        <f ca="1">IF(ISNUMBER(MATCH(B4,'3. Erfassung Auszahlungen'!$V$71:$CE$71,0)),'3. Erfassung Auszahlungen'!$N$71,"")</f>
        <v/>
      </c>
      <c r="C122" s="204" t="str">
        <f ca="1">IF(ISNUMBER(MATCH(C4,'3. Erfassung Auszahlungen'!$V$71:$CE$71,0)),'3. Erfassung Auszahlungen'!$N$71,"")</f>
        <v/>
      </c>
      <c r="D122" s="204" t="str">
        <f ca="1">IF(ISNUMBER(MATCH(D4,'3. Erfassung Auszahlungen'!$V$71:$CE$71,0)),'3. Erfassung Auszahlungen'!$N$71,"")</f>
        <v/>
      </c>
      <c r="E122" s="204" t="str">
        <f ca="1">IF(ISNUMBER(MATCH(E4,'3. Erfassung Auszahlungen'!$V$71:$CE$71,0)),'3. Erfassung Auszahlungen'!$N$71,"")</f>
        <v/>
      </c>
      <c r="F122" s="204" t="str">
        <f ca="1">IF(ISNUMBER(MATCH(F4,'3. Erfassung Auszahlungen'!$V$71:$CE$71,0)),'3. Erfassung Auszahlungen'!$N$71,"")</f>
        <v/>
      </c>
      <c r="G122" s="204" t="str">
        <f ca="1">IF(ISNUMBER(MATCH(G4,'3. Erfassung Auszahlungen'!$V$71:$CE$71,0)),'3. Erfassung Auszahlungen'!$N$71,"")</f>
        <v/>
      </c>
      <c r="H122" s="204" t="str">
        <f ca="1">IF(ISNUMBER(MATCH(H4,'3. Erfassung Auszahlungen'!$V$71:$CE$71,0)),'3. Erfassung Auszahlungen'!$N$71,"")</f>
        <v/>
      </c>
      <c r="I122" s="204" t="str">
        <f ca="1">IF(ISNUMBER(MATCH(I4,'3. Erfassung Auszahlungen'!$V$71:$CE$71,0)),'3. Erfassung Auszahlungen'!$N$71,"")</f>
        <v/>
      </c>
      <c r="J122" s="204" t="str">
        <f ca="1">IF(ISNUMBER(MATCH(J4,'3. Erfassung Auszahlungen'!$V$71:$CE$71,0)),'3. Erfassung Auszahlungen'!$N$71,"")</f>
        <v/>
      </c>
      <c r="K122" s="204" t="str">
        <f ca="1">IF(ISNUMBER(MATCH(K4,'3. Erfassung Auszahlungen'!$V$71:$CE$71,0)),'3. Erfassung Auszahlungen'!$N$71,"")</f>
        <v/>
      </c>
      <c r="L122" s="204" t="str">
        <f ca="1">IF(ISNUMBER(MATCH(L4,'3. Erfassung Auszahlungen'!$V$71:$CE$71,0)),'3. Erfassung Auszahlungen'!$N$71,"")</f>
        <v/>
      </c>
      <c r="M122" s="204" t="str">
        <f ca="1">IF(ISNUMBER(MATCH(M4,'3. Erfassung Auszahlungen'!$V$71:$CE$71,0)),'3. Erfassung Auszahlungen'!$N$71,"")</f>
        <v/>
      </c>
      <c r="N122" s="135">
        <f t="shared" ca="1" si="11"/>
        <v>0</v>
      </c>
    </row>
    <row r="123" spans="1:14" x14ac:dyDescent="0.25">
      <c r="A123" s="18">
        <f>'3. Erfassung Auszahlungen'!A72</f>
        <v>0</v>
      </c>
      <c r="B123" s="204" t="str">
        <f ca="1">IF(ISNUMBER(MATCH(B4,'3. Erfassung Auszahlungen'!$V$72:$CE$72,0)),'3. Erfassung Auszahlungen'!$N$72,"")</f>
        <v/>
      </c>
      <c r="C123" s="204" t="str">
        <f ca="1">IF(ISNUMBER(MATCH(C4,'3. Erfassung Auszahlungen'!$V$72:$CE$72,0)),'3. Erfassung Auszahlungen'!$N$72,"")</f>
        <v/>
      </c>
      <c r="D123" s="204" t="str">
        <f ca="1">IF(ISNUMBER(MATCH(D4,'3. Erfassung Auszahlungen'!$V$72:$CE$72,0)),'3. Erfassung Auszahlungen'!$N$72,"")</f>
        <v/>
      </c>
      <c r="E123" s="204" t="str">
        <f ca="1">IF(ISNUMBER(MATCH(E4,'3. Erfassung Auszahlungen'!$V$72:$CE$72,0)),'3. Erfassung Auszahlungen'!$N$72,"")</f>
        <v/>
      </c>
      <c r="F123" s="204" t="str">
        <f ca="1">IF(ISNUMBER(MATCH(F4,'3. Erfassung Auszahlungen'!$V$72:$CE$72,0)),'3. Erfassung Auszahlungen'!$N$72,"")</f>
        <v/>
      </c>
      <c r="G123" s="204" t="str">
        <f ca="1">IF(ISNUMBER(MATCH(G4,'3. Erfassung Auszahlungen'!$V$72:$CE$72,0)),'3. Erfassung Auszahlungen'!$N$72,"")</f>
        <v/>
      </c>
      <c r="H123" s="204" t="str">
        <f ca="1">IF(ISNUMBER(MATCH(H4,'3. Erfassung Auszahlungen'!$V$72:$CE$72,0)),'3. Erfassung Auszahlungen'!$N$72,"")</f>
        <v/>
      </c>
      <c r="I123" s="204" t="str">
        <f ca="1">IF(ISNUMBER(MATCH(I4,'3. Erfassung Auszahlungen'!$V$72:$CE$72,0)),'3. Erfassung Auszahlungen'!$N$72,"")</f>
        <v/>
      </c>
      <c r="J123" s="204" t="str">
        <f ca="1">IF(ISNUMBER(MATCH(J4,'3. Erfassung Auszahlungen'!$V$72:$CE$72,0)),'3. Erfassung Auszahlungen'!$N$72,"")</f>
        <v/>
      </c>
      <c r="K123" s="204" t="str">
        <f ca="1">IF(ISNUMBER(MATCH(K4,'3. Erfassung Auszahlungen'!$V$72:$CE$72,0)),'3. Erfassung Auszahlungen'!$N$72,"")</f>
        <v/>
      </c>
      <c r="L123" s="204" t="str">
        <f ca="1">IF(ISNUMBER(MATCH(L4,'3. Erfassung Auszahlungen'!$V$72:$CE$72,0)),'3. Erfassung Auszahlungen'!$N$72,"")</f>
        <v/>
      </c>
      <c r="M123" s="204" t="str">
        <f ca="1">IF(ISNUMBER(MATCH(M4,'3. Erfassung Auszahlungen'!$V$72:$CE$72,0)),'3. Erfassung Auszahlungen'!$N$72,"")</f>
        <v/>
      </c>
      <c r="N123" s="135">
        <f t="shared" ca="1" si="11"/>
        <v>0</v>
      </c>
    </row>
    <row r="124" spans="1:14" x14ac:dyDescent="0.25">
      <c r="A124" s="18">
        <f>'3. Erfassung Auszahlungen'!A73</f>
        <v>0</v>
      </c>
      <c r="B124" s="204" t="str">
        <f ca="1">IF(ISNUMBER(MATCH(B4,'3. Erfassung Auszahlungen'!$V$73:$CE$73,0)),'3. Erfassung Auszahlungen'!$N$73,"")</f>
        <v/>
      </c>
      <c r="C124" s="204" t="str">
        <f ca="1">IF(ISNUMBER(MATCH(C4,'3. Erfassung Auszahlungen'!$V$73:$CE$73,0)),'3. Erfassung Auszahlungen'!$N$73,"")</f>
        <v/>
      </c>
      <c r="D124" s="204" t="str">
        <f ca="1">IF(ISNUMBER(MATCH(D4,'3. Erfassung Auszahlungen'!$V$73:$CE$73,0)),'3. Erfassung Auszahlungen'!$N$73,"")</f>
        <v/>
      </c>
      <c r="E124" s="204" t="str">
        <f ca="1">IF(ISNUMBER(MATCH(E4,'3. Erfassung Auszahlungen'!$V$73:$CE$73,0)),'3. Erfassung Auszahlungen'!$N$73,"")</f>
        <v/>
      </c>
      <c r="F124" s="204" t="str">
        <f ca="1">IF(ISNUMBER(MATCH(F4,'3. Erfassung Auszahlungen'!$V$73:$CE$73,0)),'3. Erfassung Auszahlungen'!$N$73,"")</f>
        <v/>
      </c>
      <c r="G124" s="204" t="str">
        <f ca="1">IF(ISNUMBER(MATCH(G4,'3. Erfassung Auszahlungen'!$V$73:$CE$73,0)),'3. Erfassung Auszahlungen'!$N$73,"")</f>
        <v/>
      </c>
      <c r="H124" s="204" t="str">
        <f ca="1">IF(ISNUMBER(MATCH(H4,'3. Erfassung Auszahlungen'!$V$73:$CE$73,0)),'3. Erfassung Auszahlungen'!$N$73,"")</f>
        <v/>
      </c>
      <c r="I124" s="204" t="str">
        <f ca="1">IF(ISNUMBER(MATCH(I4,'3. Erfassung Auszahlungen'!$V$73:$CE$73,0)),'3. Erfassung Auszahlungen'!$N$73,"")</f>
        <v/>
      </c>
      <c r="J124" s="204" t="str">
        <f ca="1">IF(ISNUMBER(MATCH(J4,'3. Erfassung Auszahlungen'!$V$73:$CE$73,0)),'3. Erfassung Auszahlungen'!$N$73,"")</f>
        <v/>
      </c>
      <c r="K124" s="204" t="str">
        <f ca="1">IF(ISNUMBER(MATCH(K4,'3. Erfassung Auszahlungen'!$V$73:$CE$73,0)),'3. Erfassung Auszahlungen'!$N$73,"")</f>
        <v/>
      </c>
      <c r="L124" s="204" t="str">
        <f ca="1">IF(ISNUMBER(MATCH(L4,'3. Erfassung Auszahlungen'!$V$73:$CE$73,0)),'3. Erfassung Auszahlungen'!$N$73,"")</f>
        <v/>
      </c>
      <c r="M124" s="204" t="str">
        <f ca="1">IF(ISNUMBER(MATCH(M4,'3. Erfassung Auszahlungen'!$V$73:$CE$73,0)),'3. Erfassung Auszahlungen'!$N$73,"")</f>
        <v/>
      </c>
      <c r="N124" s="135">
        <f t="shared" ca="1" si="11"/>
        <v>0</v>
      </c>
    </row>
    <row r="125" spans="1:14" x14ac:dyDescent="0.25">
      <c r="A125" s="18">
        <f>'3. Erfassung Auszahlungen'!A74</f>
        <v>0</v>
      </c>
      <c r="B125" s="204" t="str">
        <f ca="1">IF(ISNUMBER(MATCH(B4,'3. Erfassung Auszahlungen'!$V$74:$CE$74,0)),'3. Erfassung Auszahlungen'!$N$74,"")</f>
        <v/>
      </c>
      <c r="C125" s="204" t="str">
        <f ca="1">IF(ISNUMBER(MATCH(C4,'3. Erfassung Auszahlungen'!$V$74:$CE$74,0)),'3. Erfassung Auszahlungen'!$N$74,"")</f>
        <v/>
      </c>
      <c r="D125" s="204" t="str">
        <f ca="1">IF(ISNUMBER(MATCH(D4,'3. Erfassung Auszahlungen'!$V$74:$CE$74,0)),'3. Erfassung Auszahlungen'!$N$74,"")</f>
        <v/>
      </c>
      <c r="E125" s="204" t="str">
        <f ca="1">IF(ISNUMBER(MATCH(E4,'3. Erfassung Auszahlungen'!$V$74:$CE$74,0)),'3. Erfassung Auszahlungen'!$N$74,"")</f>
        <v/>
      </c>
      <c r="F125" s="204" t="str">
        <f ca="1">IF(ISNUMBER(MATCH(F4,'3. Erfassung Auszahlungen'!$V$74:$CE$74,0)),'3. Erfassung Auszahlungen'!$N$74,"")</f>
        <v/>
      </c>
      <c r="G125" s="204" t="str">
        <f ca="1">IF(ISNUMBER(MATCH(G4,'3. Erfassung Auszahlungen'!$V$74:$CE$74,0)),'3. Erfassung Auszahlungen'!$N$74,"")</f>
        <v/>
      </c>
      <c r="H125" s="204" t="str">
        <f ca="1">IF(ISNUMBER(MATCH(H4,'3. Erfassung Auszahlungen'!$V$74:$CE$74,0)),'3. Erfassung Auszahlungen'!$N$74,"")</f>
        <v/>
      </c>
      <c r="I125" s="204" t="str">
        <f ca="1">IF(ISNUMBER(MATCH(I4,'3. Erfassung Auszahlungen'!$V$74:$CE$74,0)),'3. Erfassung Auszahlungen'!$N$74,"")</f>
        <v/>
      </c>
      <c r="J125" s="204" t="str">
        <f ca="1">IF(ISNUMBER(MATCH(J4,'3. Erfassung Auszahlungen'!$V$74:$CE$74,0)),'3. Erfassung Auszahlungen'!$N$74,"")</f>
        <v/>
      </c>
      <c r="K125" s="204" t="str">
        <f ca="1">IF(ISNUMBER(MATCH(K4,'3. Erfassung Auszahlungen'!$V$74:$CE$74,0)),'3. Erfassung Auszahlungen'!$N$74,"")</f>
        <v/>
      </c>
      <c r="L125" s="204" t="str">
        <f ca="1">IF(ISNUMBER(MATCH(L4,'3. Erfassung Auszahlungen'!$V$74:$CE$74,0)),'3. Erfassung Auszahlungen'!$N$74,"")</f>
        <v/>
      </c>
      <c r="M125" s="204" t="str">
        <f ca="1">IF(ISNUMBER(MATCH(M4,'3. Erfassung Auszahlungen'!$V$74:$CE$74,0)),'3. Erfassung Auszahlungen'!$N$74,"")</f>
        <v/>
      </c>
      <c r="N125" s="135">
        <f t="shared" ca="1" si="11"/>
        <v>0</v>
      </c>
    </row>
    <row r="126" spans="1:14" x14ac:dyDescent="0.25">
      <c r="A126" s="18">
        <f>'3. Erfassung Auszahlungen'!A75</f>
        <v>0</v>
      </c>
      <c r="B126" s="204" t="str">
        <f ca="1">IF(ISNUMBER(MATCH(B4,'3. Erfassung Auszahlungen'!$V$75:$CE$75,0)),'3. Erfassung Auszahlungen'!$N$75,"")</f>
        <v/>
      </c>
      <c r="C126" s="204" t="str">
        <f ca="1">IF(ISNUMBER(MATCH(C4,'3. Erfassung Auszahlungen'!$V$75:$CE$75,0)),'3. Erfassung Auszahlungen'!$N$75,"")</f>
        <v/>
      </c>
      <c r="D126" s="204" t="str">
        <f ca="1">IF(ISNUMBER(MATCH(D4,'3. Erfassung Auszahlungen'!$V$75:$CE$75,0)),'3. Erfassung Auszahlungen'!$N$75,"")</f>
        <v/>
      </c>
      <c r="E126" s="204" t="str">
        <f ca="1">IF(ISNUMBER(MATCH(E4,'3. Erfassung Auszahlungen'!$V$75:$CE$75,0)),'3. Erfassung Auszahlungen'!$N$75,"")</f>
        <v/>
      </c>
      <c r="F126" s="204" t="str">
        <f ca="1">IF(ISNUMBER(MATCH(F4,'3. Erfassung Auszahlungen'!$V$75:$CE$75,0)),'3. Erfassung Auszahlungen'!$N$75,"")</f>
        <v/>
      </c>
      <c r="G126" s="204" t="str">
        <f ca="1">IF(ISNUMBER(MATCH(G4,'3. Erfassung Auszahlungen'!$V$75:$CE$75,0)),'3. Erfassung Auszahlungen'!$N$75,"")</f>
        <v/>
      </c>
      <c r="H126" s="204" t="str">
        <f ca="1">IF(ISNUMBER(MATCH(H4,'3. Erfassung Auszahlungen'!$V$75:$CE$75,0)),'3. Erfassung Auszahlungen'!$N$75,"")</f>
        <v/>
      </c>
      <c r="I126" s="204" t="str">
        <f ca="1">IF(ISNUMBER(MATCH(I4,'3. Erfassung Auszahlungen'!$V$75:$CE$75,0)),'3. Erfassung Auszahlungen'!$N$75,"")</f>
        <v/>
      </c>
      <c r="J126" s="204" t="str">
        <f ca="1">IF(ISNUMBER(MATCH(J4,'3. Erfassung Auszahlungen'!$V$75:$CE$75,0)),'3. Erfassung Auszahlungen'!$N$75,"")</f>
        <v/>
      </c>
      <c r="K126" s="204" t="str">
        <f ca="1">IF(ISNUMBER(MATCH(K4,'3. Erfassung Auszahlungen'!$V$75:$CE$75,0)),'3. Erfassung Auszahlungen'!$N$75,"")</f>
        <v/>
      </c>
      <c r="L126" s="204" t="str">
        <f ca="1">IF(ISNUMBER(MATCH(L4,'3. Erfassung Auszahlungen'!$V$75:$CE$75,0)),'3. Erfassung Auszahlungen'!$N$75,"")</f>
        <v/>
      </c>
      <c r="M126" s="204" t="str">
        <f ca="1">IF(ISNUMBER(MATCH(M4,'3. Erfassung Auszahlungen'!$V$75:$CE$75,0)),'3. Erfassung Auszahlungen'!$N$75,"")</f>
        <v/>
      </c>
      <c r="N126" s="135">
        <f t="shared" ca="1" si="11"/>
        <v>0</v>
      </c>
    </row>
    <row r="127" spans="1:14" x14ac:dyDescent="0.25">
      <c r="A127" s="18">
        <f>'3. Erfassung Auszahlungen'!A76</f>
        <v>0</v>
      </c>
      <c r="B127" s="204" t="str">
        <f ca="1">IF(ISNUMBER(MATCH(B4,'3. Erfassung Auszahlungen'!$V$76:$CE$76,0)),'3. Erfassung Auszahlungen'!$N$76,"")</f>
        <v/>
      </c>
      <c r="C127" s="204" t="str">
        <f ca="1">IF(ISNUMBER(MATCH(C4,'3. Erfassung Auszahlungen'!$V$76:$CE$76,0)),'3. Erfassung Auszahlungen'!$N$76,"")</f>
        <v/>
      </c>
      <c r="D127" s="204" t="str">
        <f ca="1">IF(ISNUMBER(MATCH(D4,'3. Erfassung Auszahlungen'!$V$76:$CE$76,0)),'3. Erfassung Auszahlungen'!$N$76,"")</f>
        <v/>
      </c>
      <c r="E127" s="204" t="str">
        <f ca="1">IF(ISNUMBER(MATCH(E4,'3. Erfassung Auszahlungen'!$V$76:$CE$76,0)),'3. Erfassung Auszahlungen'!$N$76,"")</f>
        <v/>
      </c>
      <c r="F127" s="204" t="str">
        <f ca="1">IF(ISNUMBER(MATCH(F4,'3. Erfassung Auszahlungen'!$V$76:$CE$76,0)),'3. Erfassung Auszahlungen'!$N$76,"")</f>
        <v/>
      </c>
      <c r="G127" s="204" t="str">
        <f ca="1">IF(ISNUMBER(MATCH(G4,'3. Erfassung Auszahlungen'!$V$76:$CE$76,0)),'3. Erfassung Auszahlungen'!$N$76,"")</f>
        <v/>
      </c>
      <c r="H127" s="204" t="str">
        <f ca="1">IF(ISNUMBER(MATCH(H4,'3. Erfassung Auszahlungen'!$V$76:$CE$76,0)),'3. Erfassung Auszahlungen'!$N$76,"")</f>
        <v/>
      </c>
      <c r="I127" s="204" t="str">
        <f ca="1">IF(ISNUMBER(MATCH(I4,'3. Erfassung Auszahlungen'!$V$76:$CE$76,0)),'3. Erfassung Auszahlungen'!$N$76,"")</f>
        <v/>
      </c>
      <c r="J127" s="204" t="str">
        <f ca="1">IF(ISNUMBER(MATCH(J4,'3. Erfassung Auszahlungen'!$V$76:$CE$76,0)),'3. Erfassung Auszahlungen'!$N$76,"")</f>
        <v/>
      </c>
      <c r="K127" s="204" t="str">
        <f ca="1">IF(ISNUMBER(MATCH(K4,'3. Erfassung Auszahlungen'!$V$76:$CE$76,0)),'3. Erfassung Auszahlungen'!$N$76,"")</f>
        <v/>
      </c>
      <c r="L127" s="204" t="str">
        <f ca="1">IF(ISNUMBER(MATCH(L4,'3. Erfassung Auszahlungen'!$V$76:$CE$76,0)),'3. Erfassung Auszahlungen'!$N$76,"")</f>
        <v/>
      </c>
      <c r="M127" s="204" t="str">
        <f ca="1">IF(ISNUMBER(MATCH(M4,'3. Erfassung Auszahlungen'!$V$76:$CE$76,0)),'3. Erfassung Auszahlungen'!$N$76,"")</f>
        <v/>
      </c>
      <c r="N127" s="135">
        <f t="shared" ca="1" si="11"/>
        <v>0</v>
      </c>
    </row>
    <row r="128" spans="1:14" x14ac:dyDescent="0.25">
      <c r="A128" s="18">
        <f>'3. Erfassung Auszahlungen'!A77</f>
        <v>0</v>
      </c>
      <c r="B128" s="204" t="str">
        <f ca="1">IF(ISNUMBER(MATCH(B4,'3. Erfassung Auszahlungen'!$V$77:$CE$77,0)),'3. Erfassung Auszahlungen'!$N$77,"")</f>
        <v/>
      </c>
      <c r="C128" s="204" t="str">
        <f ca="1">IF(ISNUMBER(MATCH(C4,'3. Erfassung Auszahlungen'!$V$77:$CE$77,0)),'3. Erfassung Auszahlungen'!$N$77,"")</f>
        <v/>
      </c>
      <c r="D128" s="204" t="str">
        <f ca="1">IF(ISNUMBER(MATCH(D4,'3. Erfassung Auszahlungen'!$V$77:$CE$77,0)),'3. Erfassung Auszahlungen'!$N$77,"")</f>
        <v/>
      </c>
      <c r="E128" s="204" t="str">
        <f ca="1">IF(ISNUMBER(MATCH(E4,'3. Erfassung Auszahlungen'!$V$77:$CE$77,0)),'3. Erfassung Auszahlungen'!$N$77,"")</f>
        <v/>
      </c>
      <c r="F128" s="204" t="str">
        <f ca="1">IF(ISNUMBER(MATCH(F4,'3. Erfassung Auszahlungen'!$V$77:$CE$77,0)),'3. Erfassung Auszahlungen'!$N$77,"")</f>
        <v/>
      </c>
      <c r="G128" s="204" t="str">
        <f ca="1">IF(ISNUMBER(MATCH(G4,'3. Erfassung Auszahlungen'!$V$77:$CE$77,0)),'3. Erfassung Auszahlungen'!$N$77,"")</f>
        <v/>
      </c>
      <c r="H128" s="204" t="str">
        <f ca="1">IF(ISNUMBER(MATCH(H4,'3. Erfassung Auszahlungen'!$V$77:$CE$77,0)),'3. Erfassung Auszahlungen'!$N$77,"")</f>
        <v/>
      </c>
      <c r="I128" s="204" t="str">
        <f ca="1">IF(ISNUMBER(MATCH(I4,'3. Erfassung Auszahlungen'!$V$77:$CE$77,0)),'3. Erfassung Auszahlungen'!$N$77,"")</f>
        <v/>
      </c>
      <c r="J128" s="204" t="str">
        <f ca="1">IF(ISNUMBER(MATCH(J4,'3. Erfassung Auszahlungen'!$V$77:$CE$77,0)),'3. Erfassung Auszahlungen'!$N$77,"")</f>
        <v/>
      </c>
      <c r="K128" s="204" t="str">
        <f ca="1">IF(ISNUMBER(MATCH(K4,'3. Erfassung Auszahlungen'!$V$77:$CE$77,0)),'3. Erfassung Auszahlungen'!$N$77,"")</f>
        <v/>
      </c>
      <c r="L128" s="204" t="str">
        <f ca="1">IF(ISNUMBER(MATCH(L4,'3. Erfassung Auszahlungen'!$V$77:$CE$77,0)),'3. Erfassung Auszahlungen'!$N$77,"")</f>
        <v/>
      </c>
      <c r="M128" s="204" t="str">
        <f ca="1">IF(ISNUMBER(MATCH(M4,'3. Erfassung Auszahlungen'!$V$77:$CE$77,0)),'3. Erfassung Auszahlungen'!$N$77,"")</f>
        <v/>
      </c>
      <c r="N128" s="135">
        <f t="shared" ca="1" si="11"/>
        <v>0</v>
      </c>
    </row>
    <row r="129" spans="1:15" x14ac:dyDescent="0.25">
      <c r="A129" s="18">
        <f>'3. Erfassung Auszahlungen'!A78</f>
        <v>0</v>
      </c>
      <c r="B129" s="204" t="str">
        <f ca="1">IF(ISNUMBER(MATCH(B4,'3. Erfassung Auszahlungen'!$V$78:$CE$78,0)),'3. Erfassung Auszahlungen'!$N$78,"")</f>
        <v/>
      </c>
      <c r="C129" s="204" t="str">
        <f ca="1">IF(ISNUMBER(MATCH(C4,'3. Erfassung Auszahlungen'!$V$78:$CE$78,0)),'3. Erfassung Auszahlungen'!$N$78,"")</f>
        <v/>
      </c>
      <c r="D129" s="204" t="str">
        <f ca="1">IF(ISNUMBER(MATCH(D4,'3. Erfassung Auszahlungen'!$V$78:$CE$78,0)),'3. Erfassung Auszahlungen'!$N$78,"")</f>
        <v/>
      </c>
      <c r="E129" s="204" t="str">
        <f ca="1">IF(ISNUMBER(MATCH(E4,'3. Erfassung Auszahlungen'!$V$78:$CE$78,0)),'3. Erfassung Auszahlungen'!$N$78,"")</f>
        <v/>
      </c>
      <c r="F129" s="204" t="str">
        <f ca="1">IF(ISNUMBER(MATCH(F4,'3. Erfassung Auszahlungen'!$V$78:$CE$78,0)),'3. Erfassung Auszahlungen'!$N$78,"")</f>
        <v/>
      </c>
      <c r="G129" s="204" t="str">
        <f ca="1">IF(ISNUMBER(MATCH(G4,'3. Erfassung Auszahlungen'!$V$78:$CE$78,0)),'3. Erfassung Auszahlungen'!$N$78,"")</f>
        <v/>
      </c>
      <c r="H129" s="204" t="str">
        <f ca="1">IF(ISNUMBER(MATCH(H4,'3. Erfassung Auszahlungen'!$V$78:$CE$78,0)),'3. Erfassung Auszahlungen'!$N$78,"")</f>
        <v/>
      </c>
      <c r="I129" s="204" t="str">
        <f ca="1">IF(ISNUMBER(MATCH(I4,'3. Erfassung Auszahlungen'!$V$78:$CE$78,0)),'3. Erfassung Auszahlungen'!$N$78,"")</f>
        <v/>
      </c>
      <c r="J129" s="204" t="str">
        <f ca="1">IF(ISNUMBER(MATCH(J4,'3. Erfassung Auszahlungen'!$V$78:$CE$78,0)),'3. Erfassung Auszahlungen'!$N$78,"")</f>
        <v/>
      </c>
      <c r="K129" s="204" t="str">
        <f ca="1">IF(ISNUMBER(MATCH(K4,'3. Erfassung Auszahlungen'!$V$78:$CE$78,0)),'3. Erfassung Auszahlungen'!$N$78,"")</f>
        <v/>
      </c>
      <c r="L129" s="204" t="str">
        <f ca="1">IF(ISNUMBER(MATCH(L4,'3. Erfassung Auszahlungen'!$V$78:$CE$78,0)),'3. Erfassung Auszahlungen'!$N$78,"")</f>
        <v/>
      </c>
      <c r="M129" s="204" t="str">
        <f ca="1">IF(ISNUMBER(MATCH(M4,'3. Erfassung Auszahlungen'!$V$78:$CE$78,0)),'3. Erfassung Auszahlungen'!$N$78,"")</f>
        <v/>
      </c>
      <c r="N129" s="135">
        <f t="shared" ca="1" si="11"/>
        <v>0</v>
      </c>
    </row>
    <row r="130" spans="1:15" x14ac:dyDescent="0.25">
      <c r="A130" s="18">
        <f>'3. Erfassung Auszahlungen'!A79</f>
        <v>0</v>
      </c>
      <c r="B130" s="204" t="str">
        <f ca="1">IF(ISNUMBER(MATCH(B4,'3. Erfassung Auszahlungen'!$V$79:$CE$79,0)),'3. Erfassung Auszahlungen'!$N$79,"")</f>
        <v/>
      </c>
      <c r="C130" s="204" t="str">
        <f ca="1">IF(ISNUMBER(MATCH(C4,'3. Erfassung Auszahlungen'!$V$79:$CE$79,0)),'3. Erfassung Auszahlungen'!$N$79,"")</f>
        <v/>
      </c>
      <c r="D130" s="204" t="str">
        <f ca="1">IF(ISNUMBER(MATCH(D4,'3. Erfassung Auszahlungen'!$V$79:$CE$79,0)),'3. Erfassung Auszahlungen'!$N$79,"")</f>
        <v/>
      </c>
      <c r="E130" s="204" t="str">
        <f ca="1">IF(ISNUMBER(MATCH(E4,'3. Erfassung Auszahlungen'!$V$79:$CE$79,0)),'3. Erfassung Auszahlungen'!$N$79,"")</f>
        <v/>
      </c>
      <c r="F130" s="204" t="str">
        <f ca="1">IF(ISNUMBER(MATCH(F4,'3. Erfassung Auszahlungen'!$V$79:$CE$79,0)),'3. Erfassung Auszahlungen'!$N$79,"")</f>
        <v/>
      </c>
      <c r="G130" s="204" t="str">
        <f ca="1">IF(ISNUMBER(MATCH(G4,'3. Erfassung Auszahlungen'!$V$79:$CE$79,0)),'3. Erfassung Auszahlungen'!$N$79,"")</f>
        <v/>
      </c>
      <c r="H130" s="204" t="str">
        <f ca="1">IF(ISNUMBER(MATCH(H4,'3. Erfassung Auszahlungen'!$V$79:$CE$79,0)),'3. Erfassung Auszahlungen'!$N$79,"")</f>
        <v/>
      </c>
      <c r="I130" s="204" t="str">
        <f ca="1">IF(ISNUMBER(MATCH(I4,'3. Erfassung Auszahlungen'!$V$79:$CE$79,0)),'3. Erfassung Auszahlungen'!$N$79,"")</f>
        <v/>
      </c>
      <c r="J130" s="204" t="str">
        <f ca="1">IF(ISNUMBER(MATCH(J4,'3. Erfassung Auszahlungen'!$V$79:$CE$79,0)),'3. Erfassung Auszahlungen'!$N$79,"")</f>
        <v/>
      </c>
      <c r="K130" s="204" t="str">
        <f ca="1">IF(ISNUMBER(MATCH(K4,'3. Erfassung Auszahlungen'!$V$79:$CE$79,0)),'3. Erfassung Auszahlungen'!$N$79,"")</f>
        <v/>
      </c>
      <c r="L130" s="204" t="str">
        <f ca="1">IF(ISNUMBER(MATCH(L4,'3. Erfassung Auszahlungen'!$V$79:$CE$79,0)),'3. Erfassung Auszahlungen'!$N$79,"")</f>
        <v/>
      </c>
      <c r="M130" s="204" t="str">
        <f ca="1">IF(ISNUMBER(MATCH(M4,'3. Erfassung Auszahlungen'!$V$79:$CE$79,0)),'3. Erfassung Auszahlungen'!$N$79,"")</f>
        <v/>
      </c>
      <c r="N130" s="135">
        <f t="shared" ca="1" si="11"/>
        <v>0</v>
      </c>
    </row>
    <row r="131" spans="1:15" x14ac:dyDescent="0.25">
      <c r="A131" s="18">
        <f>'3. Erfassung Auszahlungen'!A80</f>
        <v>0</v>
      </c>
      <c r="B131" s="204" t="str">
        <f ca="1">IF(ISNUMBER(MATCH(B4,'3. Erfassung Auszahlungen'!$V$80:$CE$80,0)),'3. Erfassung Auszahlungen'!$N$80,"")</f>
        <v/>
      </c>
      <c r="C131" s="204" t="str">
        <f ca="1">IF(ISNUMBER(MATCH(C4,'3. Erfassung Auszahlungen'!$V$80:$CE$80,0)),'3. Erfassung Auszahlungen'!$N$80,"")</f>
        <v/>
      </c>
      <c r="D131" s="204" t="str">
        <f ca="1">IF(ISNUMBER(MATCH(D4,'3. Erfassung Auszahlungen'!$V$80:$CE$80,0)),'3. Erfassung Auszahlungen'!$N$80,"")</f>
        <v/>
      </c>
      <c r="E131" s="204" t="str">
        <f ca="1">IF(ISNUMBER(MATCH(E4,'3. Erfassung Auszahlungen'!$V$80:$CE$80,0)),'3. Erfassung Auszahlungen'!$N$80,"")</f>
        <v/>
      </c>
      <c r="F131" s="204" t="str">
        <f ca="1">IF(ISNUMBER(MATCH(F4,'3. Erfassung Auszahlungen'!$V$80:$CE$80,0)),'3. Erfassung Auszahlungen'!$N$80,"")</f>
        <v/>
      </c>
      <c r="G131" s="204" t="str">
        <f ca="1">IF(ISNUMBER(MATCH(G4,'3. Erfassung Auszahlungen'!$V$80:$CE$80,0)),'3. Erfassung Auszahlungen'!$N$80,"")</f>
        <v/>
      </c>
      <c r="H131" s="204" t="str">
        <f ca="1">IF(ISNUMBER(MATCH(H4,'3. Erfassung Auszahlungen'!$V$80:$CE$80,0)),'3. Erfassung Auszahlungen'!$N$80,"")</f>
        <v/>
      </c>
      <c r="I131" s="204" t="str">
        <f ca="1">IF(ISNUMBER(MATCH(I4,'3. Erfassung Auszahlungen'!$V$80:$CE$80,0)),'3. Erfassung Auszahlungen'!$N$80,"")</f>
        <v/>
      </c>
      <c r="J131" s="204" t="str">
        <f ca="1">IF(ISNUMBER(MATCH(J4,'3. Erfassung Auszahlungen'!$V$80:$CE$80,0)),'3. Erfassung Auszahlungen'!$N$80,"")</f>
        <v/>
      </c>
      <c r="K131" s="204" t="str">
        <f ca="1">IF(ISNUMBER(MATCH(K4,'3. Erfassung Auszahlungen'!$V$80:$CE$80,0)),'3. Erfassung Auszahlungen'!$N$80,"")</f>
        <v/>
      </c>
      <c r="L131" s="204" t="str">
        <f ca="1">IF(ISNUMBER(MATCH(L4,'3. Erfassung Auszahlungen'!$V$80:$CE$80,0)),'3. Erfassung Auszahlungen'!$N$80,"")</f>
        <v/>
      </c>
      <c r="M131" s="204" t="str">
        <f ca="1">IF(ISNUMBER(MATCH(M4,'3. Erfassung Auszahlungen'!$V$80:$CE$80,0)),'3. Erfassung Auszahlungen'!$N$80,"")</f>
        <v/>
      </c>
      <c r="N131" s="135">
        <f t="shared" ca="1" si="11"/>
        <v>0</v>
      </c>
    </row>
    <row r="132" spans="1:15" x14ac:dyDescent="0.25">
      <c r="A132" s="18">
        <f>'3. Erfassung Auszahlungen'!A81</f>
        <v>0</v>
      </c>
      <c r="B132" s="204" t="str">
        <f ca="1">IF(ISNUMBER(MATCH(B4,'3. Erfassung Auszahlungen'!$V$81:$CE$81,0)),'3. Erfassung Auszahlungen'!$N$81,"")</f>
        <v/>
      </c>
      <c r="C132" s="204" t="str">
        <f ca="1">IF(ISNUMBER(MATCH(C4,'3. Erfassung Auszahlungen'!$V$81:$CE$81,0)),'3. Erfassung Auszahlungen'!$N$81,"")</f>
        <v/>
      </c>
      <c r="D132" s="204" t="str">
        <f ca="1">IF(ISNUMBER(MATCH(D4,'3. Erfassung Auszahlungen'!$V$81:$CE$81,0)),'3. Erfassung Auszahlungen'!$N$81,"")</f>
        <v/>
      </c>
      <c r="E132" s="204" t="str">
        <f ca="1">IF(ISNUMBER(MATCH(E4,'3. Erfassung Auszahlungen'!$V$81:$CE$81,0)),'3. Erfassung Auszahlungen'!$N$81,"")</f>
        <v/>
      </c>
      <c r="F132" s="204" t="str">
        <f ca="1">IF(ISNUMBER(MATCH(F4,'3. Erfassung Auszahlungen'!$V$81:$CE$81,0)),'3. Erfassung Auszahlungen'!$N$81,"")</f>
        <v/>
      </c>
      <c r="G132" s="204" t="str">
        <f ca="1">IF(ISNUMBER(MATCH(G4,'3. Erfassung Auszahlungen'!$V$81:$CE$81,0)),'3. Erfassung Auszahlungen'!$N$81,"")</f>
        <v/>
      </c>
      <c r="H132" s="204" t="str">
        <f ca="1">IF(ISNUMBER(MATCH(H4,'3. Erfassung Auszahlungen'!$V$81:$CE$81,0)),'3. Erfassung Auszahlungen'!$N$81,"")</f>
        <v/>
      </c>
      <c r="I132" s="204" t="str">
        <f ca="1">IF(ISNUMBER(MATCH(I4,'3. Erfassung Auszahlungen'!$V$81:$CE$81,0)),'3. Erfassung Auszahlungen'!$N$81,"")</f>
        <v/>
      </c>
      <c r="J132" s="204" t="str">
        <f ca="1">IF(ISNUMBER(MATCH(J4,'3. Erfassung Auszahlungen'!$V$81:$CE$81,0)),'3. Erfassung Auszahlungen'!$N$81,"")</f>
        <v/>
      </c>
      <c r="K132" s="204" t="str">
        <f ca="1">IF(ISNUMBER(MATCH(K4,'3. Erfassung Auszahlungen'!$V$81:$CE$81,0)),'3. Erfassung Auszahlungen'!$N$81,"")</f>
        <v/>
      </c>
      <c r="L132" s="204" t="str">
        <f ca="1">IF(ISNUMBER(MATCH(L4,'3. Erfassung Auszahlungen'!$V$81:$CE$81,0)),'3. Erfassung Auszahlungen'!$N$81,"")</f>
        <v/>
      </c>
      <c r="M132" s="204" t="str">
        <f ca="1">IF(ISNUMBER(MATCH(M4,'3. Erfassung Auszahlungen'!$V$81:$CE$81,0)),'3. Erfassung Auszahlungen'!$N$81,"")</f>
        <v/>
      </c>
      <c r="N132" s="135">
        <f t="shared" ca="1" si="11"/>
        <v>0</v>
      </c>
    </row>
    <row r="133" spans="1:15" x14ac:dyDescent="0.25">
      <c r="A133" s="18">
        <f>'3. Erfassung Auszahlungen'!A82</f>
        <v>0</v>
      </c>
      <c r="B133" s="204" t="str">
        <f ca="1">IF(ISNUMBER(MATCH(B4,'3. Erfassung Auszahlungen'!$V$82:$CE$82,0)),'3. Erfassung Auszahlungen'!$N$82,"")</f>
        <v/>
      </c>
      <c r="C133" s="204" t="str">
        <f ca="1">IF(ISNUMBER(MATCH(C4,'3. Erfassung Auszahlungen'!$V$82:$CE$82,0)),'3. Erfassung Auszahlungen'!$N$82,"")</f>
        <v/>
      </c>
      <c r="D133" s="204" t="str">
        <f ca="1">IF(ISNUMBER(MATCH(D4,'3. Erfassung Auszahlungen'!$V$82:$CE$82,0)),'3. Erfassung Auszahlungen'!$N$82,"")</f>
        <v/>
      </c>
      <c r="E133" s="204" t="str">
        <f ca="1">IF(ISNUMBER(MATCH(E4,'3. Erfassung Auszahlungen'!$V$82:$CE$82,0)),'3. Erfassung Auszahlungen'!$N$82,"")</f>
        <v/>
      </c>
      <c r="F133" s="204" t="str">
        <f ca="1">IF(ISNUMBER(MATCH(F4,'3. Erfassung Auszahlungen'!$V$82:$CE$82,0)),'3. Erfassung Auszahlungen'!$N$82,"")</f>
        <v/>
      </c>
      <c r="G133" s="204" t="str">
        <f ca="1">IF(ISNUMBER(MATCH(G4,'3. Erfassung Auszahlungen'!$V$82:$CE$82,0)),'3. Erfassung Auszahlungen'!$N$82,"")</f>
        <v/>
      </c>
      <c r="H133" s="204" t="str">
        <f ca="1">IF(ISNUMBER(MATCH(H4,'3. Erfassung Auszahlungen'!$V$82:$CE$82,0)),'3. Erfassung Auszahlungen'!$N$82,"")</f>
        <v/>
      </c>
      <c r="I133" s="204" t="str">
        <f ca="1">IF(ISNUMBER(MATCH(I4,'3. Erfassung Auszahlungen'!$V$82:$CE$82,0)),'3. Erfassung Auszahlungen'!$N$82,"")</f>
        <v/>
      </c>
      <c r="J133" s="204" t="str">
        <f ca="1">IF(ISNUMBER(MATCH(J4,'3. Erfassung Auszahlungen'!$V$82:$CE$82,0)),'3. Erfassung Auszahlungen'!$N$82,"")</f>
        <v/>
      </c>
      <c r="K133" s="204" t="str">
        <f ca="1">IF(ISNUMBER(MATCH(K4,'3. Erfassung Auszahlungen'!$V$82:$CE$82,0)),'3. Erfassung Auszahlungen'!$N$82,"")</f>
        <v/>
      </c>
      <c r="L133" s="204" t="str">
        <f ca="1">IF(ISNUMBER(MATCH(L4,'3. Erfassung Auszahlungen'!$V$82:$CE$82,0)),'3. Erfassung Auszahlungen'!$N$82,"")</f>
        <v/>
      </c>
      <c r="M133" s="204" t="str">
        <f ca="1">IF(ISNUMBER(MATCH(M4,'3. Erfassung Auszahlungen'!$V$82:$CE$82,0)),'3. Erfassung Auszahlungen'!$N$82,"")</f>
        <v/>
      </c>
      <c r="N133" s="135">
        <f ca="1">SUM(B133:M133)</f>
        <v>0</v>
      </c>
    </row>
    <row r="134" spans="1:15" x14ac:dyDescent="0.25">
      <c r="A134" s="18">
        <f>'3. Erfassung Auszahlungen'!A83</f>
        <v>0</v>
      </c>
      <c r="B134" s="204" t="str">
        <f ca="1">IF(ISNUMBER(MATCH(B4,'3. Erfassung Auszahlungen'!$V$83:$CE$83,0)),'3. Erfassung Auszahlungen'!$N$83,"")</f>
        <v/>
      </c>
      <c r="C134" s="204" t="str">
        <f ca="1">IF(ISNUMBER(MATCH(C4,'3. Erfassung Auszahlungen'!$V$83:$CE$83,0)),'3. Erfassung Auszahlungen'!$N$83,"")</f>
        <v/>
      </c>
      <c r="D134" s="204" t="str">
        <f ca="1">IF(ISNUMBER(MATCH(D4,'3. Erfassung Auszahlungen'!$V$83:$CE$83,0)),'3. Erfassung Auszahlungen'!$N$83,"")</f>
        <v/>
      </c>
      <c r="E134" s="204" t="str">
        <f ca="1">IF(ISNUMBER(MATCH(E4,'3. Erfassung Auszahlungen'!$V$83:$CE$83,0)),'3. Erfassung Auszahlungen'!$N$83,"")</f>
        <v/>
      </c>
      <c r="F134" s="204" t="str">
        <f ca="1">IF(ISNUMBER(MATCH(F4,'3. Erfassung Auszahlungen'!$V$83:$CE$83,0)),'3. Erfassung Auszahlungen'!$N$83,"")</f>
        <v/>
      </c>
      <c r="G134" s="204" t="str">
        <f ca="1">IF(ISNUMBER(MATCH(G4,'3. Erfassung Auszahlungen'!$V$83:$CE$83,0)),'3. Erfassung Auszahlungen'!$N$83,"")</f>
        <v/>
      </c>
      <c r="H134" s="204" t="str">
        <f ca="1">IF(ISNUMBER(MATCH(H4,'3. Erfassung Auszahlungen'!$V$83:$CE$83,0)),'3. Erfassung Auszahlungen'!$N$83,"")</f>
        <v/>
      </c>
      <c r="I134" s="204" t="str">
        <f ca="1">IF(ISNUMBER(MATCH(I4,'3. Erfassung Auszahlungen'!$V$83:$CE$83,0)),'3. Erfassung Auszahlungen'!$N$83,"")</f>
        <v/>
      </c>
      <c r="J134" s="204" t="str">
        <f ca="1">IF(ISNUMBER(MATCH(J4,'3. Erfassung Auszahlungen'!$V$83:$CE$83,0)),'3. Erfassung Auszahlungen'!$N$83,"")</f>
        <v/>
      </c>
      <c r="K134" s="204" t="str">
        <f ca="1">IF(ISNUMBER(MATCH(K4,'3. Erfassung Auszahlungen'!$V$83:$CE$83,0)),'3. Erfassung Auszahlungen'!$N$83,"")</f>
        <v/>
      </c>
      <c r="L134" s="204" t="str">
        <f ca="1">IF(ISNUMBER(MATCH(L4,'3. Erfassung Auszahlungen'!$V$83:$CE$83,0)),'3. Erfassung Auszahlungen'!$N$83,"")</f>
        <v/>
      </c>
      <c r="M134" s="204" t="str">
        <f ca="1">IF(ISNUMBER(MATCH(M4,'3. Erfassung Auszahlungen'!$V$83:$CE$83,0)),'3. Erfassung Auszahlungen'!$N$83,"")</f>
        <v/>
      </c>
      <c r="N134" s="135">
        <f t="shared" ca="1" si="11"/>
        <v>0</v>
      </c>
    </row>
    <row r="135" spans="1:15" x14ac:dyDescent="0.25">
      <c r="A135" s="18">
        <f>'3. Erfassung Auszahlungen'!A84</f>
        <v>0</v>
      </c>
      <c r="B135" s="204" t="str">
        <f ca="1">IF(ISNUMBER(MATCH(B4,'3. Erfassung Auszahlungen'!$V$84:$CE$84,0)),'3. Erfassung Auszahlungen'!$N$84,"")</f>
        <v/>
      </c>
      <c r="C135" s="204" t="str">
        <f ca="1">IF(ISNUMBER(MATCH(C4,'3. Erfassung Auszahlungen'!$V$84:$CE$84,0)),'3. Erfassung Auszahlungen'!$N$84,"")</f>
        <v/>
      </c>
      <c r="D135" s="204" t="str">
        <f ca="1">IF(ISNUMBER(MATCH(D4,'3. Erfassung Auszahlungen'!$V$84:$CE$84,0)),'3. Erfassung Auszahlungen'!$N$84,"")</f>
        <v/>
      </c>
      <c r="E135" s="204" t="str">
        <f ca="1">IF(ISNUMBER(MATCH(E4,'3. Erfassung Auszahlungen'!$V$84:$CE$84,0)),'3. Erfassung Auszahlungen'!$N$84,"")</f>
        <v/>
      </c>
      <c r="F135" s="204" t="str">
        <f ca="1">IF(ISNUMBER(MATCH(F4,'3. Erfassung Auszahlungen'!$V$84:$CE$84,0)),'3. Erfassung Auszahlungen'!$N$84,"")</f>
        <v/>
      </c>
      <c r="G135" s="204" t="str">
        <f ca="1">IF(ISNUMBER(MATCH(G4,'3. Erfassung Auszahlungen'!$V$84:$CE$84,0)),'3. Erfassung Auszahlungen'!$N$84,"")</f>
        <v/>
      </c>
      <c r="H135" s="204" t="str">
        <f ca="1">IF(ISNUMBER(MATCH(H4,'3. Erfassung Auszahlungen'!$V$84:$CE$84,0)),'3. Erfassung Auszahlungen'!$N$84,"")</f>
        <v/>
      </c>
      <c r="I135" s="204" t="str">
        <f ca="1">IF(ISNUMBER(MATCH(I4,'3. Erfassung Auszahlungen'!$V$84:$CE$84,0)),'3. Erfassung Auszahlungen'!$N$84,"")</f>
        <v/>
      </c>
      <c r="J135" s="204" t="str">
        <f ca="1">IF(ISNUMBER(MATCH(J4,'3. Erfassung Auszahlungen'!$V$84:$CE$84,0)),'3. Erfassung Auszahlungen'!$N$84,"")</f>
        <v/>
      </c>
      <c r="K135" s="204" t="str">
        <f ca="1">IF(ISNUMBER(MATCH(K4,'3. Erfassung Auszahlungen'!$V$84:$CE$84,0)),'3. Erfassung Auszahlungen'!$N$84,"")</f>
        <v/>
      </c>
      <c r="L135" s="204" t="str">
        <f ca="1">IF(ISNUMBER(MATCH(L4,'3. Erfassung Auszahlungen'!$V$84:$CE$84,0)),'3. Erfassung Auszahlungen'!$N$84,"")</f>
        <v/>
      </c>
      <c r="M135" s="204" t="str">
        <f ca="1">IF(ISNUMBER(MATCH(M4,'3. Erfassung Auszahlungen'!$V$84:$CE$84,0)),'3. Erfassung Auszahlungen'!$N$84,"")</f>
        <v/>
      </c>
      <c r="N135" s="135">
        <f t="shared" ca="1" si="11"/>
        <v>0</v>
      </c>
    </row>
    <row r="136" spans="1:15" x14ac:dyDescent="0.25">
      <c r="A136" s="18">
        <f>'3. Erfassung Auszahlungen'!A85</f>
        <v>0</v>
      </c>
      <c r="B136" s="204" t="str">
        <f ca="1">IF(ISNUMBER(MATCH(B4,'3. Erfassung Auszahlungen'!$V$85:$CE$85,0)),'3. Erfassung Auszahlungen'!$N$85,"")</f>
        <v/>
      </c>
      <c r="C136" s="204" t="str">
        <f ca="1">IF(ISNUMBER(MATCH(C4,'3. Erfassung Auszahlungen'!$V$85:$CE$85,0)),'3. Erfassung Auszahlungen'!$N$85,"")</f>
        <v/>
      </c>
      <c r="D136" s="204" t="str">
        <f ca="1">IF(ISNUMBER(MATCH(D4,'3. Erfassung Auszahlungen'!$V$85:$CE$85,0)),'3. Erfassung Auszahlungen'!$N$85,"")</f>
        <v/>
      </c>
      <c r="E136" s="204" t="str">
        <f ca="1">IF(ISNUMBER(MATCH(E4,'3. Erfassung Auszahlungen'!$V$85:$CE$85,0)),'3. Erfassung Auszahlungen'!$N$85,"")</f>
        <v/>
      </c>
      <c r="F136" s="204" t="str">
        <f ca="1">IF(ISNUMBER(MATCH(F4,'3. Erfassung Auszahlungen'!$V$85:$CE$85,0)),'3. Erfassung Auszahlungen'!$N$85,"")</f>
        <v/>
      </c>
      <c r="G136" s="204" t="str">
        <f ca="1">IF(ISNUMBER(MATCH(G4,'3. Erfassung Auszahlungen'!$V$85:$CE$85,0)),'3. Erfassung Auszahlungen'!$N$85,"")</f>
        <v/>
      </c>
      <c r="H136" s="204" t="str">
        <f ca="1">IF(ISNUMBER(MATCH(H4,'3. Erfassung Auszahlungen'!$V$85:$CE$85,0)),'3. Erfassung Auszahlungen'!$N$85,"")</f>
        <v/>
      </c>
      <c r="I136" s="204" t="str">
        <f ca="1">IF(ISNUMBER(MATCH(I4,'3. Erfassung Auszahlungen'!$V$85:$CE$85,0)),'3. Erfassung Auszahlungen'!$N$85,"")</f>
        <v/>
      </c>
      <c r="J136" s="204" t="str">
        <f ca="1">IF(ISNUMBER(MATCH(J4,'3. Erfassung Auszahlungen'!$V$85:$CE$85,0)),'3. Erfassung Auszahlungen'!$N$85,"")</f>
        <v/>
      </c>
      <c r="K136" s="204" t="str">
        <f ca="1">IF(ISNUMBER(MATCH(K4,'3. Erfassung Auszahlungen'!$V$85:$CE$85,0)),'3. Erfassung Auszahlungen'!$N$85,"")</f>
        <v/>
      </c>
      <c r="L136" s="204" t="str">
        <f ca="1">IF(ISNUMBER(MATCH(L4,'3. Erfassung Auszahlungen'!$V$85:$CE$85,0)),'3. Erfassung Auszahlungen'!$N$85,"")</f>
        <v/>
      </c>
      <c r="M136" s="204" t="str">
        <f ca="1">IF(ISNUMBER(MATCH(M4,'3. Erfassung Auszahlungen'!$V$85:$CE$85,0)),'3. Erfassung Auszahlungen'!$N$85,"")</f>
        <v/>
      </c>
      <c r="N136" s="135">
        <f t="shared" ca="1" si="11"/>
        <v>0</v>
      </c>
    </row>
    <row r="137" spans="1:15" ht="37.5" x14ac:dyDescent="0.25">
      <c r="A137" s="107" t="str">
        <f>'3. Erfassung Auszahlungen'!A86</f>
        <v>Summe unregelmäßige Auszahlungen</v>
      </c>
      <c r="B137" s="15">
        <f ca="1">SUM(B96:B136)</f>
        <v>0</v>
      </c>
      <c r="C137" s="15">
        <f t="shared" ref="C137:N137" ca="1" si="12">SUM(C96:C136)</f>
        <v>0</v>
      </c>
      <c r="D137" s="15">
        <f t="shared" ca="1" si="12"/>
        <v>0</v>
      </c>
      <c r="E137" s="15">
        <f t="shared" ca="1" si="12"/>
        <v>0</v>
      </c>
      <c r="F137" s="15">
        <f t="shared" ca="1" si="12"/>
        <v>0</v>
      </c>
      <c r="G137" s="15">
        <f t="shared" ca="1" si="12"/>
        <v>0</v>
      </c>
      <c r="H137" s="15">
        <f t="shared" ca="1" si="12"/>
        <v>0</v>
      </c>
      <c r="I137" s="15">
        <f t="shared" ca="1" si="12"/>
        <v>0</v>
      </c>
      <c r="J137" s="15">
        <f t="shared" ca="1" si="12"/>
        <v>0</v>
      </c>
      <c r="K137" s="15">
        <f t="shared" ca="1" si="12"/>
        <v>0</v>
      </c>
      <c r="L137" s="15">
        <f t="shared" ca="1" si="12"/>
        <v>0</v>
      </c>
      <c r="M137" s="15">
        <f t="shared" ca="1" si="12"/>
        <v>0</v>
      </c>
      <c r="N137" s="135">
        <f t="shared" ca="1" si="12"/>
        <v>0</v>
      </c>
      <c r="O137" s="10"/>
    </row>
    <row r="138" spans="1:15" ht="20.25" x14ac:dyDescent="0.3">
      <c r="A138" s="113" t="str">
        <f>'3. Erfassung Auszahlungen'!A87</f>
        <v>Gesamtsumme Auszahlungen</v>
      </c>
      <c r="B138" s="114">
        <f ca="1">B94+B137</f>
        <v>1125.17</v>
      </c>
      <c r="C138" s="114">
        <f t="shared" ref="C138:N138" ca="1" si="13">C94+C137</f>
        <v>1125.17</v>
      </c>
      <c r="D138" s="114">
        <f t="shared" ca="1" si="13"/>
        <v>1125.17</v>
      </c>
      <c r="E138" s="114">
        <f t="shared" ca="1" si="13"/>
        <v>1125.17</v>
      </c>
      <c r="F138" s="114">
        <f t="shared" ca="1" si="13"/>
        <v>1125.17</v>
      </c>
      <c r="G138" s="114">
        <f t="shared" ca="1" si="13"/>
        <v>1125.17</v>
      </c>
      <c r="H138" s="114">
        <f t="shared" ca="1" si="13"/>
        <v>1125.17</v>
      </c>
      <c r="I138" s="114">
        <f t="shared" ca="1" si="13"/>
        <v>1125.17</v>
      </c>
      <c r="J138" s="114">
        <f t="shared" ca="1" si="13"/>
        <v>1125.17</v>
      </c>
      <c r="K138" s="114">
        <f t="shared" ca="1" si="13"/>
        <v>1125.17</v>
      </c>
      <c r="L138" s="114">
        <f t="shared" ca="1" si="13"/>
        <v>1125.17</v>
      </c>
      <c r="M138" s="114">
        <f t="shared" ca="1" si="13"/>
        <v>1125.17</v>
      </c>
      <c r="N138" s="114">
        <f t="shared" ca="1" si="13"/>
        <v>13502.039999999999</v>
      </c>
    </row>
    <row r="139" spans="1:15" ht="20.25" x14ac:dyDescent="0.3">
      <c r="A139" s="214" t="str">
        <f>'4. Kredite '!A1</f>
        <v>Private Liquide Mittel (T2) heute Bestandskredite sind nur über Blatt "1. Erfassung V &amp; V" anzupassen.</v>
      </c>
      <c r="B139" s="223">
        <f ca="1">B4</f>
        <v>47119</v>
      </c>
      <c r="C139" s="223">
        <f t="shared" ref="C139:M139" ca="1" si="14">C4</f>
        <v>47150</v>
      </c>
      <c r="D139" s="223">
        <f t="shared" ca="1" si="14"/>
        <v>47178</v>
      </c>
      <c r="E139" s="223">
        <f t="shared" ca="1" si="14"/>
        <v>47209</v>
      </c>
      <c r="F139" s="223">
        <f t="shared" ca="1" si="14"/>
        <v>47239</v>
      </c>
      <c r="G139" s="223">
        <f t="shared" ca="1" si="14"/>
        <v>47270</v>
      </c>
      <c r="H139" s="223">
        <f t="shared" ca="1" si="14"/>
        <v>47300</v>
      </c>
      <c r="I139" s="223">
        <f t="shared" ca="1" si="14"/>
        <v>47331</v>
      </c>
      <c r="J139" s="223">
        <f t="shared" ca="1" si="14"/>
        <v>47362</v>
      </c>
      <c r="K139" s="223">
        <f t="shared" ca="1" si="14"/>
        <v>47392</v>
      </c>
      <c r="L139" s="223">
        <f t="shared" ca="1" si="14"/>
        <v>47423</v>
      </c>
      <c r="M139" s="223">
        <f t="shared" ca="1" si="14"/>
        <v>47453</v>
      </c>
      <c r="N139" s="223"/>
    </row>
    <row r="140" spans="1:15" x14ac:dyDescent="0.25">
      <c r="A140" s="225" t="str">
        <f>'4. Kredite '!A5</f>
        <v xml:space="preserve">Portemonnaise Kto. </v>
      </c>
      <c r="B140" s="437">
        <f ca="1">IF(ISNUMBER(MATCH(B4,'4. Kredite '!$AA5:$CJ5,0)),'4. Kredite '!$C5,0)</f>
        <v>0</v>
      </c>
      <c r="C140" s="437">
        <f ca="1">IF(ISNUMBER(MATCH(C4,'4. Kredite '!$AA5:$CJ5,0)),'4. Kredite '!$C5,0)</f>
        <v>0</v>
      </c>
      <c r="D140" s="437">
        <f ca="1">IF(ISNUMBER(MATCH(D4,'4. Kredite '!$AA5:$CJ5,0)),'4. Kredite '!$C5,0)</f>
        <v>0</v>
      </c>
      <c r="E140" s="437">
        <f ca="1">IF(ISNUMBER(MATCH(E4,'4. Kredite '!$AA5:$CJ5,0)),'4. Kredite '!$C5,0)</f>
        <v>0</v>
      </c>
      <c r="F140" s="437">
        <f ca="1">IF(ISNUMBER(MATCH(F4,'4. Kredite '!$AA5:$CJ5,0)),'4. Kredite '!$C5,0)</f>
        <v>0</v>
      </c>
      <c r="G140" s="437">
        <f ca="1">IF(ISNUMBER(MATCH(G4,'4. Kredite '!$AA5:$CJ5,0)),'4. Kredite '!$C5,0)</f>
        <v>0</v>
      </c>
      <c r="H140" s="437">
        <f ca="1">IF(ISNUMBER(MATCH(H4,'4. Kredite '!$AA5:$CJ5,0)),'4. Kredite '!$C5,0)</f>
        <v>0</v>
      </c>
      <c r="I140" s="437">
        <f ca="1">IF(ISNUMBER(MATCH(I4,'4. Kredite '!$AA5:$CJ5,0)),'4. Kredite '!$C5,0)</f>
        <v>0</v>
      </c>
      <c r="J140" s="437">
        <f ca="1">IF(ISNUMBER(MATCH(J4,'4. Kredite '!$AA5:$CJ5,0)),'4. Kredite '!$C5,0)</f>
        <v>0</v>
      </c>
      <c r="K140" s="437">
        <f ca="1">IF(ISNUMBER(MATCH(K4,'4. Kredite '!$AA5:$CJ5,0)),'4. Kredite '!$C5,0)</f>
        <v>0</v>
      </c>
      <c r="L140" s="437">
        <f ca="1">IF(ISNUMBER(MATCH(L4,'4. Kredite '!$AA5:$CJ5,0)),'4. Kredite '!$C5,0)</f>
        <v>0</v>
      </c>
      <c r="M140" s="437">
        <f ca="1">IF(ISNUMBER(MATCH(M4,'4. Kredite '!$AA5:$CJ5,0)),'4. Kredite '!$C5,0)</f>
        <v>0</v>
      </c>
      <c r="N140" s="221"/>
    </row>
    <row r="141" spans="1:15" x14ac:dyDescent="0.25">
      <c r="A141" s="225" t="str">
        <f>'4. Kredite '!A6</f>
        <v>Hannoversche Volksbank Kto. 1234</v>
      </c>
      <c r="B141" s="437">
        <f ca="1">IF(ISNUMBER(MATCH(B4,'4. Kredite '!$AA6:$CJ6,0)),'4. Kredite '!$C6,0)</f>
        <v>0</v>
      </c>
      <c r="C141" s="437">
        <f ca="1">IF(ISNUMBER(MATCH(C4,'4. Kredite '!$AA6:$CJ6,0)),'4. Kredite '!$C6,0)</f>
        <v>0</v>
      </c>
      <c r="D141" s="437">
        <f ca="1">IF(ISNUMBER(MATCH(D4,'4. Kredite '!$AA6:$CJ6,0)),'4. Kredite '!$C6,0)</f>
        <v>0</v>
      </c>
      <c r="E141" s="437">
        <f ca="1">IF(ISNUMBER(MATCH(E4,'4. Kredite '!$AA6:$CJ6,0)),'4. Kredite '!$C6,0)</f>
        <v>0</v>
      </c>
      <c r="F141" s="437">
        <f ca="1">IF(ISNUMBER(MATCH(F4,'4. Kredite '!$AA6:$CJ6,0)),'4. Kredite '!$C6,0)</f>
        <v>0</v>
      </c>
      <c r="G141" s="437">
        <f ca="1">IF(ISNUMBER(MATCH(G4,'4. Kredite '!$AA6:$CJ6,0)),'4. Kredite '!$C6,0)</f>
        <v>0</v>
      </c>
      <c r="H141" s="437">
        <f ca="1">IF(ISNUMBER(MATCH(H4,'4. Kredite '!$AA6:$CJ6,0)),'4. Kredite '!$C6,0)</f>
        <v>0</v>
      </c>
      <c r="I141" s="437">
        <f ca="1">IF(ISNUMBER(MATCH(I4,'4. Kredite '!$AA6:$CJ6,0)),'4. Kredite '!$C6,0)</f>
        <v>0</v>
      </c>
      <c r="J141" s="437">
        <f ca="1">IF(ISNUMBER(MATCH(J4,'4. Kredite '!$AA6:$CJ6,0)),'4. Kredite '!$C6,0)</f>
        <v>0</v>
      </c>
      <c r="K141" s="437">
        <f ca="1">IF(ISNUMBER(MATCH(K4,'4. Kredite '!$AA6:$CJ6,0)),'4. Kredite '!$C6,0)</f>
        <v>0</v>
      </c>
      <c r="L141" s="437">
        <f ca="1">IF(ISNUMBER(MATCH(L4,'4. Kredite '!$AA6:$CJ6,0)),'4. Kredite '!$C6,0)</f>
        <v>0</v>
      </c>
      <c r="M141" s="437">
        <f ca="1">IF(ISNUMBER(MATCH(M4,'4. Kredite '!$AA6:$CJ6,0)),'4. Kredite '!$C6,0)</f>
        <v>0</v>
      </c>
      <c r="N141" s="221"/>
    </row>
    <row r="142" spans="1:15" x14ac:dyDescent="0.25">
      <c r="A142" s="225" t="str">
        <f>'4. Kredite '!A7</f>
        <v>Sparkasse Hannover Kto. 456</v>
      </c>
      <c r="B142" s="437">
        <f ca="1">IF(ISNUMBER(MATCH(B4,'4. Kredite '!$AA7:$CJ7,0)),'4. Kredite '!$C7,0)</f>
        <v>-3000</v>
      </c>
      <c r="C142" s="437">
        <f ca="1">IF(ISNUMBER(MATCH(C4,'4. Kredite '!$AA7:$CJ7,0)),'4. Kredite '!$C7,0)</f>
        <v>-3000</v>
      </c>
      <c r="D142" s="437">
        <f ca="1">IF(ISNUMBER(MATCH(D4,'4. Kredite '!$AA7:$CJ7,0)),'4. Kredite '!$C7,0)</f>
        <v>-3000</v>
      </c>
      <c r="E142" s="437">
        <f ca="1">IF(ISNUMBER(MATCH(E4,'4. Kredite '!$AA7:$CJ7,0)),'4. Kredite '!$C7,0)</f>
        <v>-3000</v>
      </c>
      <c r="F142" s="437">
        <f ca="1">IF(ISNUMBER(MATCH(F4,'4. Kredite '!$AA7:$CJ7,0)),'4. Kredite '!$C7,0)</f>
        <v>-3000</v>
      </c>
      <c r="G142" s="437">
        <f ca="1">IF(ISNUMBER(MATCH(G4,'4. Kredite '!$AA7:$CJ7,0)),'4. Kredite '!$C7,0)</f>
        <v>-3000</v>
      </c>
      <c r="H142" s="437">
        <f ca="1">IF(ISNUMBER(MATCH(H4,'4. Kredite '!$AA7:$CJ7,0)),'4. Kredite '!$C7,0)</f>
        <v>-3000</v>
      </c>
      <c r="I142" s="437">
        <f ca="1">IF(ISNUMBER(MATCH(I4,'4. Kredite '!$AA7:$CJ7,0)),'4. Kredite '!$C7,0)</f>
        <v>-3000</v>
      </c>
      <c r="J142" s="437">
        <f ca="1">IF(ISNUMBER(MATCH(J4,'4. Kredite '!$AA7:$CJ7,0)),'4. Kredite '!$C7,0)</f>
        <v>-3000</v>
      </c>
      <c r="K142" s="437">
        <f ca="1">IF(ISNUMBER(MATCH(K4,'4. Kredite '!$AA7:$CJ7,0)),'4. Kredite '!$C7,0)</f>
        <v>-3000</v>
      </c>
      <c r="L142" s="437">
        <f ca="1">IF(ISNUMBER(MATCH(L4,'4. Kredite '!$AA7:$CJ7,0)),'4. Kredite '!$C7,0)</f>
        <v>-3000</v>
      </c>
      <c r="M142" s="437">
        <f ca="1">IF(ISNUMBER(MATCH(M4,'4. Kredite '!$AA7:$CJ7,0)),'4. Kredite '!$C7,0)</f>
        <v>-3000</v>
      </c>
      <c r="N142" s="221"/>
    </row>
    <row r="143" spans="1:15" x14ac:dyDescent="0.25">
      <c r="A143" s="225" t="str">
        <f>'4. Kredite '!A8</f>
        <v xml:space="preserve">Münzsammlung Kto. </v>
      </c>
      <c r="B143" s="437">
        <f ca="1">IF(ISNUMBER(MATCH(B4,'4. Kredite '!$AA8:$CJ8,0)),'4. Kredite '!$C8,0)</f>
        <v>0</v>
      </c>
      <c r="C143" s="437">
        <f ca="1">IF(ISNUMBER(MATCH(C4,'4. Kredite '!$AA8:$CJ8,0)),'4. Kredite '!$C8,0)</f>
        <v>0</v>
      </c>
      <c r="D143" s="437">
        <f ca="1">IF(ISNUMBER(MATCH(D4,'4. Kredite '!$AA8:$CJ8,0)),'4. Kredite '!$C8,0)</f>
        <v>0</v>
      </c>
      <c r="E143" s="437">
        <f ca="1">IF(ISNUMBER(MATCH(E4,'4. Kredite '!$AA8:$CJ8,0)),'4. Kredite '!$C8,0)</f>
        <v>0</v>
      </c>
      <c r="F143" s="437">
        <f ca="1">IF(ISNUMBER(MATCH(F4,'4. Kredite '!$AA8:$CJ8,0)),'4. Kredite '!$C8,0)</f>
        <v>0</v>
      </c>
      <c r="G143" s="437">
        <f ca="1">IF(ISNUMBER(MATCH(G4,'4. Kredite '!$AA8:$CJ8,0)),'4. Kredite '!$C8,0)</f>
        <v>0</v>
      </c>
      <c r="H143" s="437">
        <f ca="1">IF(ISNUMBER(MATCH(H4,'4. Kredite '!$AA8:$CJ8,0)),'4. Kredite '!$C8,0)</f>
        <v>0</v>
      </c>
      <c r="I143" s="437">
        <f ca="1">IF(ISNUMBER(MATCH(I4,'4. Kredite '!$AA8:$CJ8,0)),'4. Kredite '!$C8,0)</f>
        <v>0</v>
      </c>
      <c r="J143" s="437">
        <f ca="1">IF(ISNUMBER(MATCH(J4,'4. Kredite '!$AA8:$CJ8,0)),'4. Kredite '!$C8,0)</f>
        <v>0</v>
      </c>
      <c r="K143" s="437">
        <f ca="1">IF(ISNUMBER(MATCH(K4,'4. Kredite '!$AA8:$CJ8,0)),'4. Kredite '!$C8,0)</f>
        <v>0</v>
      </c>
      <c r="L143" s="437">
        <f ca="1">IF(ISNUMBER(MATCH(L4,'4. Kredite '!$AA8:$CJ8,0)),'4. Kredite '!$C8,0)</f>
        <v>0</v>
      </c>
      <c r="M143" s="437">
        <f ca="1">IF(ISNUMBER(MATCH(M4,'4. Kredite '!$AA8:$CJ8,0)),'4. Kredite '!$C8,0)</f>
        <v>0</v>
      </c>
      <c r="N143" s="221"/>
    </row>
    <row r="144" spans="1:15" x14ac:dyDescent="0.25">
      <c r="A144" s="225" t="str">
        <f>'4. Kredite '!A9</f>
        <v>Visa Kto. 858</v>
      </c>
      <c r="B144" s="437">
        <f ca="1">IF(ISNUMBER(MATCH(B4,'4. Kredite '!$AA9:$CJ9,0)),'4. Kredite '!$C9,0)</f>
        <v>-7000</v>
      </c>
      <c r="C144" s="437">
        <f ca="1">IF(ISNUMBER(MATCH(C4,'4. Kredite '!$AA9:$CJ9,0)),'4. Kredite '!$C9,0)</f>
        <v>-7000</v>
      </c>
      <c r="D144" s="437">
        <f ca="1">IF(ISNUMBER(MATCH(D4,'4. Kredite '!$AA9:$CJ9,0)),'4. Kredite '!$C9,0)</f>
        <v>-7000</v>
      </c>
      <c r="E144" s="437">
        <f ca="1">IF(ISNUMBER(MATCH(E4,'4. Kredite '!$AA9:$CJ9,0)),'4. Kredite '!$C9,0)</f>
        <v>-7000</v>
      </c>
      <c r="F144" s="437">
        <f ca="1">IF(ISNUMBER(MATCH(F4,'4. Kredite '!$AA9:$CJ9,0)),'4. Kredite '!$C9,0)</f>
        <v>-7000</v>
      </c>
      <c r="G144" s="437">
        <f ca="1">IF(ISNUMBER(MATCH(G4,'4. Kredite '!$AA9:$CJ9,0)),'4. Kredite '!$C9,0)</f>
        <v>-7000</v>
      </c>
      <c r="H144" s="437">
        <f ca="1">IF(ISNUMBER(MATCH(H4,'4. Kredite '!$AA9:$CJ9,0)),'4. Kredite '!$C9,0)</f>
        <v>-7000</v>
      </c>
      <c r="I144" s="437">
        <f ca="1">IF(ISNUMBER(MATCH(I4,'4. Kredite '!$AA9:$CJ9,0)),'4. Kredite '!$C9,0)</f>
        <v>-7000</v>
      </c>
      <c r="J144" s="437">
        <f ca="1">IF(ISNUMBER(MATCH(J4,'4. Kredite '!$AA9:$CJ9,0)),'4. Kredite '!$C9,0)</f>
        <v>-7000</v>
      </c>
      <c r="K144" s="437">
        <f ca="1">IF(ISNUMBER(MATCH(K4,'4. Kredite '!$AA9:$CJ9,0)),'4. Kredite '!$C9,0)</f>
        <v>-7000</v>
      </c>
      <c r="L144" s="437">
        <f ca="1">IF(ISNUMBER(MATCH(L4,'4. Kredite '!$AA9:$CJ9,0)),'4. Kredite '!$C9,0)</f>
        <v>-7000</v>
      </c>
      <c r="M144" s="437">
        <f ca="1">IF(ISNUMBER(MATCH(M4,'4. Kredite '!$AA9:$CJ9,0)),'4. Kredite '!$C9,0)</f>
        <v>-7000</v>
      </c>
      <c r="N144" s="221"/>
    </row>
    <row r="145" spans="1:14" x14ac:dyDescent="0.25">
      <c r="A145" s="225" t="str">
        <f>'4. Kredite '!A10</f>
        <v xml:space="preserve"> Kto. </v>
      </c>
      <c r="B145" s="437">
        <f ca="1">IF(ISNUMBER(MATCH(B4,'4. Kredite '!$AA10:$CJ10,0)),'4. Kredite '!$C10,0)</f>
        <v>0</v>
      </c>
      <c r="C145" s="437">
        <f ca="1">IF(ISNUMBER(MATCH(C4,'4. Kredite '!$AA10:$CJ10,0)),'4. Kredite '!$C10,0)</f>
        <v>0</v>
      </c>
      <c r="D145" s="437">
        <f ca="1">IF(ISNUMBER(MATCH(D4,'4. Kredite '!$AA10:$CJ10,0)),'4. Kredite '!$C10,0)</f>
        <v>0</v>
      </c>
      <c r="E145" s="437">
        <f ca="1">IF(ISNUMBER(MATCH(E4,'4. Kredite '!$AA10:$CJ10,0)),'4. Kredite '!$C10,0)</f>
        <v>0</v>
      </c>
      <c r="F145" s="437">
        <f ca="1">IF(ISNUMBER(MATCH(F4,'4. Kredite '!$AA10:$CJ10,0)),'4. Kredite '!$C10,0)</f>
        <v>0</v>
      </c>
      <c r="G145" s="437">
        <f ca="1">IF(ISNUMBER(MATCH(G4,'4. Kredite '!$AA10:$CJ10,0)),'4. Kredite '!$C10,0)</f>
        <v>0</v>
      </c>
      <c r="H145" s="437">
        <f ca="1">IF(ISNUMBER(MATCH(H4,'4. Kredite '!$AA10:$CJ10,0)),'4. Kredite '!$C10,0)</f>
        <v>0</v>
      </c>
      <c r="I145" s="437">
        <f ca="1">IF(ISNUMBER(MATCH(I4,'4. Kredite '!$AA10:$CJ10,0)),'4. Kredite '!$C10,0)</f>
        <v>0</v>
      </c>
      <c r="J145" s="437">
        <f ca="1">IF(ISNUMBER(MATCH(J4,'4. Kredite '!$AA10:$CJ10,0)),'4. Kredite '!$C10,0)</f>
        <v>0</v>
      </c>
      <c r="K145" s="437">
        <f ca="1">IF(ISNUMBER(MATCH(K4,'4. Kredite '!$AA10:$CJ10,0)),'4. Kredite '!$C10,0)</f>
        <v>0</v>
      </c>
      <c r="L145" s="437">
        <f ca="1">IF(ISNUMBER(MATCH(L4,'4. Kredite '!$AA10:$CJ10,0)),'4. Kredite '!$C10,0)</f>
        <v>0</v>
      </c>
      <c r="M145" s="437">
        <f ca="1">IF(ISNUMBER(MATCH(M4,'4. Kredite '!$AA10:$CJ10,0)),'4. Kredite '!$C10,0)</f>
        <v>0</v>
      </c>
      <c r="N145" s="221"/>
    </row>
    <row r="146" spans="1:14" x14ac:dyDescent="0.25">
      <c r="A146" s="225" t="str">
        <f>'4. Kredite '!A11</f>
        <v xml:space="preserve"> Kto. </v>
      </c>
      <c r="B146" s="437">
        <f ca="1">IF(ISNUMBER(MATCH(B4,'4. Kredite '!$AA11:$CJ11,0)),'4. Kredite '!$C11,0)</f>
        <v>0</v>
      </c>
      <c r="C146" s="437">
        <f ca="1">IF(ISNUMBER(MATCH(C4,'4. Kredite '!$AA11:$CJ11,0)),'4. Kredite '!$C11,0)</f>
        <v>0</v>
      </c>
      <c r="D146" s="437">
        <f ca="1">IF(ISNUMBER(MATCH(D4,'4. Kredite '!$AA11:$CJ11,0)),'4. Kredite '!$C11,0)</f>
        <v>0</v>
      </c>
      <c r="E146" s="437">
        <f ca="1">IF(ISNUMBER(MATCH(E4,'4. Kredite '!$AA11:$CJ11,0)),'4. Kredite '!$C11,0)</f>
        <v>0</v>
      </c>
      <c r="F146" s="437">
        <f ca="1">IF(ISNUMBER(MATCH(F4,'4. Kredite '!$AA11:$CJ11,0)),'4. Kredite '!$C11,0)</f>
        <v>0</v>
      </c>
      <c r="G146" s="437">
        <f ca="1">IF(ISNUMBER(MATCH(G4,'4. Kredite '!$AA11:$CJ11,0)),'4. Kredite '!$C11,0)</f>
        <v>0</v>
      </c>
      <c r="H146" s="437">
        <f ca="1">IF(ISNUMBER(MATCH(H4,'4. Kredite '!$AA11:$CJ11,0)),'4. Kredite '!$C11,0)</f>
        <v>0</v>
      </c>
      <c r="I146" s="437">
        <f ca="1">IF(ISNUMBER(MATCH(I4,'4. Kredite '!$AA11:$CJ11,0)),'4. Kredite '!$C11,0)</f>
        <v>0</v>
      </c>
      <c r="J146" s="437">
        <f ca="1">IF(ISNUMBER(MATCH(J4,'4. Kredite '!$AA11:$CJ11,0)),'4. Kredite '!$C11,0)</f>
        <v>0</v>
      </c>
      <c r="K146" s="437">
        <f ca="1">IF(ISNUMBER(MATCH(K4,'4. Kredite '!$AA11:$CJ11,0)),'4. Kredite '!$C11,0)</f>
        <v>0</v>
      </c>
      <c r="L146" s="437">
        <f ca="1">IF(ISNUMBER(MATCH(L4,'4. Kredite '!$AA11:$CJ11,0)),'4. Kredite '!$C11,0)</f>
        <v>0</v>
      </c>
      <c r="M146" s="437">
        <f ca="1">IF(ISNUMBER(MATCH(M4,'4. Kredite '!$AA11:$CJ11,0)),'4. Kredite '!$C11,0)</f>
        <v>0</v>
      </c>
      <c r="N146" s="221"/>
    </row>
    <row r="147" spans="1:14" x14ac:dyDescent="0.25">
      <c r="A147" s="225" t="str">
        <f>'4. Kredite '!A12</f>
        <v xml:space="preserve"> Kto. </v>
      </c>
      <c r="B147" s="437">
        <f ca="1">IF(ISNUMBER(MATCH(B4,'4. Kredite '!$AA12:$CJ12,0)),'4. Kredite '!$C12,0)</f>
        <v>0</v>
      </c>
      <c r="C147" s="437">
        <f ca="1">IF(ISNUMBER(MATCH(C4,'4. Kredite '!$AA12:$CJ12,0)),'4. Kredite '!$C12,0)</f>
        <v>0</v>
      </c>
      <c r="D147" s="437">
        <f ca="1">IF(ISNUMBER(MATCH(D4,'4. Kredite '!$AA12:$CJ12,0)),'4. Kredite '!$C12,0)</f>
        <v>0</v>
      </c>
      <c r="E147" s="437">
        <f ca="1">IF(ISNUMBER(MATCH(E4,'4. Kredite '!$AA12:$CJ12,0)),'4. Kredite '!$C12,0)</f>
        <v>0</v>
      </c>
      <c r="F147" s="437">
        <f ca="1">IF(ISNUMBER(MATCH(F4,'4. Kredite '!$AA12:$CJ12,0)),'4. Kredite '!$C12,0)</f>
        <v>0</v>
      </c>
      <c r="G147" s="437">
        <f ca="1">IF(ISNUMBER(MATCH(G4,'4. Kredite '!$AA12:$CJ12,0)),'4. Kredite '!$C12,0)</f>
        <v>0</v>
      </c>
      <c r="H147" s="437">
        <f ca="1">IF(ISNUMBER(MATCH(H4,'4. Kredite '!$AA12:$CJ12,0)),'4. Kredite '!$C12,0)</f>
        <v>0</v>
      </c>
      <c r="I147" s="437">
        <f ca="1">IF(ISNUMBER(MATCH(I4,'4. Kredite '!$AA12:$CJ12,0)),'4. Kredite '!$C12,0)</f>
        <v>0</v>
      </c>
      <c r="J147" s="437">
        <f ca="1">IF(ISNUMBER(MATCH(J4,'4. Kredite '!$AA12:$CJ12,0)),'4. Kredite '!$C12,0)</f>
        <v>0</v>
      </c>
      <c r="K147" s="437">
        <f ca="1">IF(ISNUMBER(MATCH(K4,'4. Kredite '!$AA12:$CJ12,0)),'4. Kredite '!$C12,0)</f>
        <v>0</v>
      </c>
      <c r="L147" s="437">
        <f ca="1">IF(ISNUMBER(MATCH(L4,'4. Kredite '!$AA12:$CJ12,0)),'4. Kredite '!$C12,0)</f>
        <v>0</v>
      </c>
      <c r="M147" s="437">
        <f ca="1">IF(ISNUMBER(MATCH(M4,'4. Kredite '!$AA12:$CJ12,0)),'4. Kredite '!$C12,0)</f>
        <v>0</v>
      </c>
      <c r="N147" s="221"/>
    </row>
    <row r="148" spans="1:14" x14ac:dyDescent="0.25">
      <c r="A148" s="225" t="str">
        <f>'4. Kredite '!A13</f>
        <v xml:space="preserve"> Kto. </v>
      </c>
      <c r="B148" s="437">
        <f ca="1">IF(ISNUMBER(MATCH(B4,'4. Kredite '!$AA13:$CJ13,0)),'4. Kredite '!$C13,0)</f>
        <v>0</v>
      </c>
      <c r="C148" s="437">
        <f ca="1">IF(ISNUMBER(MATCH(C4,'4. Kredite '!$AA13:$CJ13,0)),'4. Kredite '!$C13,0)</f>
        <v>0</v>
      </c>
      <c r="D148" s="437">
        <f ca="1">IF(ISNUMBER(MATCH(D4,'4. Kredite '!$AA13:$CJ13,0)),'4. Kredite '!$C13,0)</f>
        <v>0</v>
      </c>
      <c r="E148" s="437">
        <f ca="1">IF(ISNUMBER(MATCH(E4,'4. Kredite '!$AA13:$CJ13,0)),'4. Kredite '!$C13,0)</f>
        <v>0</v>
      </c>
      <c r="F148" s="437">
        <f ca="1">IF(ISNUMBER(MATCH(F4,'4. Kredite '!$AA13:$CJ13,0)),'4. Kredite '!$C13,0)</f>
        <v>0</v>
      </c>
      <c r="G148" s="437">
        <f ca="1">IF(ISNUMBER(MATCH(G4,'4. Kredite '!$AA13:$CJ13,0)),'4. Kredite '!$C13,0)</f>
        <v>0</v>
      </c>
      <c r="H148" s="437">
        <f ca="1">IF(ISNUMBER(MATCH(H4,'4. Kredite '!$AA13:$CJ13,0)),'4. Kredite '!$C13,0)</f>
        <v>0</v>
      </c>
      <c r="I148" s="437">
        <f ca="1">IF(ISNUMBER(MATCH(I4,'4. Kredite '!$AA13:$CJ13,0)),'4. Kredite '!$C13,0)</f>
        <v>0</v>
      </c>
      <c r="J148" s="437">
        <f ca="1">IF(ISNUMBER(MATCH(J4,'4. Kredite '!$AA13:$CJ13,0)),'4. Kredite '!$C13,0)</f>
        <v>0</v>
      </c>
      <c r="K148" s="437">
        <f ca="1">IF(ISNUMBER(MATCH(K4,'4. Kredite '!$AA13:$CJ13,0)),'4. Kredite '!$C13,0)</f>
        <v>0</v>
      </c>
      <c r="L148" s="437">
        <f ca="1">IF(ISNUMBER(MATCH(L4,'4. Kredite '!$AA13:$CJ13,0)),'4. Kredite '!$C13,0)</f>
        <v>0</v>
      </c>
      <c r="M148" s="437">
        <f ca="1">IF(ISNUMBER(MATCH(M4,'4. Kredite '!$AA13:$CJ13,0)),'4. Kredite '!$C13,0)</f>
        <v>0</v>
      </c>
      <c r="N148" s="221"/>
    </row>
    <row r="149" spans="1:14" x14ac:dyDescent="0.25">
      <c r="A149" s="225" t="str">
        <f>'4. Kredite '!A14</f>
        <v xml:space="preserve"> Kto. </v>
      </c>
      <c r="B149" s="437">
        <f ca="1">IF(ISNUMBER(MATCH(B4,'4. Kredite '!$AA14:$CJ14,0)),'4. Kredite '!$C14,0)</f>
        <v>0</v>
      </c>
      <c r="C149" s="437">
        <f ca="1">IF(ISNUMBER(MATCH(C4,'4. Kredite '!$AA14:$CJ14,0)),'4. Kredite '!$C14,0)</f>
        <v>0</v>
      </c>
      <c r="D149" s="437">
        <f ca="1">IF(ISNUMBER(MATCH(D4,'4. Kredite '!$AA14:$CJ14,0)),'4. Kredite '!$C14,0)</f>
        <v>0</v>
      </c>
      <c r="E149" s="437">
        <f ca="1">IF(ISNUMBER(MATCH(E4,'4. Kredite '!$AA14:$CJ14,0)),'4. Kredite '!$C14,0)</f>
        <v>0</v>
      </c>
      <c r="F149" s="437">
        <f ca="1">IF(ISNUMBER(MATCH(F4,'4. Kredite '!$AA14:$CJ14,0)),'4. Kredite '!$C14,0)</f>
        <v>0</v>
      </c>
      <c r="G149" s="437">
        <f ca="1">IF(ISNUMBER(MATCH(G4,'4. Kredite '!$AA14:$CJ14,0)),'4. Kredite '!$C14,0)</f>
        <v>0</v>
      </c>
      <c r="H149" s="437">
        <f ca="1">IF(ISNUMBER(MATCH(H4,'4. Kredite '!$AA14:$CJ14,0)),'4. Kredite '!$C14,0)</f>
        <v>0</v>
      </c>
      <c r="I149" s="437">
        <f ca="1">IF(ISNUMBER(MATCH(I4,'4. Kredite '!$AA14:$CJ14,0)),'4. Kredite '!$C14,0)</f>
        <v>0</v>
      </c>
      <c r="J149" s="437">
        <f ca="1">IF(ISNUMBER(MATCH(J4,'4. Kredite '!$AA14:$CJ14,0)),'4. Kredite '!$C14,0)</f>
        <v>0</v>
      </c>
      <c r="K149" s="437">
        <f ca="1">IF(ISNUMBER(MATCH(K4,'4. Kredite '!$AA14:$CJ14,0)),'4. Kredite '!$C14,0)</f>
        <v>0</v>
      </c>
      <c r="L149" s="437">
        <f ca="1">IF(ISNUMBER(MATCH(L4,'4. Kredite '!$AA14:$CJ14,0)),'4. Kredite '!$C14,0)</f>
        <v>0</v>
      </c>
      <c r="M149" s="437">
        <f ca="1">IF(ISNUMBER(MATCH(M4,'4. Kredite '!$AA14:$CJ14,0)),'4. Kredite '!$C14,0)</f>
        <v>0</v>
      </c>
      <c r="N149" s="221"/>
    </row>
    <row r="150" spans="1:14" x14ac:dyDescent="0.25">
      <c r="A150" s="225" t="str">
        <f>'4. Kredite '!A15</f>
        <v xml:space="preserve"> Kto. </v>
      </c>
      <c r="B150" s="437">
        <f ca="1">IF(ISNUMBER(MATCH(B4,'4. Kredite '!$AA15:$CJ15,0)),'4. Kredite '!$C15,0)</f>
        <v>0</v>
      </c>
      <c r="C150" s="437">
        <f ca="1">IF(ISNUMBER(MATCH(C4,'4. Kredite '!$AA15:$CJ15,0)),'4. Kredite '!$C15,0)</f>
        <v>0</v>
      </c>
      <c r="D150" s="437">
        <f ca="1">IF(ISNUMBER(MATCH(D4,'4. Kredite '!$AA15:$CJ15,0)),'4. Kredite '!$C15,0)</f>
        <v>0</v>
      </c>
      <c r="E150" s="437">
        <f ca="1">IF(ISNUMBER(MATCH(E4,'4. Kredite '!$AA15:$CJ15,0)),'4. Kredite '!$C15,0)</f>
        <v>0</v>
      </c>
      <c r="F150" s="437">
        <f ca="1">IF(ISNUMBER(MATCH(F4,'4. Kredite '!$AA15:$CJ15,0)),'4. Kredite '!$C15,0)</f>
        <v>0</v>
      </c>
      <c r="G150" s="437">
        <f ca="1">IF(ISNUMBER(MATCH(G4,'4. Kredite '!$AA15:$CJ15,0)),'4. Kredite '!$C15,0)</f>
        <v>0</v>
      </c>
      <c r="H150" s="437">
        <f ca="1">IF(ISNUMBER(MATCH(H4,'4. Kredite '!$AA15:$CJ15,0)),'4. Kredite '!$C15,0)</f>
        <v>0</v>
      </c>
      <c r="I150" s="437">
        <f ca="1">IF(ISNUMBER(MATCH(I4,'4. Kredite '!$AA15:$CJ15,0)),'4. Kredite '!$C15,0)</f>
        <v>0</v>
      </c>
      <c r="J150" s="437">
        <f ca="1">IF(ISNUMBER(MATCH(J4,'4. Kredite '!$AA15:$CJ15,0)),'4. Kredite '!$C15,0)</f>
        <v>0</v>
      </c>
      <c r="K150" s="437">
        <f ca="1">IF(ISNUMBER(MATCH(K4,'4. Kredite '!$AA15:$CJ15,0)),'4. Kredite '!$C15,0)</f>
        <v>0</v>
      </c>
      <c r="L150" s="437">
        <f ca="1">IF(ISNUMBER(MATCH(L4,'4. Kredite '!$AA15:$CJ15,0)),'4. Kredite '!$C15,0)</f>
        <v>0</v>
      </c>
      <c r="M150" s="437">
        <f ca="1">IF(ISNUMBER(MATCH(M4,'4. Kredite '!$AA15:$CJ15,0)),'4. Kredite '!$C15,0)</f>
        <v>0</v>
      </c>
      <c r="N150" s="221"/>
    </row>
    <row r="151" spans="1:14" x14ac:dyDescent="0.25">
      <c r="A151" s="225" t="str">
        <f>'4. Kredite '!A16</f>
        <v xml:space="preserve"> Kto. </v>
      </c>
      <c r="B151" s="437">
        <f ca="1">IF(ISNUMBER(MATCH(B4,'4. Kredite '!$AA16:$CJ16,0)),'4. Kredite '!$C16,0)</f>
        <v>0</v>
      </c>
      <c r="C151" s="437">
        <f ca="1">IF(ISNUMBER(MATCH(C4,'4. Kredite '!$AA16:$CJ16,0)),'4. Kredite '!$C16,0)</f>
        <v>0</v>
      </c>
      <c r="D151" s="437">
        <f ca="1">IF(ISNUMBER(MATCH(D4,'4. Kredite '!$AA16:$CJ16,0)),'4. Kredite '!$C16,0)</f>
        <v>0</v>
      </c>
      <c r="E151" s="437">
        <f ca="1">IF(ISNUMBER(MATCH(E4,'4. Kredite '!$AA16:$CJ16,0)),'4. Kredite '!$C16,0)</f>
        <v>0</v>
      </c>
      <c r="F151" s="437">
        <f ca="1">IF(ISNUMBER(MATCH(F4,'4. Kredite '!$AA16:$CJ16,0)),'4. Kredite '!$C16,0)</f>
        <v>0</v>
      </c>
      <c r="G151" s="437">
        <f ca="1">IF(ISNUMBER(MATCH(G4,'4. Kredite '!$AA16:$CJ16,0)),'4. Kredite '!$C16,0)</f>
        <v>0</v>
      </c>
      <c r="H151" s="437">
        <f ca="1">IF(ISNUMBER(MATCH(H4,'4. Kredite '!$AA16:$CJ16,0)),'4. Kredite '!$C16,0)</f>
        <v>0</v>
      </c>
      <c r="I151" s="437">
        <f ca="1">IF(ISNUMBER(MATCH(I4,'4. Kredite '!$AA16:$CJ16,0)),'4. Kredite '!$C16,0)</f>
        <v>0</v>
      </c>
      <c r="J151" s="437">
        <f ca="1">IF(ISNUMBER(MATCH(J4,'4. Kredite '!$AA16:$CJ16,0)),'4. Kredite '!$C16,0)</f>
        <v>0</v>
      </c>
      <c r="K151" s="437">
        <f ca="1">IF(ISNUMBER(MATCH(K4,'4. Kredite '!$AA16:$CJ16,0)),'4. Kredite '!$C16,0)</f>
        <v>0</v>
      </c>
      <c r="L151" s="437">
        <f ca="1">IF(ISNUMBER(MATCH(L4,'4. Kredite '!$AA16:$CJ16,0)),'4. Kredite '!$C16,0)</f>
        <v>0</v>
      </c>
      <c r="M151" s="437">
        <f ca="1">IF(ISNUMBER(MATCH(M4,'4. Kredite '!$AA16:$CJ16,0)),'4. Kredite '!$C16,0)</f>
        <v>0</v>
      </c>
      <c r="N151" s="221"/>
    </row>
    <row r="152" spans="1:14" x14ac:dyDescent="0.25">
      <c r="A152" s="225" t="str">
        <f>'4. Kredite '!A2</f>
        <v>Neukredit 1 wg. Dachreperatur</v>
      </c>
      <c r="B152" s="437">
        <f ca="1">IF(ISNUMBER(MATCH(B4,'4. Kredite '!$AA2:$CJ2,0)),'4. Kredite '!$C$2,0)</f>
        <v>-25000</v>
      </c>
      <c r="C152" s="437">
        <f ca="1">IF(ISNUMBER(MATCH(C4,'4. Kredite '!$AA2:$CJ2,0)),'4. Kredite '!$C$2,0)</f>
        <v>-25000</v>
      </c>
      <c r="D152" s="437">
        <f ca="1">IF(ISNUMBER(MATCH(D4,'4. Kredite '!$AA2:$CJ2,0)),'4. Kredite '!$C$2,0)</f>
        <v>-25000</v>
      </c>
      <c r="E152" s="437">
        <f ca="1">IF(ISNUMBER(MATCH(E4,'4. Kredite '!$AA2:$CJ2,0)),'4. Kredite '!$C$2,0)</f>
        <v>-25000</v>
      </c>
      <c r="F152" s="437">
        <f ca="1">IF(ISNUMBER(MATCH(F4,'4. Kredite '!$AA2:$CJ2,0)),'4. Kredite '!$C$2,0)</f>
        <v>-25000</v>
      </c>
      <c r="G152" s="437">
        <f ca="1">IF(ISNUMBER(MATCH(G4,'4. Kredite '!$AA2:$CJ2,0)),'4. Kredite '!$C$2,0)</f>
        <v>-25000</v>
      </c>
      <c r="H152" s="437">
        <f ca="1">IF(ISNUMBER(MATCH(H4,'4. Kredite '!$AA2:$CJ2,0)),'4. Kredite '!$C$2,0)</f>
        <v>-25000</v>
      </c>
      <c r="I152" s="437">
        <f ca="1">IF(ISNUMBER(MATCH(I4,'4. Kredite '!$AA2:$CJ2,0)),'4. Kredite '!$C$2,0)</f>
        <v>-25000</v>
      </c>
      <c r="J152" s="437">
        <f ca="1">IF(ISNUMBER(MATCH(J4,'4. Kredite '!$AA2:$CJ2,0)),'4. Kredite '!$C$2,0)</f>
        <v>-25000</v>
      </c>
      <c r="K152" s="437">
        <f ca="1">IF(ISNUMBER(MATCH(K4,'4. Kredite '!$AA2:$CJ2,0)),'4. Kredite '!$C$2,0)</f>
        <v>-25000</v>
      </c>
      <c r="L152" s="437">
        <f ca="1">IF(ISNUMBER(MATCH(L4,'4. Kredite '!$AA2:$CJ2,0)),'4. Kredite '!$C$2,0)</f>
        <v>-25000</v>
      </c>
      <c r="M152" s="437">
        <f ca="1">IF(ISNUMBER(MATCH(M4,'4. Kredite '!$AA2:$CJ2,0)),'4. Kredite '!$C$2,0)</f>
        <v>-25000</v>
      </c>
      <c r="N152" s="221"/>
    </row>
    <row r="153" spans="1:14" x14ac:dyDescent="0.25">
      <c r="A153" s="225" t="str">
        <f>'4. Kredite '!A3</f>
        <v>Neukredit 2, freie Erfasung im Blatt 4. Kredite</v>
      </c>
      <c r="B153" s="437">
        <f ca="1">IF(ISNUMBER(MATCH(B4,'4. Kredite '!$AA3:$CJ3,0)),'4. Kredite '!$C$3,0)</f>
        <v>0</v>
      </c>
      <c r="C153" s="437">
        <f ca="1">IF(ISNUMBER(MATCH(C4,'4. Kredite '!$AA3:$CJ3,0)),'4. Kredite '!$C$3,0)</f>
        <v>0</v>
      </c>
      <c r="D153" s="437">
        <f ca="1">IF(ISNUMBER(MATCH(D4,'4. Kredite '!$AA3:$CJ3,0)),'4. Kredite '!$C$3,0)</f>
        <v>0</v>
      </c>
      <c r="E153" s="437">
        <f ca="1">IF(ISNUMBER(MATCH(E4,'4. Kredite '!$AA3:$CJ3,0)),'4. Kredite '!$C$3,0)</f>
        <v>0</v>
      </c>
      <c r="F153" s="437">
        <f ca="1">IF(ISNUMBER(MATCH(F4,'4. Kredite '!$AA3:$CJ3,0)),'4. Kredite '!$C$3,0)</f>
        <v>0</v>
      </c>
      <c r="G153" s="437">
        <f ca="1">IF(ISNUMBER(MATCH(G4,'4. Kredite '!$AA3:$CJ3,0)),'4. Kredite '!$C$3,0)</f>
        <v>0</v>
      </c>
      <c r="H153" s="437">
        <f ca="1">IF(ISNUMBER(MATCH(H4,'4. Kredite '!$AA3:$CJ3,0)),'4. Kredite '!$C$3,0)</f>
        <v>0</v>
      </c>
      <c r="I153" s="437">
        <f ca="1">IF(ISNUMBER(MATCH(I4,'4. Kredite '!$AA3:$CJ3,0)),'4. Kredite '!$C$3,0)</f>
        <v>0</v>
      </c>
      <c r="J153" s="437">
        <f ca="1">IF(ISNUMBER(MATCH(J4,'4. Kredite '!$AA3:$CJ3,0)),'4. Kredite '!$C$3,0)</f>
        <v>0</v>
      </c>
      <c r="K153" s="437">
        <f ca="1">IF(ISNUMBER(MATCH(K4,'4. Kredite '!$AA3:$CJ3,0)),'4. Kredite '!$C$3,0)</f>
        <v>0</v>
      </c>
      <c r="L153" s="437">
        <f ca="1">IF(ISNUMBER(MATCH(L4,'4. Kredite '!$AA3:$CJ3,0)),'4. Kredite '!$C$3,0)</f>
        <v>0</v>
      </c>
      <c r="M153" s="437">
        <f ca="1">IF(ISNUMBER(MATCH(M4,'4. Kredite '!$AA3:$CJ3,0)),'4. Kredite '!$C$3,0)</f>
        <v>0</v>
      </c>
      <c r="N153" s="221"/>
    </row>
    <row r="154" spans="1:14" x14ac:dyDescent="0.25">
      <c r="A154" s="225" t="str">
        <f>'4. Kredite '!A4</f>
        <v>Neukredit 3, freie Erfasung im Blatt 4. Kredite</v>
      </c>
      <c r="B154" s="437">
        <f ca="1">IF(ISNUMBER(MATCH(B4,'4. Kredite '!$AA4:$CJ4,0)),'4. Kredite '!$C$4,0)</f>
        <v>0</v>
      </c>
      <c r="C154" s="437">
        <f ca="1">IF(ISNUMBER(MATCH(C4,'4. Kredite '!$AA4:$CJ4,0)),'4. Kredite '!$C$4,0)</f>
        <v>0</v>
      </c>
      <c r="D154" s="437">
        <f ca="1">IF(ISNUMBER(MATCH(D4,'4. Kredite '!$AA4:$CJ4,0)),'4. Kredite '!$C$4,0)</f>
        <v>0</v>
      </c>
      <c r="E154" s="437">
        <f ca="1">IF(ISNUMBER(MATCH(E4,'4. Kredite '!$AA4:$CJ4,0)),'4. Kredite '!$C$4,0)</f>
        <v>0</v>
      </c>
      <c r="F154" s="437">
        <f ca="1">IF(ISNUMBER(MATCH(F4,'4. Kredite '!$AA4:$CJ4,0)),'4. Kredite '!$C$4,0)</f>
        <v>0</v>
      </c>
      <c r="G154" s="437">
        <f ca="1">IF(ISNUMBER(MATCH(G4,'4. Kredite '!$AA4:$CJ4,0)),'4. Kredite '!$C$4,0)</f>
        <v>0</v>
      </c>
      <c r="H154" s="437">
        <f ca="1">IF(ISNUMBER(MATCH(H4,'4. Kredite '!$AA4:$CJ4,0)),'4. Kredite '!$C$4,0)</f>
        <v>0</v>
      </c>
      <c r="I154" s="437">
        <f ca="1">IF(ISNUMBER(MATCH(I4,'4. Kredite '!$AA4:$CJ4,0)),'4. Kredite '!$C$4,0)</f>
        <v>0</v>
      </c>
      <c r="J154" s="437">
        <f ca="1">IF(ISNUMBER(MATCH(J4,'4. Kredite '!$AA4:$CJ4,0)),'4. Kredite '!$C$4,0)</f>
        <v>0</v>
      </c>
      <c r="K154" s="437">
        <f ca="1">IF(ISNUMBER(MATCH(K4,'4. Kredite '!$AA4:$CJ4,0)),'4. Kredite '!$C$4,0)</f>
        <v>0</v>
      </c>
      <c r="L154" s="437">
        <f ca="1">IF(ISNUMBER(MATCH(L4,'4. Kredite '!$AA4:$CJ4,0)),'4. Kredite '!$C$4,0)</f>
        <v>0</v>
      </c>
      <c r="M154" s="437">
        <f ca="1">IF(ISNUMBER(MATCH(M4,'4. Kredite '!$AA4:$CJ4,0)),'4. Kredite '!$C$4,0)</f>
        <v>0</v>
      </c>
      <c r="N154" s="221"/>
    </row>
    <row r="155" spans="1:14" ht="18.75" x14ac:dyDescent="0.3">
      <c r="A155" s="222" t="s">
        <v>85</v>
      </c>
      <c r="B155" s="221">
        <f ca="1">SUM(B140:B154)</f>
        <v>-35000</v>
      </c>
      <c r="C155" s="221">
        <f t="shared" ref="C155:M155" ca="1" si="15">SUM(C140:C154)</f>
        <v>-35000</v>
      </c>
      <c r="D155" s="221">
        <f t="shared" ca="1" si="15"/>
        <v>-35000</v>
      </c>
      <c r="E155" s="221">
        <f t="shared" ca="1" si="15"/>
        <v>-35000</v>
      </c>
      <c r="F155" s="221">
        <f t="shared" ca="1" si="15"/>
        <v>-35000</v>
      </c>
      <c r="G155" s="221">
        <f t="shared" ca="1" si="15"/>
        <v>-35000</v>
      </c>
      <c r="H155" s="221">
        <f t="shared" ca="1" si="15"/>
        <v>-35000</v>
      </c>
      <c r="I155" s="221">
        <f t="shared" ca="1" si="15"/>
        <v>-35000</v>
      </c>
      <c r="J155" s="221">
        <f t="shared" ca="1" si="15"/>
        <v>-35000</v>
      </c>
      <c r="K155" s="221">
        <f t="shared" ca="1" si="15"/>
        <v>-35000</v>
      </c>
      <c r="L155" s="221">
        <f t="shared" ca="1" si="15"/>
        <v>-35000</v>
      </c>
      <c r="M155" s="215">
        <f t="shared" ca="1" si="15"/>
        <v>-35000</v>
      </c>
      <c r="N155" s="224"/>
    </row>
    <row r="156" spans="1:14" ht="18.75" x14ac:dyDescent="0.3">
      <c r="A156" s="222" t="str">
        <f>'4. Kredite '!A17</f>
        <v>Aktuelle Private Liquide Mittel</v>
      </c>
      <c r="B156" s="221">
        <f ca="1">'3. J  Details'!M158</f>
        <v>-25912.959999999985</v>
      </c>
      <c r="C156" s="221">
        <f ca="1">IF(ISNUMBER(MATCH(C4,'4. Kredite '!$AA$17,0)),'4. Kredite '!$B$17,0)</f>
        <v>0</v>
      </c>
      <c r="D156" s="221">
        <f ca="1">IF(ISNUMBER(MATCH(D4,'4. Kredite '!$AA$17,0)),'4. Kredite '!$B$17,0)</f>
        <v>0</v>
      </c>
      <c r="E156" s="221">
        <f ca="1">IF(ISNUMBER(MATCH(E4,'4. Kredite '!$AA$17,0)),'4. Kredite '!$B$17,0)</f>
        <v>0</v>
      </c>
      <c r="F156" s="221">
        <f ca="1">IF(ISNUMBER(MATCH(F4,'4. Kredite '!$AA$17,0)),'4. Kredite '!$B$17,0)</f>
        <v>0</v>
      </c>
      <c r="G156" s="221">
        <f ca="1">IF(ISNUMBER(MATCH(G4,'4. Kredite '!$AA$17,0)),'4. Kredite '!$B$17,0)</f>
        <v>0</v>
      </c>
      <c r="H156" s="221">
        <f ca="1">IF(ISNUMBER(MATCH(H4,'4. Kredite '!$AA$17,0)),'4. Kredite '!$B$17,0)</f>
        <v>0</v>
      </c>
      <c r="I156" s="221">
        <f ca="1">IF(ISNUMBER(MATCH(I4,'4. Kredite '!$AA$17,0)),'4. Kredite '!$B$17,0)</f>
        <v>0</v>
      </c>
      <c r="J156" s="221">
        <f ca="1">IF(ISNUMBER(MATCH(J4,'4. Kredite '!$AA$17,0)),'4. Kredite '!$B$17,0)</f>
        <v>0</v>
      </c>
      <c r="K156" s="221">
        <f ca="1">IF(ISNUMBER(MATCH(K4,'4. Kredite '!$AA$17,0)),'4. Kredite '!$B$17,0)</f>
        <v>0</v>
      </c>
      <c r="L156" s="221">
        <f ca="1">IF(ISNUMBER(MATCH(L4,'4. Kredite '!$AA$17,0)),'4. Kredite '!$B$17,0)</f>
        <v>0</v>
      </c>
      <c r="M156" s="215">
        <f ca="1">IF(ISNUMBER(MATCH(M4,'4. Kredite '!$AA$17,0)),'4. Kredite '!$B$17,0)</f>
        <v>0</v>
      </c>
      <c r="N156" s="221"/>
    </row>
    <row r="157" spans="1:14" ht="18.75" x14ac:dyDescent="0.3">
      <c r="A157" s="222" t="s">
        <v>10</v>
      </c>
      <c r="B157" s="221">
        <f t="shared" ref="B157:M157" ca="1" si="16">B52-B138</f>
        <v>87.079999999999927</v>
      </c>
      <c r="C157" s="221">
        <f t="shared" ca="1" si="16"/>
        <v>87.079999999999927</v>
      </c>
      <c r="D157" s="221">
        <f t="shared" ca="1" si="16"/>
        <v>14676.08</v>
      </c>
      <c r="E157" s="221">
        <f t="shared" ca="1" si="16"/>
        <v>87.079999999999927</v>
      </c>
      <c r="F157" s="221">
        <f t="shared" ca="1" si="16"/>
        <v>87.079999999999927</v>
      </c>
      <c r="G157" s="221">
        <f t="shared" ca="1" si="16"/>
        <v>87.079999999999927</v>
      </c>
      <c r="H157" s="221">
        <f t="shared" ca="1" si="16"/>
        <v>87.079999999999927</v>
      </c>
      <c r="I157" s="221">
        <f t="shared" ca="1" si="16"/>
        <v>87.079999999999927</v>
      </c>
      <c r="J157" s="221">
        <f t="shared" ca="1" si="16"/>
        <v>87.079999999999927</v>
      </c>
      <c r="K157" s="221">
        <f t="shared" ca="1" si="16"/>
        <v>87.079999999999927</v>
      </c>
      <c r="L157" s="221">
        <f t="shared" ca="1" si="16"/>
        <v>87.079999999999927</v>
      </c>
      <c r="M157" s="221">
        <f t="shared" ca="1" si="16"/>
        <v>87.079999999999927</v>
      </c>
      <c r="N157" s="221">
        <f ca="1">SUM(B157:M157)</f>
        <v>15633.96</v>
      </c>
    </row>
    <row r="158" spans="1:14" ht="18.75" x14ac:dyDescent="0.3">
      <c r="A158" s="222" t="s">
        <v>88</v>
      </c>
      <c r="B158" s="221">
        <f ca="1">B156+B157</f>
        <v>-25825.879999999983</v>
      </c>
      <c r="C158" s="221">
        <f ca="1">B158+C156+C157</f>
        <v>-25738.799999999981</v>
      </c>
      <c r="D158" s="221">
        <f t="shared" ref="D158:M158" ca="1" si="17">C158+D156+D157</f>
        <v>-11062.719999999981</v>
      </c>
      <c r="E158" s="221">
        <f t="shared" ca="1" si="17"/>
        <v>-10975.639999999981</v>
      </c>
      <c r="F158" s="221">
        <f t="shared" ca="1" si="17"/>
        <v>-10888.559999999981</v>
      </c>
      <c r="G158" s="221">
        <f t="shared" ca="1" si="17"/>
        <v>-10801.479999999981</v>
      </c>
      <c r="H158" s="221">
        <f t="shared" ca="1" si="17"/>
        <v>-10714.399999999981</v>
      </c>
      <c r="I158" s="221">
        <f t="shared" ca="1" si="17"/>
        <v>-10627.319999999982</v>
      </c>
      <c r="J158" s="221">
        <f t="shared" ca="1" si="17"/>
        <v>-10540.239999999982</v>
      </c>
      <c r="K158" s="221">
        <f t="shared" ca="1" si="17"/>
        <v>-10453.159999999982</v>
      </c>
      <c r="L158" s="221">
        <f t="shared" ca="1" si="17"/>
        <v>-10366.079999999982</v>
      </c>
      <c r="M158" s="221">
        <f t="shared" ca="1" si="17"/>
        <v>-10278.999999999982</v>
      </c>
      <c r="N158" s="221"/>
    </row>
    <row r="159" spans="1:14" ht="20.25" x14ac:dyDescent="0.3">
      <c r="A159" s="220" t="s">
        <v>86</v>
      </c>
      <c r="B159" s="221">
        <f ca="1">B158-B155</f>
        <v>9174.1200000000172</v>
      </c>
      <c r="C159" s="221">
        <f t="shared" ref="C159:M159" ca="1" si="18">C158-C155</f>
        <v>9261.2000000000189</v>
      </c>
      <c r="D159" s="221">
        <f t="shared" ca="1" si="18"/>
        <v>23937.280000000021</v>
      </c>
      <c r="E159" s="221">
        <f t="shared" ca="1" si="18"/>
        <v>24024.360000000019</v>
      </c>
      <c r="F159" s="221">
        <f t="shared" ca="1" si="18"/>
        <v>24111.440000000017</v>
      </c>
      <c r="G159" s="221">
        <f t="shared" ca="1" si="18"/>
        <v>24198.520000000019</v>
      </c>
      <c r="H159" s="221">
        <f t="shared" ca="1" si="18"/>
        <v>24285.60000000002</v>
      </c>
      <c r="I159" s="221">
        <f t="shared" ca="1" si="18"/>
        <v>24372.680000000018</v>
      </c>
      <c r="J159" s="221">
        <f t="shared" ca="1" si="18"/>
        <v>24459.760000000017</v>
      </c>
      <c r="K159" s="221">
        <f t="shared" ca="1" si="18"/>
        <v>24546.840000000018</v>
      </c>
      <c r="L159" s="221">
        <f t="shared" ca="1" si="18"/>
        <v>24633.92000000002</v>
      </c>
      <c r="M159" s="221">
        <f t="shared" ca="1" si="18"/>
        <v>24721.000000000018</v>
      </c>
      <c r="N159" s="221"/>
    </row>
  </sheetData>
  <sheetProtection algorithmName="SHA-512" hashValue="qVGTAzE35PDtL3h08o833bSzwbhNPMBFnp/piTVAJ/qtQKpF+DUdY+21w56M8RCekHxnynIszggvks6oTQvbmg==" saltValue="eJCxGwGn+Qe7IGLg7DqYqw==" spinCount="100000" sheet="1" objects="1" scenarios="1" selectLockedCells="1"/>
  <mergeCells count="2">
    <mergeCell ref="K1:L3"/>
    <mergeCell ref="A1:J2"/>
  </mergeCells>
  <hyperlinks>
    <hyperlink ref="A3" r:id="rId1" xr:uid="{A39E8904-8CB8-4C7C-9435-6FF2DB4872F2}"/>
  </hyperlinks>
  <pageMargins left="0.39370078740157483" right="0.39370078740157483" top="0.39370078740157483" bottom="0.39370078740157483" header="0.39370078740157483" footer="0.39370078740157483"/>
  <pageSetup paperSize="9" scale="58" orientation="landscape" horizontalDpi="4294967293" r:id="rId2"/>
  <headerFooter>
    <oddFooter>&amp;L&amp;"Times New Roman,Standard"&amp;12&amp;A/ &amp;D
www.aicofira.de&amp;C&amp;"Times New Roman,Standard"&amp;12&amp;P von &amp;N&amp;R&amp;"Times New Roman,Standard"&amp;12Für die Korrektheit der Vorlage / Formeln übernehmen wir keine Gewähr. 
Eine persönliche Kontrolle ist erforderlich.</oddFooter>
  </headerFooter>
  <rowBreaks count="3" manualBreakCount="3">
    <brk id="52" max="16383" man="1"/>
    <brk id="94" max="16383" man="1"/>
    <brk id="138" max="16383"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14999847407452621"/>
  </sheetPr>
  <dimension ref="A1:BQ28"/>
  <sheetViews>
    <sheetView zoomScale="75" zoomScaleNormal="75" workbookViewId="0">
      <selection activeCell="A3" sqref="A3"/>
    </sheetView>
  </sheetViews>
  <sheetFormatPr baseColWidth="10" defaultColWidth="0" defaultRowHeight="12.75" x14ac:dyDescent="0.2"/>
  <cols>
    <col min="1" max="1" width="37" customWidth="1"/>
    <col min="2" max="2" width="13.28515625" bestFit="1" customWidth="1"/>
    <col min="3" max="3" width="12.42578125" bestFit="1" customWidth="1"/>
    <col min="4" max="4" width="13.28515625" bestFit="1" customWidth="1"/>
    <col min="5" max="5" width="12.7109375" bestFit="1" customWidth="1"/>
    <col min="6" max="61" width="13.85546875" bestFit="1" customWidth="1"/>
    <col min="62" max="62" width="11.42578125" customWidth="1"/>
    <col min="63" max="69" width="0" hidden="1" customWidth="1"/>
    <col min="70" max="16384" width="11.42578125" hidden="1"/>
  </cols>
  <sheetData>
    <row r="1" spans="1:69" ht="20.100000000000001" customHeight="1" x14ac:dyDescent="0.25">
      <c r="A1" s="798" t="s">
        <v>180</v>
      </c>
      <c r="B1" s="772"/>
      <c r="C1" s="772"/>
      <c r="D1" s="772"/>
      <c r="E1" s="772"/>
      <c r="F1" s="772"/>
      <c r="G1" s="772"/>
      <c r="H1" s="772"/>
      <c r="I1" s="772"/>
      <c r="J1" s="772"/>
      <c r="K1" s="796" t="s">
        <v>93</v>
      </c>
      <c r="L1" s="797"/>
      <c r="M1" s="1"/>
      <c r="N1" s="798" t="s">
        <v>180</v>
      </c>
      <c r="O1" s="799"/>
      <c r="P1" s="799"/>
      <c r="Q1" s="799"/>
      <c r="R1" s="799"/>
      <c r="S1" s="799"/>
      <c r="T1" s="799"/>
      <c r="U1" s="799"/>
      <c r="V1" s="799"/>
      <c r="W1" s="796" t="s">
        <v>93</v>
      </c>
      <c r="X1" s="797"/>
      <c r="Y1" s="1"/>
      <c r="Z1" s="798" t="s">
        <v>180</v>
      </c>
      <c r="AA1" s="799"/>
      <c r="AB1" s="799"/>
      <c r="AC1" s="799"/>
      <c r="AD1" s="799"/>
      <c r="AE1" s="799"/>
      <c r="AF1" s="799"/>
      <c r="AG1" s="799"/>
      <c r="AH1" s="799"/>
      <c r="AI1" s="796" t="s">
        <v>93</v>
      </c>
      <c r="AJ1" s="797"/>
      <c r="AK1" s="1"/>
      <c r="AL1" s="798" t="s">
        <v>180</v>
      </c>
      <c r="AM1" s="799"/>
      <c r="AN1" s="799"/>
      <c r="AO1" s="799"/>
      <c r="AP1" s="799"/>
      <c r="AQ1" s="799"/>
      <c r="AR1" s="799"/>
      <c r="AS1" s="799"/>
      <c r="AT1" s="799"/>
      <c r="AU1" s="796" t="s">
        <v>93</v>
      </c>
      <c r="AV1" s="797"/>
      <c r="AW1" s="1"/>
      <c r="AX1" s="798" t="s">
        <v>180</v>
      </c>
      <c r="AY1" s="799"/>
      <c r="AZ1" s="799"/>
      <c r="BA1" s="799"/>
      <c r="BB1" s="799"/>
      <c r="BC1" s="799"/>
      <c r="BD1" s="799"/>
      <c r="BE1" s="799"/>
      <c r="BF1" s="799"/>
      <c r="BG1" s="796" t="s">
        <v>93</v>
      </c>
      <c r="BH1" s="797"/>
      <c r="BI1" s="1"/>
    </row>
    <row r="2" spans="1:69" ht="51" customHeight="1" x14ac:dyDescent="0.25">
      <c r="A2" s="772"/>
      <c r="B2" s="772"/>
      <c r="C2" s="772"/>
      <c r="D2" s="772"/>
      <c r="E2" s="772"/>
      <c r="F2" s="772"/>
      <c r="G2" s="772"/>
      <c r="H2" s="772"/>
      <c r="I2" s="772"/>
      <c r="J2" s="772"/>
      <c r="K2" s="797"/>
      <c r="L2" s="797"/>
      <c r="M2" s="1"/>
      <c r="N2" s="799"/>
      <c r="O2" s="799"/>
      <c r="P2" s="799"/>
      <c r="Q2" s="799"/>
      <c r="R2" s="799"/>
      <c r="S2" s="799"/>
      <c r="T2" s="799"/>
      <c r="U2" s="799"/>
      <c r="V2" s="799"/>
      <c r="W2" s="797"/>
      <c r="X2" s="797"/>
      <c r="Y2" s="1"/>
      <c r="Z2" s="799"/>
      <c r="AA2" s="799"/>
      <c r="AB2" s="799"/>
      <c r="AC2" s="799"/>
      <c r="AD2" s="799"/>
      <c r="AE2" s="799"/>
      <c r="AF2" s="799"/>
      <c r="AG2" s="799"/>
      <c r="AH2" s="799"/>
      <c r="AI2" s="797"/>
      <c r="AJ2" s="797"/>
      <c r="AK2" s="1"/>
      <c r="AL2" s="799"/>
      <c r="AM2" s="799"/>
      <c r="AN2" s="799"/>
      <c r="AO2" s="799"/>
      <c r="AP2" s="799"/>
      <c r="AQ2" s="799"/>
      <c r="AR2" s="799"/>
      <c r="AS2" s="799"/>
      <c r="AT2" s="799"/>
      <c r="AU2" s="797"/>
      <c r="AV2" s="797"/>
      <c r="AW2" s="1"/>
      <c r="AX2" s="799"/>
      <c r="AY2" s="799"/>
      <c r="AZ2" s="799"/>
      <c r="BA2" s="799"/>
      <c r="BB2" s="799"/>
      <c r="BC2" s="799"/>
      <c r="BD2" s="799"/>
      <c r="BE2" s="799"/>
      <c r="BF2" s="799"/>
      <c r="BG2" s="797"/>
      <c r="BH2" s="797"/>
      <c r="BI2" s="1"/>
    </row>
    <row r="3" spans="1:69" ht="50.1" customHeight="1" x14ac:dyDescent="0.25">
      <c r="A3" s="624" t="s">
        <v>78</v>
      </c>
      <c r="B3" s="425">
        <f ca="1">DATE(YEAR(Daten!D99),MONTH(Daten!D99),DAY(1))</f>
        <v>45658</v>
      </c>
      <c r="C3" s="426" t="s">
        <v>48</v>
      </c>
      <c r="D3" s="425">
        <f ca="1">'4. J  Details'!B3</f>
        <v>47119</v>
      </c>
      <c r="E3" s="426" t="s">
        <v>241</v>
      </c>
      <c r="F3" s="800" t="s">
        <v>176</v>
      </c>
      <c r="G3" s="776"/>
      <c r="H3" s="776"/>
      <c r="I3" s="776"/>
      <c r="J3" s="776"/>
      <c r="K3" s="797"/>
      <c r="L3" s="797"/>
      <c r="M3" s="1"/>
      <c r="N3" s="425">
        <f ca="1">B3</f>
        <v>45658</v>
      </c>
      <c r="O3" s="425" t="str">
        <f>C3</f>
        <v>bis</v>
      </c>
      <c r="P3" s="425">
        <f ca="1">D3</f>
        <v>47119</v>
      </c>
      <c r="Q3" s="426" t="str">
        <f>E3</f>
        <v>in EUR</v>
      </c>
      <c r="R3" s="800" t="str">
        <f>F3</f>
        <v>ohne überfällige Zahlungen</v>
      </c>
      <c r="S3" s="776"/>
      <c r="T3" s="776"/>
      <c r="U3" s="776"/>
      <c r="V3" s="776"/>
      <c r="W3" s="797"/>
      <c r="X3" s="797"/>
      <c r="Y3" s="1"/>
      <c r="Z3" s="425">
        <f ca="1">N3</f>
        <v>45658</v>
      </c>
      <c r="AA3" s="425" t="str">
        <f>O3</f>
        <v>bis</v>
      </c>
      <c r="AB3" s="425">
        <f ca="1">P3</f>
        <v>47119</v>
      </c>
      <c r="AC3" s="426" t="str">
        <f>Q3</f>
        <v>in EUR</v>
      </c>
      <c r="AD3" s="800" t="str">
        <f>R3</f>
        <v>ohne überfällige Zahlungen</v>
      </c>
      <c r="AE3" s="776"/>
      <c r="AF3" s="776"/>
      <c r="AG3" s="776"/>
      <c r="AH3" s="776"/>
      <c r="AI3" s="797"/>
      <c r="AJ3" s="797"/>
      <c r="AK3" s="1"/>
      <c r="AL3" s="425">
        <f ca="1">Z3</f>
        <v>45658</v>
      </c>
      <c r="AM3" s="425" t="str">
        <f>AA3</f>
        <v>bis</v>
      </c>
      <c r="AN3" s="425">
        <f ca="1">AB3</f>
        <v>47119</v>
      </c>
      <c r="AO3" s="426" t="str">
        <f>AC3</f>
        <v>in EUR</v>
      </c>
      <c r="AP3" s="800" t="str">
        <f>AD3</f>
        <v>ohne überfällige Zahlungen</v>
      </c>
      <c r="AQ3" s="776"/>
      <c r="AR3" s="776"/>
      <c r="AS3" s="776"/>
      <c r="AT3" s="776"/>
      <c r="AU3" s="797"/>
      <c r="AV3" s="797"/>
      <c r="AW3" s="1"/>
      <c r="AX3" s="425">
        <f ca="1">AL3</f>
        <v>45658</v>
      </c>
      <c r="AY3" s="425" t="str">
        <f>AM3</f>
        <v>bis</v>
      </c>
      <c r="AZ3" s="425">
        <f ca="1">AN3</f>
        <v>47119</v>
      </c>
      <c r="BA3" s="426" t="str">
        <f>AO3</f>
        <v>in EUR</v>
      </c>
      <c r="BB3" s="800" t="str">
        <f>AP3</f>
        <v>ohne überfällige Zahlungen</v>
      </c>
      <c r="BC3" s="776"/>
      <c r="BD3" s="776"/>
      <c r="BE3" s="776"/>
      <c r="BF3" s="776"/>
      <c r="BG3" s="797"/>
      <c r="BH3" s="797"/>
      <c r="BI3" s="1"/>
    </row>
    <row r="4" spans="1:69" ht="15.75" x14ac:dyDescent="0.25">
      <c r="A4" s="1"/>
      <c r="B4" s="413">
        <f ca="1">'akt. Jahr Details'!B4</f>
        <v>45658</v>
      </c>
      <c r="C4" s="414">
        <f ca="1">'akt. Jahr Details'!C4</f>
        <v>45689</v>
      </c>
      <c r="D4" s="414">
        <f ca="1">'akt. Jahr Details'!D4</f>
        <v>45717</v>
      </c>
      <c r="E4" s="414">
        <f ca="1">'akt. Jahr Details'!E4</f>
        <v>45748</v>
      </c>
      <c r="F4" s="414">
        <f ca="1">'akt. Jahr Details'!F4</f>
        <v>45778</v>
      </c>
      <c r="G4" s="414">
        <f ca="1">'akt. Jahr Details'!G4</f>
        <v>45809</v>
      </c>
      <c r="H4" s="414">
        <f ca="1">'akt. Jahr Details'!H4</f>
        <v>45839</v>
      </c>
      <c r="I4" s="414">
        <f ca="1">'akt. Jahr Details'!I4</f>
        <v>45870</v>
      </c>
      <c r="J4" s="414">
        <f ca="1">'akt. Jahr Details'!J4</f>
        <v>45901</v>
      </c>
      <c r="K4" s="414">
        <f ca="1">'akt. Jahr Details'!K4</f>
        <v>45931</v>
      </c>
      <c r="L4" s="414">
        <f ca="1">'akt. Jahr Details'!L4</f>
        <v>45962</v>
      </c>
      <c r="M4" s="414">
        <f ca="1">'akt. Jahr Details'!M4</f>
        <v>45992</v>
      </c>
      <c r="N4" s="419">
        <f ca="1">'1. J  Details'!B4</f>
        <v>46023</v>
      </c>
      <c r="O4" s="415">
        <f ca="1">'1. J  Details'!C4</f>
        <v>46054</v>
      </c>
      <c r="P4" s="415">
        <f ca="1">'1. J  Details'!D4</f>
        <v>46082</v>
      </c>
      <c r="Q4" s="415">
        <f ca="1">'1. J  Details'!E4</f>
        <v>46113</v>
      </c>
      <c r="R4" s="415">
        <f ca="1">'1. J  Details'!F4</f>
        <v>46143</v>
      </c>
      <c r="S4" s="415">
        <f ca="1">'1. J  Details'!G4</f>
        <v>46174</v>
      </c>
      <c r="T4" s="415">
        <f ca="1">'1. J  Details'!H4</f>
        <v>46204</v>
      </c>
      <c r="U4" s="415">
        <f ca="1">'1. J  Details'!I4</f>
        <v>46235</v>
      </c>
      <c r="V4" s="415">
        <f ca="1">'1. J  Details'!J4</f>
        <v>46266</v>
      </c>
      <c r="W4" s="415">
        <f ca="1">'1. J  Details'!K4</f>
        <v>46296</v>
      </c>
      <c r="X4" s="415">
        <f ca="1">'1. J  Details'!L4</f>
        <v>46327</v>
      </c>
      <c r="Y4" s="415">
        <f ca="1">'1. J  Details'!M4</f>
        <v>46357</v>
      </c>
      <c r="Z4" s="427">
        <f ca="1">'2. J  Details'!B4</f>
        <v>46388</v>
      </c>
      <c r="AA4" s="416">
        <f ca="1">'2. J  Details'!C4</f>
        <v>46419</v>
      </c>
      <c r="AB4" s="416">
        <f ca="1">'2. J  Details'!D4</f>
        <v>46447</v>
      </c>
      <c r="AC4" s="416">
        <f ca="1">'2. J  Details'!E4</f>
        <v>46478</v>
      </c>
      <c r="AD4" s="416">
        <f ca="1">'2. J  Details'!F4</f>
        <v>46508</v>
      </c>
      <c r="AE4" s="416">
        <f ca="1">'2. J  Details'!G4</f>
        <v>46539</v>
      </c>
      <c r="AF4" s="416">
        <f ca="1">'2. J  Details'!H4</f>
        <v>46569</v>
      </c>
      <c r="AG4" s="416">
        <f ca="1">'2. J  Details'!I4</f>
        <v>46600</v>
      </c>
      <c r="AH4" s="416">
        <f ca="1">'2. J  Details'!J4</f>
        <v>46631</v>
      </c>
      <c r="AI4" s="416">
        <f ca="1">'2. J  Details'!K4</f>
        <v>46661</v>
      </c>
      <c r="AJ4" s="416">
        <f ca="1">'2. J  Details'!L4</f>
        <v>46692</v>
      </c>
      <c r="AK4" s="416">
        <f ca="1">'2. J  Details'!M4</f>
        <v>46722</v>
      </c>
      <c r="AL4" s="428">
        <f ca="1">'3. J  Details'!B4</f>
        <v>46753</v>
      </c>
      <c r="AM4" s="417">
        <f ca="1">'3. J  Details'!C4</f>
        <v>46784</v>
      </c>
      <c r="AN4" s="417">
        <f ca="1">'3. J  Details'!D4</f>
        <v>46813</v>
      </c>
      <c r="AO4" s="417">
        <f ca="1">'3. J  Details'!E4</f>
        <v>46844</v>
      </c>
      <c r="AP4" s="417">
        <f ca="1">'3. J  Details'!F4</f>
        <v>46874</v>
      </c>
      <c r="AQ4" s="417">
        <f ca="1">'3. J  Details'!G4</f>
        <v>46905</v>
      </c>
      <c r="AR4" s="417">
        <f ca="1">'3. J  Details'!H4</f>
        <v>46935</v>
      </c>
      <c r="AS4" s="417">
        <f ca="1">'3. J  Details'!I4</f>
        <v>46966</v>
      </c>
      <c r="AT4" s="417">
        <f ca="1">'3. J  Details'!J4</f>
        <v>46997</v>
      </c>
      <c r="AU4" s="417">
        <f ca="1">'3. J  Details'!K4</f>
        <v>47027</v>
      </c>
      <c r="AV4" s="417">
        <f ca="1">'3. J  Details'!L4</f>
        <v>47058</v>
      </c>
      <c r="AW4" s="417">
        <f ca="1">'3. J  Details'!M4</f>
        <v>47088</v>
      </c>
      <c r="AX4" s="424">
        <f ca="1">'4. J  Details'!B4</f>
        <v>47119</v>
      </c>
      <c r="AY4" s="418">
        <f ca="1">'4. J  Details'!C4</f>
        <v>47150</v>
      </c>
      <c r="AZ4" s="418">
        <f ca="1">'4. J  Details'!D4</f>
        <v>47178</v>
      </c>
      <c r="BA4" s="418">
        <f ca="1">'4. J  Details'!E4</f>
        <v>47209</v>
      </c>
      <c r="BB4" s="418">
        <f ca="1">'4. J  Details'!F4</f>
        <v>47239</v>
      </c>
      <c r="BC4" s="418">
        <f ca="1">'4. J  Details'!G4</f>
        <v>47270</v>
      </c>
      <c r="BD4" s="418">
        <f ca="1">'4. J  Details'!H4</f>
        <v>47300</v>
      </c>
      <c r="BE4" s="418">
        <f ca="1">'4. J  Details'!I4</f>
        <v>47331</v>
      </c>
      <c r="BF4" s="418">
        <f ca="1">'4. J  Details'!J4</f>
        <v>47362</v>
      </c>
      <c r="BG4" s="418">
        <f ca="1">'4. J  Details'!K4</f>
        <v>47392</v>
      </c>
      <c r="BH4" s="418">
        <f ca="1">'4. J  Details'!L4</f>
        <v>47423</v>
      </c>
      <c r="BI4" s="418">
        <f ca="1">'4. J  Details'!M4</f>
        <v>47453</v>
      </c>
      <c r="BJ4" s="42"/>
      <c r="BK4" s="42"/>
      <c r="BL4" s="42"/>
      <c r="BM4" s="42"/>
      <c r="BN4" s="42"/>
      <c r="BO4" s="42"/>
      <c r="BP4" s="42"/>
      <c r="BQ4" s="42"/>
    </row>
    <row r="5" spans="1:69" ht="15.75" x14ac:dyDescent="0.25">
      <c r="A5" s="229" t="s">
        <v>150</v>
      </c>
      <c r="B5" s="204">
        <f ca="1">IF(B4&gt;=Daten!$D$100, 'akt. Jahr Details'!B25,0)</f>
        <v>0</v>
      </c>
      <c r="C5" s="204">
        <f ca="1">IF(C4&gt;=Daten!$D$100, 'akt. Jahr Details'!C25,0)</f>
        <v>0</v>
      </c>
      <c r="D5" s="204">
        <f ca="1">IF(D4&gt;=Daten!$D$100, 'akt. Jahr Details'!D25,0)</f>
        <v>0</v>
      </c>
      <c r="E5" s="204">
        <f ca="1">IF(E4&gt;=Daten!$D$100, 'akt. Jahr Details'!E25,0)</f>
        <v>1212.25</v>
      </c>
      <c r="F5" s="204">
        <f ca="1">IF(F4&gt;=Daten!$D$100, 'akt. Jahr Details'!F25,0)</f>
        <v>1212.25</v>
      </c>
      <c r="G5" s="204">
        <f ca="1">IF(G4&gt;=Daten!$D$100, 'akt. Jahr Details'!G25,0)</f>
        <v>1212.25</v>
      </c>
      <c r="H5" s="204">
        <f ca="1">IF(H4&gt;=Daten!$D$100, 'akt. Jahr Details'!H25,0)</f>
        <v>1212.25</v>
      </c>
      <c r="I5" s="204">
        <f ca="1">IF(I4&gt;=Daten!$D$100, 'akt. Jahr Details'!I25,0)</f>
        <v>1212.25</v>
      </c>
      <c r="J5" s="204">
        <f ca="1">IF(J4&gt;=Daten!$D$100, 'akt. Jahr Details'!J25,0)</f>
        <v>1212.25</v>
      </c>
      <c r="K5" s="204">
        <f ca="1">IF(K4&gt;=Daten!$D$100, 'akt. Jahr Details'!K25,0)</f>
        <v>1212.25</v>
      </c>
      <c r="L5" s="204">
        <f ca="1">IF(L4&gt;=Daten!$D$100, 'akt. Jahr Details'!L25,0)</f>
        <v>1212.25</v>
      </c>
      <c r="M5" s="204">
        <f ca="1">IF(M4&gt;=Daten!$D$100, 'akt. Jahr Details'!M25,0)</f>
        <v>1212.25</v>
      </c>
      <c r="N5" s="204">
        <f ca="1">'1. J  Details'!B25</f>
        <v>1212.25</v>
      </c>
      <c r="O5" s="204">
        <f ca="1">'1. J  Details'!C25</f>
        <v>1212.25</v>
      </c>
      <c r="P5" s="204">
        <f ca="1">'1. J  Details'!D25</f>
        <v>1462.25</v>
      </c>
      <c r="Q5" s="204">
        <f ca="1">'1. J  Details'!E25</f>
        <v>1212.25</v>
      </c>
      <c r="R5" s="204">
        <f ca="1">'1. J  Details'!F25</f>
        <v>1212.25</v>
      </c>
      <c r="S5" s="204">
        <f ca="1">'1. J  Details'!G25</f>
        <v>1212.25</v>
      </c>
      <c r="T5" s="204">
        <f ca="1">'1. J  Details'!H25</f>
        <v>1212.25</v>
      </c>
      <c r="U5" s="204">
        <f ca="1">'1. J  Details'!I25</f>
        <v>1212.25</v>
      </c>
      <c r="V5" s="204">
        <f ca="1">'1. J  Details'!J25</f>
        <v>1212.25</v>
      </c>
      <c r="W5" s="204">
        <f ca="1">'1. J  Details'!K25</f>
        <v>1212.25</v>
      </c>
      <c r="X5" s="204">
        <f ca="1">'1. J  Details'!L25</f>
        <v>1212.25</v>
      </c>
      <c r="Y5" s="204">
        <f ca="1">'1. J  Details'!M25</f>
        <v>1212.25</v>
      </c>
      <c r="Z5" s="204">
        <f ca="1">'2. J  Details'!B25</f>
        <v>1212.25</v>
      </c>
      <c r="AA5" s="204">
        <f ca="1">'2. J  Details'!C25</f>
        <v>1212.25</v>
      </c>
      <c r="AB5" s="204">
        <f ca="1">'2. J  Details'!D25</f>
        <v>1462.25</v>
      </c>
      <c r="AC5" s="204">
        <f ca="1">'2. J  Details'!E25</f>
        <v>1212.25</v>
      </c>
      <c r="AD5" s="204">
        <f ca="1">'2. J  Details'!F25</f>
        <v>1212.25</v>
      </c>
      <c r="AE5" s="204">
        <f ca="1">'2. J  Details'!G25</f>
        <v>1212.25</v>
      </c>
      <c r="AF5" s="204">
        <f ca="1">'2. J  Details'!H25</f>
        <v>1212.25</v>
      </c>
      <c r="AG5" s="204">
        <f ca="1">'2. J  Details'!I25</f>
        <v>1212.25</v>
      </c>
      <c r="AH5" s="204">
        <f ca="1">'2. J  Details'!J25</f>
        <v>1212.25</v>
      </c>
      <c r="AI5" s="204">
        <f ca="1">'2. J  Details'!K25</f>
        <v>1212.25</v>
      </c>
      <c r="AJ5" s="204">
        <f ca="1">'2. J  Details'!L25</f>
        <v>1212.25</v>
      </c>
      <c r="AK5" s="204">
        <f ca="1">'2. J  Details'!M25</f>
        <v>1212.25</v>
      </c>
      <c r="AL5" s="204">
        <f ca="1">'3. J  Details'!B25</f>
        <v>1212.25</v>
      </c>
      <c r="AM5" s="204">
        <f ca="1">'3. J  Details'!C25</f>
        <v>1212.25</v>
      </c>
      <c r="AN5" s="204">
        <f ca="1">'3. J  Details'!D25</f>
        <v>1462.25</v>
      </c>
      <c r="AO5" s="204">
        <f ca="1">'3. J  Details'!E25</f>
        <v>1212.25</v>
      </c>
      <c r="AP5" s="204">
        <f ca="1">'3. J  Details'!F25</f>
        <v>1212.25</v>
      </c>
      <c r="AQ5" s="204">
        <f ca="1">'3. J  Details'!G25</f>
        <v>1212.25</v>
      </c>
      <c r="AR5" s="204">
        <f ca="1">'3. J  Details'!H25</f>
        <v>1212.25</v>
      </c>
      <c r="AS5" s="204">
        <f ca="1">'3. J  Details'!I25</f>
        <v>1212.25</v>
      </c>
      <c r="AT5" s="204">
        <f ca="1">'3. J  Details'!J25</f>
        <v>1212.25</v>
      </c>
      <c r="AU5" s="204">
        <f ca="1">'3. J  Details'!K25</f>
        <v>1212.25</v>
      </c>
      <c r="AV5" s="204">
        <f ca="1">'3. J  Details'!L25</f>
        <v>1212.25</v>
      </c>
      <c r="AW5" s="204">
        <f ca="1">'3. J  Details'!M25</f>
        <v>1212.25</v>
      </c>
      <c r="AX5" s="204">
        <f ca="1">'4. J  Details'!B25</f>
        <v>1212.25</v>
      </c>
      <c r="AY5" s="204">
        <f ca="1">'4. J  Details'!C25</f>
        <v>1212.25</v>
      </c>
      <c r="AZ5" s="204">
        <f ca="1">'4. J  Details'!D25</f>
        <v>1212.25</v>
      </c>
      <c r="BA5" s="204">
        <f ca="1">'4. J  Details'!E25</f>
        <v>1212.25</v>
      </c>
      <c r="BB5" s="204">
        <f ca="1">'4. J  Details'!F25</f>
        <v>1212.25</v>
      </c>
      <c r="BC5" s="204">
        <f ca="1">'4. J  Details'!G25</f>
        <v>1212.25</v>
      </c>
      <c r="BD5" s="204">
        <f ca="1">'4. J  Details'!H25</f>
        <v>1212.25</v>
      </c>
      <c r="BE5" s="204">
        <f ca="1">'4. J  Details'!I25</f>
        <v>1212.25</v>
      </c>
      <c r="BF5" s="204">
        <f ca="1">'4. J  Details'!J25</f>
        <v>1212.25</v>
      </c>
      <c r="BG5" s="204">
        <f ca="1">'4. J  Details'!K25</f>
        <v>1212.25</v>
      </c>
      <c r="BH5" s="204">
        <f ca="1">'4. J  Details'!L25</f>
        <v>1212.25</v>
      </c>
      <c r="BI5" s="204">
        <f ca="1">'4. J  Details'!M25</f>
        <v>1212.25</v>
      </c>
    </row>
    <row r="6" spans="1:69" ht="15.75" x14ac:dyDescent="0.25">
      <c r="A6" s="229" t="s">
        <v>151</v>
      </c>
      <c r="B6" s="204">
        <f ca="1">IF(B4&gt;=Daten!$D$100, 'akt. Jahr Details'!B51,0)</f>
        <v>0</v>
      </c>
      <c r="C6" s="204">
        <f ca="1">IF(C4&gt;=Daten!$D$100, 'akt. Jahr Details'!C51,0)</f>
        <v>0</v>
      </c>
      <c r="D6" s="204">
        <f ca="1">IF(D4&gt;=Daten!$D$100, 'akt. Jahr Details'!D51,0)</f>
        <v>0</v>
      </c>
      <c r="E6" s="204">
        <f ca="1">IF(E4&gt;=Daten!$D$100, 'akt. Jahr Details'!E51,0)</f>
        <v>0</v>
      </c>
      <c r="F6" s="204">
        <f ca="1">IF(F4&gt;=Daten!$D$100, 'akt. Jahr Details'!F51,0)</f>
        <v>0</v>
      </c>
      <c r="G6" s="204">
        <f ca="1">IF(G4&gt;=Daten!$D$100, 'akt. Jahr Details'!G51,0)</f>
        <v>0</v>
      </c>
      <c r="H6" s="204">
        <f ca="1">IF(H4&gt;=Daten!$D$100, 'akt. Jahr Details'!H51,0)</f>
        <v>5000</v>
      </c>
      <c r="I6" s="204">
        <f ca="1">IF(I4&gt;=Daten!$D$100, 'akt. Jahr Details'!I51,0)</f>
        <v>0</v>
      </c>
      <c r="J6" s="204">
        <f ca="1">IF(J4&gt;=Daten!$D$100, 'akt. Jahr Details'!J51,0)</f>
        <v>0</v>
      </c>
      <c r="K6" s="204">
        <f ca="1">IF(K4&gt;=Daten!$D$100, 'akt. Jahr Details'!K51,0)</f>
        <v>0</v>
      </c>
      <c r="L6" s="204">
        <f ca="1">IF(L4&gt;=Daten!$D$100, 'akt. Jahr Details'!L51,0)</f>
        <v>0</v>
      </c>
      <c r="M6" s="204">
        <f ca="1">IF(M4&gt;=Daten!$D$100, 'akt. Jahr Details'!M51,0)</f>
        <v>0</v>
      </c>
      <c r="N6" s="204">
        <f ca="1">'1. J  Details'!B51</f>
        <v>0</v>
      </c>
      <c r="O6" s="204">
        <f ca="1">'1. J  Details'!C51</f>
        <v>0</v>
      </c>
      <c r="P6" s="204">
        <f ca="1">'1. J  Details'!D51</f>
        <v>0</v>
      </c>
      <c r="Q6" s="204">
        <f ca="1">'1. J  Details'!E51</f>
        <v>0</v>
      </c>
      <c r="R6" s="204">
        <f ca="1">'1. J  Details'!F51</f>
        <v>0</v>
      </c>
      <c r="S6" s="204">
        <f ca="1">'1. J  Details'!G51</f>
        <v>0</v>
      </c>
      <c r="T6" s="204">
        <f ca="1">'1. J  Details'!H51</f>
        <v>0</v>
      </c>
      <c r="U6" s="204">
        <f ca="1">'1. J  Details'!I51</f>
        <v>0</v>
      </c>
      <c r="V6" s="204">
        <f ca="1">'1. J  Details'!J51</f>
        <v>0</v>
      </c>
      <c r="W6" s="204">
        <f ca="1">'1. J  Details'!K51</f>
        <v>0</v>
      </c>
      <c r="X6" s="204">
        <f ca="1">'1. J  Details'!L51</f>
        <v>0</v>
      </c>
      <c r="Y6" s="204">
        <f ca="1">'1. J  Details'!M51</f>
        <v>0</v>
      </c>
      <c r="Z6" s="204">
        <f ca="1">'2. J  Details'!B51</f>
        <v>0</v>
      </c>
      <c r="AA6" s="204">
        <f ca="1">'2. J  Details'!C51</f>
        <v>0</v>
      </c>
      <c r="AB6" s="204">
        <f ca="1">'2. J  Details'!D51</f>
        <v>0</v>
      </c>
      <c r="AC6" s="204">
        <f ca="1">'2. J  Details'!E51</f>
        <v>0</v>
      </c>
      <c r="AD6" s="204">
        <f ca="1">'2. J  Details'!F51</f>
        <v>0</v>
      </c>
      <c r="AE6" s="204">
        <f ca="1">'2. J  Details'!G51</f>
        <v>0</v>
      </c>
      <c r="AF6" s="204">
        <f ca="1">'2. J  Details'!H51</f>
        <v>0</v>
      </c>
      <c r="AG6" s="204">
        <f ca="1">'2. J  Details'!I51</f>
        <v>0</v>
      </c>
      <c r="AH6" s="204">
        <f ca="1">'2. J  Details'!J51</f>
        <v>0</v>
      </c>
      <c r="AI6" s="204">
        <f ca="1">'2. J  Details'!K51</f>
        <v>0</v>
      </c>
      <c r="AJ6" s="204">
        <f ca="1">'2. J  Details'!L51</f>
        <v>0</v>
      </c>
      <c r="AK6" s="204">
        <f ca="1">'2. J  Details'!M51</f>
        <v>0</v>
      </c>
      <c r="AL6" s="204">
        <f ca="1">'3. J  Details'!B51</f>
        <v>0</v>
      </c>
      <c r="AM6" s="204">
        <f ca="1">'3. J  Details'!C51</f>
        <v>0</v>
      </c>
      <c r="AN6" s="204">
        <f ca="1">'3. J  Details'!D51</f>
        <v>0</v>
      </c>
      <c r="AO6" s="204">
        <f ca="1">'3. J  Details'!E51</f>
        <v>0</v>
      </c>
      <c r="AP6" s="204">
        <f ca="1">'3. J  Details'!F51</f>
        <v>0</v>
      </c>
      <c r="AQ6" s="204">
        <f ca="1">'3. J  Details'!G51</f>
        <v>0</v>
      </c>
      <c r="AR6" s="204">
        <f ca="1">'3. J  Details'!H51</f>
        <v>0</v>
      </c>
      <c r="AS6" s="204">
        <f ca="1">'3. J  Details'!I51</f>
        <v>0</v>
      </c>
      <c r="AT6" s="204">
        <f ca="1">'3. J  Details'!J51</f>
        <v>0</v>
      </c>
      <c r="AU6" s="204">
        <f ca="1">'3. J  Details'!K51</f>
        <v>0</v>
      </c>
      <c r="AV6" s="204">
        <f ca="1">'3. J  Details'!L51</f>
        <v>0</v>
      </c>
      <c r="AW6" s="204">
        <f ca="1">'3. J  Details'!M51</f>
        <v>0</v>
      </c>
      <c r="AX6" s="204">
        <f ca="1">'4. J  Details'!B51</f>
        <v>0</v>
      </c>
      <c r="AY6" s="204">
        <f ca="1">'4. J  Details'!C51</f>
        <v>0</v>
      </c>
      <c r="AZ6" s="204">
        <f ca="1">'4. J  Details'!D51</f>
        <v>14589</v>
      </c>
      <c r="BA6" s="204">
        <f ca="1">'4. J  Details'!E51</f>
        <v>0</v>
      </c>
      <c r="BB6" s="204">
        <f ca="1">'4. J  Details'!F51</f>
        <v>0</v>
      </c>
      <c r="BC6" s="204">
        <f ca="1">'4. J  Details'!G51</f>
        <v>0</v>
      </c>
      <c r="BD6" s="204">
        <f ca="1">'4. J  Details'!H51</f>
        <v>0</v>
      </c>
      <c r="BE6" s="204">
        <f ca="1">'4. J  Details'!I51</f>
        <v>0</v>
      </c>
      <c r="BF6" s="204">
        <f ca="1">'4. J  Details'!J51</f>
        <v>0</v>
      </c>
      <c r="BG6" s="204">
        <f ca="1">'4. J  Details'!K51</f>
        <v>0</v>
      </c>
      <c r="BH6" s="204">
        <f ca="1">'4. J  Details'!L51</f>
        <v>0</v>
      </c>
      <c r="BI6" s="204">
        <f ca="1">'4. J  Details'!M51</f>
        <v>0</v>
      </c>
    </row>
    <row r="7" spans="1:69" ht="15.75" x14ac:dyDescent="0.25">
      <c r="A7" s="229" t="str">
        <f>'2. Erfassung Einzahlungen'!A50</f>
        <v>Gesamtsumme Einzahlungen</v>
      </c>
      <c r="B7" s="204">
        <f ca="1">IF(B4&gt;=Daten!$D$100, 'akt. Jahr Details'!B52,0)</f>
        <v>0</v>
      </c>
      <c r="C7" s="204">
        <f ca="1">IF(C4&gt;=Daten!$D$100, 'akt. Jahr Details'!C52,0)</f>
        <v>0</v>
      </c>
      <c r="D7" s="204">
        <f ca="1">IF(D4&gt;=Daten!$D$100, 'akt. Jahr Details'!D52,0)</f>
        <v>0</v>
      </c>
      <c r="E7" s="204">
        <f ca="1">IF(E4&gt;=Daten!$D$100, 'akt. Jahr Details'!E52,0)</f>
        <v>1212.25</v>
      </c>
      <c r="F7" s="204">
        <f ca="1">IF(F4&gt;=Daten!$D$100, 'akt. Jahr Details'!F52,0)</f>
        <v>1212.25</v>
      </c>
      <c r="G7" s="204">
        <f ca="1">IF(G4&gt;=Daten!$D$100, 'akt. Jahr Details'!G52,0)</f>
        <v>1212.25</v>
      </c>
      <c r="H7" s="204">
        <f ca="1">IF(H4&gt;=Daten!$D$100, 'akt. Jahr Details'!H52,0)</f>
        <v>6212.25</v>
      </c>
      <c r="I7" s="204">
        <f ca="1">IF(I4&gt;=Daten!$D$100, 'akt. Jahr Details'!I52,0)</f>
        <v>1212.25</v>
      </c>
      <c r="J7" s="204">
        <f ca="1">IF(J4&gt;=Daten!$D$100, 'akt. Jahr Details'!J52,0)</f>
        <v>1212.25</v>
      </c>
      <c r="K7" s="204">
        <f ca="1">IF(K4&gt;=Daten!$D$100, 'akt. Jahr Details'!K52,0)</f>
        <v>1212.25</v>
      </c>
      <c r="L7" s="204">
        <f ca="1">IF(L4&gt;=Daten!$D$100, 'akt. Jahr Details'!L52,0)</f>
        <v>1212.25</v>
      </c>
      <c r="M7" s="204">
        <f ca="1">IF(M4&gt;=Daten!$D$100, 'akt. Jahr Details'!M52,0)</f>
        <v>1212.25</v>
      </c>
      <c r="N7" s="204">
        <f ca="1">'1. J  Details'!B52</f>
        <v>1212.25</v>
      </c>
      <c r="O7" s="204">
        <f ca="1">'1. J  Details'!C52</f>
        <v>1212.25</v>
      </c>
      <c r="P7" s="204">
        <f ca="1">'1. J  Details'!D52</f>
        <v>1462.25</v>
      </c>
      <c r="Q7" s="204">
        <f ca="1">'1. J  Details'!E52</f>
        <v>1212.25</v>
      </c>
      <c r="R7" s="204">
        <f ca="1">'1. J  Details'!F52</f>
        <v>1212.25</v>
      </c>
      <c r="S7" s="204">
        <f ca="1">'1. J  Details'!G52</f>
        <v>1212.25</v>
      </c>
      <c r="T7" s="204">
        <f ca="1">'1. J  Details'!H52</f>
        <v>1212.25</v>
      </c>
      <c r="U7" s="204">
        <f ca="1">'1. J  Details'!I52</f>
        <v>1212.25</v>
      </c>
      <c r="V7" s="204">
        <f ca="1">'1. J  Details'!J52</f>
        <v>1212.25</v>
      </c>
      <c r="W7" s="204">
        <f ca="1">'1. J  Details'!K52</f>
        <v>1212.25</v>
      </c>
      <c r="X7" s="204">
        <f ca="1">'1. J  Details'!L52</f>
        <v>1212.25</v>
      </c>
      <c r="Y7" s="204">
        <f ca="1">'1. J  Details'!M52</f>
        <v>1212.25</v>
      </c>
      <c r="Z7" s="204">
        <f ca="1">'2. J  Details'!B52</f>
        <v>1212.25</v>
      </c>
      <c r="AA7" s="204">
        <f ca="1">'2. J  Details'!C52</f>
        <v>1212.25</v>
      </c>
      <c r="AB7" s="204">
        <f ca="1">'2. J  Details'!D52</f>
        <v>1462.25</v>
      </c>
      <c r="AC7" s="204">
        <f ca="1">'2. J  Details'!E52</f>
        <v>1212.25</v>
      </c>
      <c r="AD7" s="204">
        <f ca="1">'2. J  Details'!F52</f>
        <v>1212.25</v>
      </c>
      <c r="AE7" s="204">
        <f ca="1">'2. J  Details'!G52</f>
        <v>1212.25</v>
      </c>
      <c r="AF7" s="204">
        <f ca="1">'2. J  Details'!H52</f>
        <v>1212.25</v>
      </c>
      <c r="AG7" s="204">
        <f ca="1">'2. J  Details'!I52</f>
        <v>1212.25</v>
      </c>
      <c r="AH7" s="204">
        <f ca="1">'2. J  Details'!J52</f>
        <v>1212.25</v>
      </c>
      <c r="AI7" s="204">
        <f ca="1">'2. J  Details'!K52</f>
        <v>1212.25</v>
      </c>
      <c r="AJ7" s="204">
        <f ca="1">'2. J  Details'!L52</f>
        <v>1212.25</v>
      </c>
      <c r="AK7" s="204">
        <f ca="1">'2. J  Details'!M52</f>
        <v>1212.25</v>
      </c>
      <c r="AL7" s="204">
        <f ca="1">'3. J  Details'!B52</f>
        <v>1212.25</v>
      </c>
      <c r="AM7" s="204">
        <f ca="1">'3. J  Details'!C52</f>
        <v>1212.25</v>
      </c>
      <c r="AN7" s="204">
        <f ca="1">'3. J  Details'!D52</f>
        <v>1462.25</v>
      </c>
      <c r="AO7" s="204">
        <f ca="1">'3. J  Details'!E52</f>
        <v>1212.25</v>
      </c>
      <c r="AP7" s="204">
        <f ca="1">'3. J  Details'!F52</f>
        <v>1212.25</v>
      </c>
      <c r="AQ7" s="204">
        <f ca="1">'3. J  Details'!G52</f>
        <v>1212.25</v>
      </c>
      <c r="AR7" s="204">
        <f ca="1">'3. J  Details'!H52</f>
        <v>1212.25</v>
      </c>
      <c r="AS7" s="204">
        <f ca="1">'3. J  Details'!I52</f>
        <v>1212.25</v>
      </c>
      <c r="AT7" s="204">
        <f ca="1">'3. J  Details'!J52</f>
        <v>1212.25</v>
      </c>
      <c r="AU7" s="204">
        <f ca="1">'3. J  Details'!K52</f>
        <v>1212.25</v>
      </c>
      <c r="AV7" s="204">
        <f ca="1">'3. J  Details'!L52</f>
        <v>1212.25</v>
      </c>
      <c r="AW7" s="204">
        <f ca="1">'3. J  Details'!M52</f>
        <v>1212.25</v>
      </c>
      <c r="AX7" s="204">
        <f ca="1">'4. J  Details'!B52</f>
        <v>1212.25</v>
      </c>
      <c r="AY7" s="204">
        <f ca="1">'4. J  Details'!C52</f>
        <v>1212.25</v>
      </c>
      <c r="AZ7" s="204">
        <f ca="1">'4. J  Details'!D52</f>
        <v>15801.25</v>
      </c>
      <c r="BA7" s="204">
        <f ca="1">'4. J  Details'!E52</f>
        <v>1212.25</v>
      </c>
      <c r="BB7" s="204">
        <f ca="1">'4. J  Details'!F52</f>
        <v>1212.25</v>
      </c>
      <c r="BC7" s="204">
        <f ca="1">'4. J  Details'!G52</f>
        <v>1212.25</v>
      </c>
      <c r="BD7" s="204">
        <f ca="1">'4. J  Details'!H52</f>
        <v>1212.25</v>
      </c>
      <c r="BE7" s="204">
        <f ca="1">'4. J  Details'!I52</f>
        <v>1212.25</v>
      </c>
      <c r="BF7" s="204">
        <f ca="1">'4. J  Details'!J52</f>
        <v>1212.25</v>
      </c>
      <c r="BG7" s="204">
        <f ca="1">'4. J  Details'!K52</f>
        <v>1212.25</v>
      </c>
      <c r="BH7" s="204">
        <f ca="1">'4. J  Details'!L52</f>
        <v>1212.25</v>
      </c>
      <c r="BI7" s="204">
        <f ca="1">'4. J  Details'!M52</f>
        <v>1212.25</v>
      </c>
    </row>
    <row r="8" spans="1:69" ht="15.75" x14ac:dyDescent="0.25">
      <c r="A8" s="230" t="s">
        <v>153</v>
      </c>
      <c r="B8" s="204">
        <f ca="1">IF(B4&gt;=Daten!$D$100, 'akt. Jahr Details'!B94,0)</f>
        <v>0</v>
      </c>
      <c r="C8" s="204">
        <f ca="1">IF(C4&gt;=Daten!$D$100, 'akt. Jahr Details'!C94,0)</f>
        <v>0</v>
      </c>
      <c r="D8" s="204">
        <f ca="1">IF(D4&gt;=Daten!$D$100, 'akt. Jahr Details'!D94,0)</f>
        <v>0</v>
      </c>
      <c r="E8" s="204">
        <f ca="1">IF(E4&gt;=Daten!$D$100, 'akt. Jahr Details'!E94,0)</f>
        <v>1125.17</v>
      </c>
      <c r="F8" s="204">
        <f ca="1">IF(F4&gt;=Daten!$D$100, 'akt. Jahr Details'!F94,0)</f>
        <v>1125.17</v>
      </c>
      <c r="G8" s="204">
        <f ca="1">IF(G4&gt;=Daten!$D$100, 'akt. Jahr Details'!G94,0)</f>
        <v>1125.17</v>
      </c>
      <c r="H8" s="204">
        <f ca="1">IF(H4&gt;=Daten!$D$100, 'akt. Jahr Details'!H94,0)</f>
        <v>1125.17</v>
      </c>
      <c r="I8" s="204">
        <f ca="1">IF(I4&gt;=Daten!$D$100, 'akt. Jahr Details'!I94,0)</f>
        <v>1125.17</v>
      </c>
      <c r="J8" s="204">
        <f ca="1">IF(J4&gt;=Daten!$D$100, 'akt. Jahr Details'!J94,0)</f>
        <v>1125.17</v>
      </c>
      <c r="K8" s="204">
        <f ca="1">IF(K4&gt;=Daten!$D$100, 'akt. Jahr Details'!K94,0)</f>
        <v>1125.17</v>
      </c>
      <c r="L8" s="204">
        <f ca="1">IF(L4&gt;=Daten!$D$100, 'akt. Jahr Details'!L94,0)</f>
        <v>1125.17</v>
      </c>
      <c r="M8" s="204">
        <f ca="1">IF(M4&gt;=Daten!$D$100, 'akt. Jahr Details'!M94,0)</f>
        <v>1125.17</v>
      </c>
      <c r="N8" s="204">
        <f ca="1">'1. J  Details'!B94</f>
        <v>1125.17</v>
      </c>
      <c r="O8" s="204">
        <f ca="1">'1. J  Details'!C94</f>
        <v>1125.17</v>
      </c>
      <c r="P8" s="204">
        <f ca="1">'1. J  Details'!D94</f>
        <v>1125.17</v>
      </c>
      <c r="Q8" s="204">
        <f ca="1">'1. J  Details'!E94</f>
        <v>1125.17</v>
      </c>
      <c r="R8" s="204">
        <f ca="1">'1. J  Details'!F94</f>
        <v>1125.17</v>
      </c>
      <c r="S8" s="204">
        <f ca="1">'1. J  Details'!G94</f>
        <v>1125.17</v>
      </c>
      <c r="T8" s="204">
        <f ca="1">'1. J  Details'!H94</f>
        <v>1125.17</v>
      </c>
      <c r="U8" s="204">
        <f ca="1">'1. J  Details'!I94</f>
        <v>1125.17</v>
      </c>
      <c r="V8" s="204">
        <f ca="1">'1. J  Details'!J94</f>
        <v>1125.17</v>
      </c>
      <c r="W8" s="204">
        <f ca="1">'1. J  Details'!K94</f>
        <v>1125.17</v>
      </c>
      <c r="X8" s="204">
        <f ca="1">'1. J  Details'!L94</f>
        <v>1125.17</v>
      </c>
      <c r="Y8" s="204">
        <f ca="1">'1. J  Details'!M94</f>
        <v>1125.17</v>
      </c>
      <c r="Z8" s="204">
        <f ca="1">'2. J  Details'!B94</f>
        <v>1125.17</v>
      </c>
      <c r="AA8" s="204">
        <f ca="1">'2. J  Details'!C94</f>
        <v>1125.17</v>
      </c>
      <c r="AB8" s="204">
        <f ca="1">'2. J  Details'!D94</f>
        <v>1125.17</v>
      </c>
      <c r="AC8" s="204">
        <f ca="1">'2. J  Details'!E94</f>
        <v>1125.17</v>
      </c>
      <c r="AD8" s="204">
        <f ca="1">'2. J  Details'!F94</f>
        <v>1125.17</v>
      </c>
      <c r="AE8" s="204">
        <f ca="1">'2. J  Details'!G94</f>
        <v>1125.17</v>
      </c>
      <c r="AF8" s="204">
        <f ca="1">'2. J  Details'!H94</f>
        <v>1125.17</v>
      </c>
      <c r="AG8" s="204">
        <f ca="1">'2. J  Details'!I94</f>
        <v>1125.17</v>
      </c>
      <c r="AH8" s="204">
        <f ca="1">'2. J  Details'!J94</f>
        <v>1125.17</v>
      </c>
      <c r="AI8" s="204">
        <f ca="1">'2. J  Details'!K94</f>
        <v>1125.17</v>
      </c>
      <c r="AJ8" s="204">
        <f ca="1">'2. J  Details'!L94</f>
        <v>1125.17</v>
      </c>
      <c r="AK8" s="204">
        <f ca="1">'2. J  Details'!M94</f>
        <v>1125.17</v>
      </c>
      <c r="AL8" s="204">
        <f ca="1">'3. J  Details'!B94</f>
        <v>1125.17</v>
      </c>
      <c r="AM8" s="204">
        <f ca="1">'3. J  Details'!C94</f>
        <v>1125.17</v>
      </c>
      <c r="AN8" s="204">
        <f ca="1">'3. J  Details'!D94</f>
        <v>1125.17</v>
      </c>
      <c r="AO8" s="204">
        <f ca="1">'3. J  Details'!E94</f>
        <v>1125.17</v>
      </c>
      <c r="AP8" s="204">
        <f ca="1">'3. J  Details'!F94</f>
        <v>1125.17</v>
      </c>
      <c r="AQ8" s="204">
        <f ca="1">'3. J  Details'!G94</f>
        <v>1125.17</v>
      </c>
      <c r="AR8" s="204">
        <f ca="1">'3. J  Details'!H94</f>
        <v>1125.17</v>
      </c>
      <c r="AS8" s="204">
        <f ca="1">'3. J  Details'!I94</f>
        <v>1125.17</v>
      </c>
      <c r="AT8" s="204">
        <f ca="1">'3. J  Details'!J94</f>
        <v>1125.17</v>
      </c>
      <c r="AU8" s="204">
        <f ca="1">'3. J  Details'!K94</f>
        <v>1125.17</v>
      </c>
      <c r="AV8" s="204">
        <f ca="1">'3. J  Details'!L94</f>
        <v>1125.17</v>
      </c>
      <c r="AW8" s="204">
        <f ca="1">'3. J  Details'!M94</f>
        <v>1125.17</v>
      </c>
      <c r="AX8" s="204">
        <f ca="1">'4. J  Details'!B94</f>
        <v>1125.17</v>
      </c>
      <c r="AY8" s="204">
        <f ca="1">'4. J  Details'!C94</f>
        <v>1125.17</v>
      </c>
      <c r="AZ8" s="204">
        <f ca="1">'4. J  Details'!D94</f>
        <v>1125.17</v>
      </c>
      <c r="BA8" s="204">
        <f ca="1">'4. J  Details'!E94</f>
        <v>1125.17</v>
      </c>
      <c r="BB8" s="204">
        <f ca="1">'4. J  Details'!F94</f>
        <v>1125.17</v>
      </c>
      <c r="BC8" s="204">
        <f ca="1">'4. J  Details'!G94</f>
        <v>1125.17</v>
      </c>
      <c r="BD8" s="204">
        <f ca="1">'4. J  Details'!H94</f>
        <v>1125.17</v>
      </c>
      <c r="BE8" s="204">
        <f ca="1">'4. J  Details'!I94</f>
        <v>1125.17</v>
      </c>
      <c r="BF8" s="204">
        <f ca="1">'4. J  Details'!J94</f>
        <v>1125.17</v>
      </c>
      <c r="BG8" s="204">
        <f ca="1">'4. J  Details'!K94</f>
        <v>1125.17</v>
      </c>
      <c r="BH8" s="204">
        <f ca="1">'4. J  Details'!L94</f>
        <v>1125.17</v>
      </c>
      <c r="BI8" s="204">
        <f ca="1">'4. J  Details'!M94</f>
        <v>1125.17</v>
      </c>
    </row>
    <row r="9" spans="1:69" ht="29.25" customHeight="1" x14ac:dyDescent="0.25">
      <c r="A9" s="231" t="s">
        <v>154</v>
      </c>
      <c r="B9" s="204">
        <f ca="1">IF(B4&gt;=Daten!$D$100, 'akt. Jahr Details'!B137,0)</f>
        <v>0</v>
      </c>
      <c r="C9" s="204">
        <f ca="1">IF(C4&gt;=Daten!$D$100, 'akt. Jahr Details'!C137,0)</f>
        <v>0</v>
      </c>
      <c r="D9" s="204">
        <f ca="1">IF(D4&gt;=Daten!$D$100, 'akt. Jahr Details'!D137,0)</f>
        <v>0</v>
      </c>
      <c r="E9" s="204">
        <f ca="1">IF(E4&gt;=Daten!$D$100, 'akt. Jahr Details'!E137,0)</f>
        <v>0</v>
      </c>
      <c r="F9" s="204">
        <f ca="1">IF(F4&gt;=Daten!$D$100, 'akt. Jahr Details'!F137,0)</f>
        <v>0</v>
      </c>
      <c r="G9" s="204">
        <f ca="1">IF(G4&gt;=Daten!$D$100, 'akt. Jahr Details'!G137,0)</f>
        <v>0</v>
      </c>
      <c r="H9" s="204">
        <f ca="1">IF(H4&gt;=Daten!$D$100, 'akt. Jahr Details'!H137,0)</f>
        <v>0</v>
      </c>
      <c r="I9" s="204">
        <f ca="1">IF(I4&gt;=Daten!$D$100, 'akt. Jahr Details'!I137,0)</f>
        <v>0</v>
      </c>
      <c r="J9" s="204">
        <f ca="1">IF(J4&gt;=Daten!$D$100, 'akt. Jahr Details'!J137,0)</f>
        <v>0</v>
      </c>
      <c r="K9" s="204">
        <f ca="1">IF(K4&gt;=Daten!$D$100, 'akt. Jahr Details'!K137,0)</f>
        <v>0</v>
      </c>
      <c r="L9" s="204">
        <f ca="1">IF(L4&gt;=Daten!$D$100, 'akt. Jahr Details'!L137,0)</f>
        <v>0</v>
      </c>
      <c r="M9" s="204">
        <f ca="1">IF(M4&gt;=Daten!$D$100, 'akt. Jahr Details'!M137,0)</f>
        <v>0</v>
      </c>
      <c r="N9" s="204">
        <f ca="1">'1. J  Details'!B137</f>
        <v>0</v>
      </c>
      <c r="O9" s="204">
        <f ca="1">'1. J  Details'!C137</f>
        <v>0</v>
      </c>
      <c r="P9" s="204">
        <f ca="1">'1. J  Details'!D137</f>
        <v>0</v>
      </c>
      <c r="Q9" s="204">
        <f ca="1">'1. J  Details'!E137</f>
        <v>0</v>
      </c>
      <c r="R9" s="204">
        <f ca="1">'1. J  Details'!F137</f>
        <v>0</v>
      </c>
      <c r="S9" s="204">
        <f ca="1">'1. J  Details'!G137</f>
        <v>0</v>
      </c>
      <c r="T9" s="204">
        <f ca="1">'1. J  Details'!H137</f>
        <v>0</v>
      </c>
      <c r="U9" s="204">
        <f ca="1">'1. J  Details'!I137</f>
        <v>0</v>
      </c>
      <c r="V9" s="204">
        <f ca="1">'1. J  Details'!J137</f>
        <v>0</v>
      </c>
      <c r="W9" s="204">
        <f ca="1">'1. J  Details'!K137</f>
        <v>0</v>
      </c>
      <c r="X9" s="204">
        <f ca="1">'1. J  Details'!L137</f>
        <v>0</v>
      </c>
      <c r="Y9" s="204">
        <f ca="1">'1. J  Details'!M137</f>
        <v>0</v>
      </c>
      <c r="Z9" s="204">
        <f ca="1">'2. J  Details'!B137</f>
        <v>0</v>
      </c>
      <c r="AA9" s="204">
        <f ca="1">'2. J  Details'!C137</f>
        <v>0</v>
      </c>
      <c r="AB9" s="204">
        <f ca="1">'2. J  Details'!D137</f>
        <v>800</v>
      </c>
      <c r="AC9" s="204">
        <f ca="1">'2. J  Details'!E137</f>
        <v>0</v>
      </c>
      <c r="AD9" s="204">
        <f ca="1">'2. J  Details'!F137</f>
        <v>0</v>
      </c>
      <c r="AE9" s="204">
        <f ca="1">'2. J  Details'!G137</f>
        <v>0</v>
      </c>
      <c r="AF9" s="204">
        <f ca="1">'2. J  Details'!H137</f>
        <v>0</v>
      </c>
      <c r="AG9" s="204">
        <f ca="1">'2. J  Details'!I137</f>
        <v>0</v>
      </c>
      <c r="AH9" s="204">
        <f ca="1">'2. J  Details'!J137</f>
        <v>0</v>
      </c>
      <c r="AI9" s="204">
        <f ca="1">'2. J  Details'!K137</f>
        <v>0</v>
      </c>
      <c r="AJ9" s="204">
        <f ca="1">'2. J  Details'!L137</f>
        <v>0</v>
      </c>
      <c r="AK9" s="204">
        <f ca="1">'2. J  Details'!M137</f>
        <v>0</v>
      </c>
      <c r="AL9" s="204">
        <f ca="1">'3. J  Details'!B137</f>
        <v>0</v>
      </c>
      <c r="AM9" s="204">
        <f ca="1">'3. J  Details'!C137</f>
        <v>0</v>
      </c>
      <c r="AN9" s="204">
        <f ca="1">'3. J  Details'!D137</f>
        <v>35000</v>
      </c>
      <c r="AO9" s="204">
        <f ca="1">'3. J  Details'!E137</f>
        <v>0</v>
      </c>
      <c r="AP9" s="204">
        <f ca="1">'3. J  Details'!F137</f>
        <v>0</v>
      </c>
      <c r="AQ9" s="204">
        <f ca="1">'3. J  Details'!G137</f>
        <v>0</v>
      </c>
      <c r="AR9" s="204">
        <f ca="1">'3. J  Details'!H137</f>
        <v>0</v>
      </c>
      <c r="AS9" s="204">
        <f ca="1">'3. J  Details'!I137</f>
        <v>0</v>
      </c>
      <c r="AT9" s="204">
        <f ca="1">'3. J  Details'!J137</f>
        <v>0</v>
      </c>
      <c r="AU9" s="204">
        <f ca="1">'3. J  Details'!K137</f>
        <v>0</v>
      </c>
      <c r="AV9" s="204">
        <f ca="1">'3. J  Details'!L137</f>
        <v>0</v>
      </c>
      <c r="AW9" s="204">
        <f ca="1">'3. J  Details'!M137</f>
        <v>0</v>
      </c>
      <c r="AX9" s="204">
        <f ca="1">'4. J  Details'!B137</f>
        <v>0</v>
      </c>
      <c r="AY9" s="204">
        <f ca="1">'4. J  Details'!C137</f>
        <v>0</v>
      </c>
      <c r="AZ9" s="204">
        <f ca="1">'4. J  Details'!D137</f>
        <v>0</v>
      </c>
      <c r="BA9" s="204">
        <f ca="1">'4. J  Details'!E137</f>
        <v>0</v>
      </c>
      <c r="BB9" s="204">
        <f ca="1">'4. J  Details'!F137</f>
        <v>0</v>
      </c>
      <c r="BC9" s="204">
        <f ca="1">'4. J  Details'!G137</f>
        <v>0</v>
      </c>
      <c r="BD9" s="204">
        <f ca="1">'4. J  Details'!H137</f>
        <v>0</v>
      </c>
      <c r="BE9" s="204">
        <f ca="1">'4. J  Details'!I137</f>
        <v>0</v>
      </c>
      <c r="BF9" s="204">
        <f ca="1">'4. J  Details'!J137</f>
        <v>0</v>
      </c>
      <c r="BG9" s="204">
        <f ca="1">'4. J  Details'!K137</f>
        <v>0</v>
      </c>
      <c r="BH9" s="204">
        <f ca="1">'4. J  Details'!L137</f>
        <v>0</v>
      </c>
      <c r="BI9" s="204">
        <f ca="1">'4. J  Details'!M137</f>
        <v>0</v>
      </c>
    </row>
    <row r="10" spans="1:69" ht="15.75" x14ac:dyDescent="0.25">
      <c r="A10" s="232" t="str">
        <f>'3. Erfassung Auszahlungen'!A87</f>
        <v>Gesamtsumme Auszahlungen</v>
      </c>
      <c r="B10" s="204">
        <f ca="1">IF(B4&gt;=Daten!$D$100, 'akt. Jahr Details'!B138,0)</f>
        <v>0</v>
      </c>
      <c r="C10" s="204">
        <f ca="1">IF(C4&gt;=Daten!$D$100, 'akt. Jahr Details'!C138,0)</f>
        <v>0</v>
      </c>
      <c r="D10" s="204">
        <f ca="1">IF(D4&gt;=Daten!$D$100, 'akt. Jahr Details'!D138,0)</f>
        <v>0</v>
      </c>
      <c r="E10" s="204">
        <f ca="1">IF(E4&gt;=Daten!$D$100, 'akt. Jahr Details'!E138,0)</f>
        <v>1125.17</v>
      </c>
      <c r="F10" s="204">
        <f ca="1">IF(F4&gt;=Daten!$D$100, 'akt. Jahr Details'!F138,0)</f>
        <v>1125.17</v>
      </c>
      <c r="G10" s="204">
        <f ca="1">IF(G4&gt;=Daten!$D$100, 'akt. Jahr Details'!G138,0)</f>
        <v>1125.17</v>
      </c>
      <c r="H10" s="204">
        <f ca="1">IF(H4&gt;=Daten!$D$100, 'akt. Jahr Details'!H138,0)</f>
        <v>1125.17</v>
      </c>
      <c r="I10" s="204">
        <f ca="1">IF(I4&gt;=Daten!$D$100, 'akt. Jahr Details'!I138,0)</f>
        <v>1125.17</v>
      </c>
      <c r="J10" s="204">
        <f ca="1">IF(J4&gt;=Daten!$D$100, 'akt. Jahr Details'!J138,0)</f>
        <v>1125.17</v>
      </c>
      <c r="K10" s="204">
        <f ca="1">IF(K4&gt;=Daten!$D$100, 'akt. Jahr Details'!K138,0)</f>
        <v>1125.17</v>
      </c>
      <c r="L10" s="204">
        <f ca="1">IF(L4&gt;=Daten!$D$100, 'akt. Jahr Details'!L138,0)</f>
        <v>1125.17</v>
      </c>
      <c r="M10" s="204">
        <f ca="1">IF(M4&gt;=Daten!$D$100, 'akt. Jahr Details'!M138,0)</f>
        <v>1125.17</v>
      </c>
      <c r="N10" s="204">
        <f ca="1">'1. J  Details'!B138</f>
        <v>1125.17</v>
      </c>
      <c r="O10" s="204">
        <f ca="1">'1. J  Details'!C138</f>
        <v>1125.17</v>
      </c>
      <c r="P10" s="204">
        <f ca="1">'1. J  Details'!D138</f>
        <v>1125.17</v>
      </c>
      <c r="Q10" s="204">
        <f ca="1">'1. J  Details'!E138</f>
        <v>1125.17</v>
      </c>
      <c r="R10" s="204">
        <f ca="1">'1. J  Details'!F138</f>
        <v>1125.17</v>
      </c>
      <c r="S10" s="204">
        <f ca="1">'1. J  Details'!G138</f>
        <v>1125.17</v>
      </c>
      <c r="T10" s="204">
        <f ca="1">'1. J  Details'!H138</f>
        <v>1125.17</v>
      </c>
      <c r="U10" s="204">
        <f ca="1">'1. J  Details'!I138</f>
        <v>1125.17</v>
      </c>
      <c r="V10" s="204">
        <f ca="1">'1. J  Details'!J138</f>
        <v>1125.17</v>
      </c>
      <c r="W10" s="204">
        <f ca="1">'1. J  Details'!K138</f>
        <v>1125.17</v>
      </c>
      <c r="X10" s="204">
        <f ca="1">'1. J  Details'!L138</f>
        <v>1125.17</v>
      </c>
      <c r="Y10" s="204">
        <f ca="1">'1. J  Details'!M138</f>
        <v>1125.17</v>
      </c>
      <c r="Z10" s="204">
        <f ca="1">'2. J  Details'!B138</f>
        <v>1125.17</v>
      </c>
      <c r="AA10" s="204">
        <f ca="1">'2. J  Details'!C138</f>
        <v>1125.17</v>
      </c>
      <c r="AB10" s="204">
        <f ca="1">'2. J  Details'!D138</f>
        <v>1925.17</v>
      </c>
      <c r="AC10" s="204">
        <f ca="1">'2. J  Details'!E138</f>
        <v>1125.17</v>
      </c>
      <c r="AD10" s="204">
        <f ca="1">'2. J  Details'!F138</f>
        <v>1125.17</v>
      </c>
      <c r="AE10" s="204">
        <f ca="1">'2. J  Details'!G138</f>
        <v>1125.17</v>
      </c>
      <c r="AF10" s="204">
        <f ca="1">'2. J  Details'!H138</f>
        <v>1125.17</v>
      </c>
      <c r="AG10" s="204">
        <f ca="1">'2. J  Details'!I138</f>
        <v>1125.17</v>
      </c>
      <c r="AH10" s="204">
        <f ca="1">'2. J  Details'!J138</f>
        <v>1125.17</v>
      </c>
      <c r="AI10" s="204">
        <f ca="1">'2. J  Details'!K138</f>
        <v>1125.17</v>
      </c>
      <c r="AJ10" s="204">
        <f ca="1">'2. J  Details'!L138</f>
        <v>1125.17</v>
      </c>
      <c r="AK10" s="204">
        <f ca="1">'2. J  Details'!M138</f>
        <v>1125.17</v>
      </c>
      <c r="AL10" s="204">
        <f ca="1">'3. J  Details'!B138</f>
        <v>1125.17</v>
      </c>
      <c r="AM10" s="204">
        <f ca="1">'3. J  Details'!C138</f>
        <v>1125.17</v>
      </c>
      <c r="AN10" s="204">
        <f ca="1">'3. J  Details'!D138</f>
        <v>36125.17</v>
      </c>
      <c r="AO10" s="204">
        <f ca="1">'3. J  Details'!E138</f>
        <v>1125.17</v>
      </c>
      <c r="AP10" s="204">
        <f ca="1">'3. J  Details'!F138</f>
        <v>1125.17</v>
      </c>
      <c r="AQ10" s="204">
        <f ca="1">'3. J  Details'!G138</f>
        <v>1125.17</v>
      </c>
      <c r="AR10" s="204">
        <f ca="1">'3. J  Details'!H138</f>
        <v>1125.17</v>
      </c>
      <c r="AS10" s="204">
        <f ca="1">'3. J  Details'!I138</f>
        <v>1125.17</v>
      </c>
      <c r="AT10" s="204">
        <f ca="1">'3. J  Details'!J138</f>
        <v>1125.17</v>
      </c>
      <c r="AU10" s="204">
        <f ca="1">'3. J  Details'!K138</f>
        <v>1125.17</v>
      </c>
      <c r="AV10" s="204">
        <f ca="1">'3. J  Details'!L138</f>
        <v>1125.17</v>
      </c>
      <c r="AW10" s="204">
        <f ca="1">'3. J  Details'!M138</f>
        <v>1125.17</v>
      </c>
      <c r="AX10" s="204">
        <f ca="1">'4. J  Details'!B138</f>
        <v>1125.17</v>
      </c>
      <c r="AY10" s="204">
        <f ca="1">'4. J  Details'!C138</f>
        <v>1125.17</v>
      </c>
      <c r="AZ10" s="204">
        <f ca="1">'4. J  Details'!D138</f>
        <v>1125.17</v>
      </c>
      <c r="BA10" s="204">
        <f ca="1">'4. J  Details'!E138</f>
        <v>1125.17</v>
      </c>
      <c r="BB10" s="204">
        <f ca="1">'4. J  Details'!F138</f>
        <v>1125.17</v>
      </c>
      <c r="BC10" s="204">
        <f ca="1">'4. J  Details'!G138</f>
        <v>1125.17</v>
      </c>
      <c r="BD10" s="204">
        <f ca="1">'4. J  Details'!H138</f>
        <v>1125.17</v>
      </c>
      <c r="BE10" s="204">
        <f ca="1">'4. J  Details'!I138</f>
        <v>1125.17</v>
      </c>
      <c r="BF10" s="204">
        <f ca="1">'4. J  Details'!J138</f>
        <v>1125.17</v>
      </c>
      <c r="BG10" s="204">
        <f ca="1">'4. J  Details'!K138</f>
        <v>1125.17</v>
      </c>
      <c r="BH10" s="204">
        <f ca="1">'4. J  Details'!L138</f>
        <v>1125.17</v>
      </c>
      <c r="BI10" s="204">
        <f ca="1">'4. J  Details'!M138</f>
        <v>1125.17</v>
      </c>
    </row>
    <row r="11" spans="1:69" ht="15.75" x14ac:dyDescent="0.25">
      <c r="A11" s="233" t="s">
        <v>10</v>
      </c>
      <c r="B11" s="204">
        <f ca="1">IF(B4&gt;=Daten!$D$100, 'akt. Jahr Details'!B157,0)</f>
        <v>0</v>
      </c>
      <c r="C11" s="204">
        <f ca="1">IF(C4&gt;=Daten!$D$100, 'akt. Jahr Details'!C157,0)</f>
        <v>0</v>
      </c>
      <c r="D11" s="204">
        <f ca="1">IF(D4&gt;=Daten!$D$100, 'akt. Jahr Details'!D157,0)</f>
        <v>0</v>
      </c>
      <c r="E11" s="204">
        <f ca="1">IF(E4&gt;=Daten!$D$100, 'akt. Jahr Details'!E157,0)</f>
        <v>87.079999999999927</v>
      </c>
      <c r="F11" s="204">
        <f ca="1">IF(F4&gt;=Daten!$D$100, 'akt. Jahr Details'!F157,0)</f>
        <v>87.079999999999927</v>
      </c>
      <c r="G11" s="204">
        <f ca="1">IF(G4&gt;=Daten!$D$100, 'akt. Jahr Details'!G157,0)</f>
        <v>87.079999999999927</v>
      </c>
      <c r="H11" s="204">
        <f ca="1">IF(H4&gt;=Daten!$D$100, 'akt. Jahr Details'!H157,0)</f>
        <v>5087.08</v>
      </c>
      <c r="I11" s="204">
        <f ca="1">IF(I4&gt;=Daten!$D$100, 'akt. Jahr Details'!I157,0)</f>
        <v>87.079999999999927</v>
      </c>
      <c r="J11" s="204">
        <f ca="1">IF(J4&gt;=Daten!$D$100, 'akt. Jahr Details'!J157,0)</f>
        <v>87.079999999999927</v>
      </c>
      <c r="K11" s="204">
        <f ca="1">IF(K4&gt;=Daten!$D$100, 'akt. Jahr Details'!K157,0)</f>
        <v>87.079999999999927</v>
      </c>
      <c r="L11" s="204">
        <f ca="1">IF(L4&gt;=Daten!$D$100, 'akt. Jahr Details'!L157,0)</f>
        <v>87.079999999999927</v>
      </c>
      <c r="M11" s="204">
        <f ca="1">IF(M4&gt;=Daten!$D$100, 'akt. Jahr Details'!M157,0)</f>
        <v>87.079999999999927</v>
      </c>
      <c r="N11" s="204">
        <f ca="1">'1. J  Details'!B157</f>
        <v>87.079999999999927</v>
      </c>
      <c r="O11" s="204">
        <f ca="1">'1. J  Details'!C157</f>
        <v>87.079999999999927</v>
      </c>
      <c r="P11" s="204">
        <f ca="1">'1. J  Details'!D157</f>
        <v>337.07999999999993</v>
      </c>
      <c r="Q11" s="204">
        <f ca="1">'1. J  Details'!E157</f>
        <v>87.079999999999927</v>
      </c>
      <c r="R11" s="204">
        <f ca="1">'1. J  Details'!F157</f>
        <v>87.079999999999927</v>
      </c>
      <c r="S11" s="204">
        <f ca="1">'1. J  Details'!G157</f>
        <v>87.079999999999927</v>
      </c>
      <c r="T11" s="204">
        <f ca="1">'1. J  Details'!H157</f>
        <v>87.079999999999927</v>
      </c>
      <c r="U11" s="204">
        <f ca="1">'1. J  Details'!I157</f>
        <v>87.079999999999927</v>
      </c>
      <c r="V11" s="204">
        <f ca="1">'1. J  Details'!J157</f>
        <v>87.079999999999927</v>
      </c>
      <c r="W11" s="204">
        <f ca="1">'1. J  Details'!K157</f>
        <v>87.079999999999927</v>
      </c>
      <c r="X11" s="204">
        <f ca="1">'1. J  Details'!L157</f>
        <v>87.079999999999927</v>
      </c>
      <c r="Y11" s="204">
        <f ca="1">'1. J  Details'!M157</f>
        <v>87.079999999999927</v>
      </c>
      <c r="Z11" s="204">
        <f ca="1">'2. J  Details'!B157</f>
        <v>87.079999999999927</v>
      </c>
      <c r="AA11" s="204">
        <f ca="1">'2. J  Details'!C157</f>
        <v>87.079999999999927</v>
      </c>
      <c r="AB11" s="204">
        <f ca="1">'2. J  Details'!D157</f>
        <v>-462.92000000000007</v>
      </c>
      <c r="AC11" s="204">
        <f ca="1">'2. J  Details'!E157</f>
        <v>87.079999999999927</v>
      </c>
      <c r="AD11" s="204">
        <f ca="1">'2. J  Details'!F157</f>
        <v>87.079999999999927</v>
      </c>
      <c r="AE11" s="204">
        <f ca="1">'2. J  Details'!G157</f>
        <v>87.079999999999927</v>
      </c>
      <c r="AF11" s="204">
        <f ca="1">'2. J  Details'!H157</f>
        <v>87.079999999999927</v>
      </c>
      <c r="AG11" s="204">
        <f ca="1">'2. J  Details'!I157</f>
        <v>87.079999999999927</v>
      </c>
      <c r="AH11" s="204">
        <f ca="1">'2. J  Details'!J157</f>
        <v>87.079999999999927</v>
      </c>
      <c r="AI11" s="204">
        <f ca="1">'2. J  Details'!K157</f>
        <v>87.079999999999927</v>
      </c>
      <c r="AJ11" s="204">
        <f ca="1">'2. J  Details'!L157</f>
        <v>87.079999999999927</v>
      </c>
      <c r="AK11" s="204">
        <f ca="1">'2. J  Details'!M157</f>
        <v>87.079999999999927</v>
      </c>
      <c r="AL11" s="204">
        <f ca="1">'3. J  Details'!B157</f>
        <v>87.079999999999927</v>
      </c>
      <c r="AM11" s="204">
        <f ca="1">'3. J  Details'!C157</f>
        <v>87.079999999999927</v>
      </c>
      <c r="AN11" s="204">
        <f ca="1">'3. J  Details'!D157</f>
        <v>-34662.92</v>
      </c>
      <c r="AO11" s="204">
        <f ca="1">'3. J  Details'!E157</f>
        <v>87.079999999999927</v>
      </c>
      <c r="AP11" s="204">
        <f ca="1">'3. J  Details'!F157</f>
        <v>87.079999999999927</v>
      </c>
      <c r="AQ11" s="204">
        <f ca="1">'3. J  Details'!G157</f>
        <v>87.079999999999927</v>
      </c>
      <c r="AR11" s="204">
        <f ca="1">'3. J  Details'!H157</f>
        <v>87.079999999999927</v>
      </c>
      <c r="AS11" s="204">
        <f ca="1">'3. J  Details'!I157</f>
        <v>87.079999999999927</v>
      </c>
      <c r="AT11" s="204">
        <f ca="1">'3. J  Details'!J157</f>
        <v>87.079999999999927</v>
      </c>
      <c r="AU11" s="204">
        <f ca="1">'3. J  Details'!K157</f>
        <v>87.079999999999927</v>
      </c>
      <c r="AV11" s="204">
        <f ca="1">'3. J  Details'!L157</f>
        <v>87.079999999999927</v>
      </c>
      <c r="AW11" s="204">
        <f ca="1">'3. J  Details'!M157</f>
        <v>87.079999999999927</v>
      </c>
      <c r="AX11" s="204">
        <f ca="1">'4. J  Details'!B157</f>
        <v>87.079999999999927</v>
      </c>
      <c r="AY11" s="204">
        <f ca="1">'4. J  Details'!C157</f>
        <v>87.079999999999927</v>
      </c>
      <c r="AZ11" s="204">
        <f ca="1">'4. J  Details'!D157</f>
        <v>14676.08</v>
      </c>
      <c r="BA11" s="204">
        <f ca="1">'4. J  Details'!E157</f>
        <v>87.079999999999927</v>
      </c>
      <c r="BB11" s="204">
        <f ca="1">'4. J  Details'!F157</f>
        <v>87.079999999999927</v>
      </c>
      <c r="BC11" s="204">
        <f ca="1">'4. J  Details'!G157</f>
        <v>87.079999999999927</v>
      </c>
      <c r="BD11" s="204">
        <f ca="1">'4. J  Details'!H157</f>
        <v>87.079999999999927</v>
      </c>
      <c r="BE11" s="204">
        <f ca="1">'4. J  Details'!I157</f>
        <v>87.079999999999927</v>
      </c>
      <c r="BF11" s="204">
        <f ca="1">'4. J  Details'!J157</f>
        <v>87.079999999999927</v>
      </c>
      <c r="BG11" s="204">
        <f ca="1">'4. J  Details'!K157</f>
        <v>87.079999999999927</v>
      </c>
      <c r="BH11" s="204">
        <f ca="1">'4. J  Details'!L157</f>
        <v>87.079999999999927</v>
      </c>
      <c r="BI11" s="204">
        <f ca="1">'4. J  Details'!M157</f>
        <v>87.079999999999927</v>
      </c>
    </row>
    <row r="12" spans="1:69" ht="36.75" customHeight="1" x14ac:dyDescent="0.25">
      <c r="A12" s="233" t="s">
        <v>11</v>
      </c>
      <c r="B12" s="204">
        <f ca="1">IF(B4&gt;=Daten!$D$100, 'akt. Jahr Details'!B158,0)</f>
        <v>0</v>
      </c>
      <c r="C12" s="204">
        <f ca="1">IF(C4&gt;=Daten!$D$100, 'akt. Jahr Details'!C158,0)</f>
        <v>0</v>
      </c>
      <c r="D12" s="204">
        <f ca="1">IF(D4&gt;=Daten!$D$100, 'akt. Jahr Details'!D158,0)</f>
        <v>0</v>
      </c>
      <c r="E12" s="204">
        <f ca="1">IF(E4&gt;=Daten!$D$100, 'akt. Jahr Details'!E158,0)</f>
        <v>305.52000000000044</v>
      </c>
      <c r="F12" s="204">
        <f ca="1">IF(F4&gt;=Daten!$D$100, 'akt. Jahr Details'!F158,0)</f>
        <v>392.60000000000036</v>
      </c>
      <c r="G12" s="204">
        <f ca="1">IF(G4&gt;=Daten!$D$100, 'akt. Jahr Details'!G158,0)</f>
        <v>479.68000000000029</v>
      </c>
      <c r="H12" s="204">
        <f ca="1">IF(H4&gt;=Daten!$D$100, 'akt. Jahr Details'!H158,0)</f>
        <v>5566.76</v>
      </c>
      <c r="I12" s="204">
        <f ca="1">IF(I4&gt;=Daten!$D$100, 'akt. Jahr Details'!I158,0)</f>
        <v>5653.84</v>
      </c>
      <c r="J12" s="204">
        <f ca="1">IF(J4&gt;=Daten!$D$100, 'akt. Jahr Details'!J158,0)</f>
        <v>5740.92</v>
      </c>
      <c r="K12" s="204">
        <f ca="1">IF(K4&gt;=Daten!$D$100, 'akt. Jahr Details'!K158,0)</f>
        <v>5828</v>
      </c>
      <c r="L12" s="204">
        <f ca="1">IF(L4&gt;=Daten!$D$100, 'akt. Jahr Details'!L158,0)</f>
        <v>5915.08</v>
      </c>
      <c r="M12" s="204">
        <f ca="1">IF(M4&gt;=Daten!$D$100, 'akt. Jahr Details'!M158,0)</f>
        <v>6002.16</v>
      </c>
      <c r="N12" s="204">
        <f ca="1">'1. J  Details'!B158</f>
        <v>6089.24</v>
      </c>
      <c r="O12" s="204">
        <f ca="1">'1. J  Details'!C158</f>
        <v>6176.32</v>
      </c>
      <c r="P12" s="204">
        <f ca="1">'1. J  Details'!D158</f>
        <v>6513.4</v>
      </c>
      <c r="Q12" s="204">
        <f ca="1">'1. J  Details'!E158</f>
        <v>6600.48</v>
      </c>
      <c r="R12" s="204">
        <f ca="1">'1. J  Details'!F158</f>
        <v>6687.5599999999995</v>
      </c>
      <c r="S12" s="204">
        <f ca="1">'1. J  Details'!G158</f>
        <v>6774.6399999999994</v>
      </c>
      <c r="T12" s="204">
        <f ca="1">'1. J  Details'!H158</f>
        <v>6861.7199999999993</v>
      </c>
      <c r="U12" s="204">
        <f ca="1">'1. J  Details'!I158</f>
        <v>6948.7999999999993</v>
      </c>
      <c r="V12" s="204">
        <f ca="1">'1. J  Details'!J158</f>
        <v>7035.8799999999992</v>
      </c>
      <c r="W12" s="204">
        <f ca="1">'1. J  Details'!K158</f>
        <v>7122.9599999999991</v>
      </c>
      <c r="X12" s="204">
        <f ca="1">'1. J  Details'!L158</f>
        <v>7210.0399999999991</v>
      </c>
      <c r="Y12" s="204">
        <f ca="1">'1. J  Details'!M158</f>
        <v>7297.119999999999</v>
      </c>
      <c r="Z12" s="204">
        <f ca="1">'2. J  Details'!B158</f>
        <v>7384.1999999999989</v>
      </c>
      <c r="AA12" s="204">
        <f ca="1">'2. J  Details'!C158</f>
        <v>7471.2799999999988</v>
      </c>
      <c r="AB12" s="204">
        <f ca="1">'2. J  Details'!D158</f>
        <v>7008.3599999999988</v>
      </c>
      <c r="AC12" s="204">
        <f ca="1">'2. J  Details'!E158</f>
        <v>7095.4399999999987</v>
      </c>
      <c r="AD12" s="204">
        <f ca="1">'2. J  Details'!F158</f>
        <v>7182.5199999999986</v>
      </c>
      <c r="AE12" s="204">
        <f ca="1">'2. J  Details'!G158</f>
        <v>7269.5999999999985</v>
      </c>
      <c r="AF12" s="204">
        <f ca="1">'2. J  Details'!H158</f>
        <v>7356.6799999999985</v>
      </c>
      <c r="AG12" s="204">
        <f ca="1">'2. J  Details'!I158</f>
        <v>7443.7599999999984</v>
      </c>
      <c r="AH12" s="204">
        <f ca="1">'2. J  Details'!J158</f>
        <v>7530.8399999999983</v>
      </c>
      <c r="AI12" s="204">
        <f ca="1">'2. J  Details'!K158</f>
        <v>7617.9199999999983</v>
      </c>
      <c r="AJ12" s="204">
        <f ca="1">'2. J  Details'!L158</f>
        <v>7704.9999999999982</v>
      </c>
      <c r="AK12" s="204">
        <f ca="1">'2. J  Details'!M158</f>
        <v>7792.0799999999981</v>
      </c>
      <c r="AL12" s="204">
        <f ca="1">'3. J  Details'!B158</f>
        <v>7879.159999999998</v>
      </c>
      <c r="AM12" s="204">
        <f ca="1">'3. J  Details'!C158</f>
        <v>7966.239999999998</v>
      </c>
      <c r="AN12" s="204">
        <f ca="1">'3. J  Details'!D158</f>
        <v>-26696.68</v>
      </c>
      <c r="AO12" s="204">
        <f ca="1">'3. J  Details'!E158</f>
        <v>-26609.599999999999</v>
      </c>
      <c r="AP12" s="204">
        <f ca="1">'3. J  Details'!F158</f>
        <v>-26522.519999999997</v>
      </c>
      <c r="AQ12" s="204">
        <f ca="1">'3. J  Details'!G158</f>
        <v>-26435.439999999995</v>
      </c>
      <c r="AR12" s="204">
        <f ca="1">'3. J  Details'!H158</f>
        <v>-26348.359999999993</v>
      </c>
      <c r="AS12" s="204">
        <f ca="1">'3. J  Details'!I158</f>
        <v>-26261.279999999992</v>
      </c>
      <c r="AT12" s="204">
        <f ca="1">'3. J  Details'!J158</f>
        <v>-26174.19999999999</v>
      </c>
      <c r="AU12" s="204">
        <f ca="1">'3. J  Details'!K158</f>
        <v>-26087.119999999988</v>
      </c>
      <c r="AV12" s="204">
        <f ca="1">'3. J  Details'!L158</f>
        <v>-26000.039999999986</v>
      </c>
      <c r="AW12" s="204">
        <f ca="1">'3. J  Details'!M158</f>
        <v>-25912.959999999985</v>
      </c>
      <c r="AX12" s="204">
        <f ca="1">'4. J  Details'!B158</f>
        <v>-25825.879999999983</v>
      </c>
      <c r="AY12" s="204">
        <f ca="1">'4. J  Details'!C158</f>
        <v>-25738.799999999981</v>
      </c>
      <c r="AZ12" s="204">
        <f ca="1">'4. J  Details'!D158</f>
        <v>-11062.719999999981</v>
      </c>
      <c r="BA12" s="204">
        <f ca="1">'4. J  Details'!E158</f>
        <v>-10975.639999999981</v>
      </c>
      <c r="BB12" s="204">
        <f ca="1">'4. J  Details'!F158</f>
        <v>-10888.559999999981</v>
      </c>
      <c r="BC12" s="204">
        <f ca="1">'4. J  Details'!G158</f>
        <v>-10801.479999999981</v>
      </c>
      <c r="BD12" s="204">
        <f ca="1">'4. J  Details'!H158</f>
        <v>-10714.399999999981</v>
      </c>
      <c r="BE12" s="204">
        <f ca="1">'4. J  Details'!I158</f>
        <v>-10627.319999999982</v>
      </c>
      <c r="BF12" s="204">
        <f ca="1">'4. J  Details'!J158</f>
        <v>-10540.239999999982</v>
      </c>
      <c r="BG12" s="204">
        <f ca="1">'4. J  Details'!K158</f>
        <v>-10453.159999999982</v>
      </c>
      <c r="BH12" s="204">
        <f ca="1">'4. J  Details'!L158</f>
        <v>-10366.079999999982</v>
      </c>
      <c r="BI12" s="204">
        <f ca="1">'4. J  Details'!M158</f>
        <v>-10278.999999999982</v>
      </c>
    </row>
    <row r="13" spans="1:69" ht="25.5" customHeight="1" x14ac:dyDescent="0.25">
      <c r="A13" s="429" t="s">
        <v>75</v>
      </c>
      <c r="B13" s="430">
        <f ca="1">IF(B4&gt;=Daten!$D$100, 'akt. Jahr Details'!B155,0)</f>
        <v>0</v>
      </c>
      <c r="C13" s="430">
        <f ca="1">IF(C4&gt;=Daten!$D$100, 'akt. Jahr Details'!C155,0)</f>
        <v>0</v>
      </c>
      <c r="D13" s="430">
        <f ca="1">IF(D4&gt;=Daten!$D$100, 'akt. Jahr Details'!D155,0)</f>
        <v>0</v>
      </c>
      <c r="E13" s="430">
        <f ca="1">IF(E4&gt;=Daten!$D$100, 'akt. Jahr Details'!E155,0)</f>
        <v>-12000</v>
      </c>
      <c r="F13" s="430">
        <f ca="1">IF(F4&gt;=Daten!$D$100, 'akt. Jahr Details'!F155,0)</f>
        <v>-12000</v>
      </c>
      <c r="G13" s="430">
        <f ca="1">IF(G4&gt;=Daten!$D$100, 'akt. Jahr Details'!G155,0)</f>
        <v>-12000</v>
      </c>
      <c r="H13" s="430">
        <f ca="1">IF(H4&gt;=Daten!$D$100, 'akt. Jahr Details'!H155,0)</f>
        <v>-12000</v>
      </c>
      <c r="I13" s="430">
        <f ca="1">IF(I4&gt;=Daten!$D$100, 'akt. Jahr Details'!I155,0)</f>
        <v>-12000</v>
      </c>
      <c r="J13" s="430">
        <f ca="1">IF(J4&gt;=Daten!$D$100, 'akt. Jahr Details'!J155,0)</f>
        <v>-12000</v>
      </c>
      <c r="K13" s="430">
        <f ca="1">IF(K4&gt;=Daten!$D$100, 'akt. Jahr Details'!K155,0)</f>
        <v>-12000</v>
      </c>
      <c r="L13" s="430">
        <f ca="1">IF(L4&gt;=Daten!$D$100, 'akt. Jahr Details'!L155,0)</f>
        <v>-12000</v>
      </c>
      <c r="M13" s="430">
        <f ca="1">IF(M4&gt;=Daten!$D$100, 'akt. Jahr Details'!M155,0)</f>
        <v>-12000</v>
      </c>
      <c r="N13" s="430">
        <f ca="1">'1. J  Details'!B155</f>
        <v>-12000</v>
      </c>
      <c r="O13" s="430">
        <f ca="1">'1. J  Details'!C155</f>
        <v>-12000</v>
      </c>
      <c r="P13" s="430">
        <f ca="1">'1. J  Details'!D155</f>
        <v>-12000</v>
      </c>
      <c r="Q13" s="430">
        <f ca="1">'1. J  Details'!E155</f>
        <v>-12000</v>
      </c>
      <c r="R13" s="430">
        <f ca="1">'1. J  Details'!F155</f>
        <v>-12000</v>
      </c>
      <c r="S13" s="430">
        <f ca="1">'1. J  Details'!G155</f>
        <v>-12000</v>
      </c>
      <c r="T13" s="430">
        <f ca="1">'1. J  Details'!H155</f>
        <v>-12000</v>
      </c>
      <c r="U13" s="430">
        <f ca="1">'1. J  Details'!I155</f>
        <v>-12000</v>
      </c>
      <c r="V13" s="430">
        <f ca="1">'1. J  Details'!J155</f>
        <v>-12000</v>
      </c>
      <c r="W13" s="430">
        <f ca="1">'1. J  Details'!K155</f>
        <v>-12000</v>
      </c>
      <c r="X13" s="430">
        <f ca="1">'1. J  Details'!L155</f>
        <v>-12000</v>
      </c>
      <c r="Y13" s="430">
        <f ca="1">'1. J  Details'!M155</f>
        <v>-12000</v>
      </c>
      <c r="Z13" s="430">
        <f ca="1">'2. J  Details'!B155</f>
        <v>-12000</v>
      </c>
      <c r="AA13" s="430">
        <f ca="1">'2. J  Details'!C155</f>
        <v>-12000</v>
      </c>
      <c r="AB13" s="430">
        <f ca="1">'2. J  Details'!D155</f>
        <v>-12000</v>
      </c>
      <c r="AC13" s="430">
        <f ca="1">'2. J  Details'!E155</f>
        <v>-12000</v>
      </c>
      <c r="AD13" s="430">
        <f ca="1">'2. J  Details'!F155</f>
        <v>-12000</v>
      </c>
      <c r="AE13" s="430">
        <f ca="1">'2. J  Details'!G155</f>
        <v>-12000</v>
      </c>
      <c r="AF13" s="430">
        <f ca="1">'2. J  Details'!H155</f>
        <v>-12000</v>
      </c>
      <c r="AG13" s="430">
        <f ca="1">'2. J  Details'!I155</f>
        <v>-12000</v>
      </c>
      <c r="AH13" s="430">
        <f ca="1">'2. J  Details'!J155</f>
        <v>-12000</v>
      </c>
      <c r="AI13" s="430">
        <f ca="1">'2. J  Details'!K155</f>
        <v>-12000</v>
      </c>
      <c r="AJ13" s="430">
        <f ca="1">'2. J  Details'!L155</f>
        <v>-12000</v>
      </c>
      <c r="AK13" s="430">
        <f ca="1">'2. J  Details'!M155</f>
        <v>-12000</v>
      </c>
      <c r="AL13" s="430">
        <f ca="1">'3. J  Details'!B155</f>
        <v>-12000</v>
      </c>
      <c r="AM13" s="430">
        <f ca="1">'3. J  Details'!C155</f>
        <v>-12000</v>
      </c>
      <c r="AN13" s="430">
        <f ca="1">'3. J  Details'!D155</f>
        <v>-37000</v>
      </c>
      <c r="AO13" s="430">
        <f ca="1">'3. J  Details'!E155</f>
        <v>-35000</v>
      </c>
      <c r="AP13" s="430">
        <f ca="1">'3. J  Details'!F155</f>
        <v>-35000</v>
      </c>
      <c r="AQ13" s="430">
        <f ca="1">'3. J  Details'!G155</f>
        <v>-35000</v>
      </c>
      <c r="AR13" s="430">
        <f ca="1">'3. J  Details'!H155</f>
        <v>-35000</v>
      </c>
      <c r="AS13" s="430">
        <f ca="1">'3. J  Details'!I155</f>
        <v>-35000</v>
      </c>
      <c r="AT13" s="430">
        <f ca="1">'3. J  Details'!J155</f>
        <v>-35000</v>
      </c>
      <c r="AU13" s="430">
        <f ca="1">'3. J  Details'!K155</f>
        <v>-35000</v>
      </c>
      <c r="AV13" s="430">
        <f ca="1">'3. J  Details'!L155</f>
        <v>-35000</v>
      </c>
      <c r="AW13" s="430">
        <f ca="1">'3. J  Details'!M155</f>
        <v>-35000</v>
      </c>
      <c r="AX13" s="430">
        <f ca="1">'4. J  Details'!B155</f>
        <v>-35000</v>
      </c>
      <c r="AY13" s="430">
        <f ca="1">'4. J  Details'!C155</f>
        <v>-35000</v>
      </c>
      <c r="AZ13" s="430">
        <f ca="1">'4. J  Details'!D155</f>
        <v>-35000</v>
      </c>
      <c r="BA13" s="430">
        <f ca="1">'4. J  Details'!E155</f>
        <v>-35000</v>
      </c>
      <c r="BB13" s="430">
        <f ca="1">'4. J  Details'!F155</f>
        <v>-35000</v>
      </c>
      <c r="BC13" s="430">
        <f ca="1">'4. J  Details'!G155</f>
        <v>-35000</v>
      </c>
      <c r="BD13" s="430">
        <f ca="1">'4. J  Details'!H155</f>
        <v>-35000</v>
      </c>
      <c r="BE13" s="430">
        <f ca="1">'4. J  Details'!I155</f>
        <v>-35000</v>
      </c>
      <c r="BF13" s="430">
        <f ca="1">'4. J  Details'!J155</f>
        <v>-35000</v>
      </c>
      <c r="BG13" s="430">
        <f ca="1">'4. J  Details'!K155</f>
        <v>-35000</v>
      </c>
      <c r="BH13" s="430">
        <f ca="1">'4. J  Details'!L155</f>
        <v>-35000</v>
      </c>
      <c r="BI13" s="430">
        <f ca="1">'4. J  Details'!M155</f>
        <v>-35000</v>
      </c>
    </row>
    <row r="14" spans="1:69" ht="25.5" customHeight="1" x14ac:dyDescent="0.2">
      <c r="A14" s="431"/>
      <c r="B14" s="43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row>
    <row r="15" spans="1:69" ht="25.5" customHeight="1" x14ac:dyDescent="0.2">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row>
    <row r="16" spans="1:69" s="103" customFormat="1" ht="25.5" customHeight="1" x14ac:dyDescent="0.25">
      <c r="A16" s="401" t="s">
        <v>144</v>
      </c>
      <c r="B16" s="412">
        <f ca="1">B4</f>
        <v>45658</v>
      </c>
      <c r="C16" s="228">
        <f t="shared" ref="C16:BI16" ca="1" si="0">C4</f>
        <v>45689</v>
      </c>
      <c r="D16" s="228">
        <f t="shared" ca="1" si="0"/>
        <v>45717</v>
      </c>
      <c r="E16" s="228">
        <f t="shared" ca="1" si="0"/>
        <v>45748</v>
      </c>
      <c r="F16" s="228">
        <f t="shared" ca="1" si="0"/>
        <v>45778</v>
      </c>
      <c r="G16" s="228">
        <f t="shared" ca="1" si="0"/>
        <v>45809</v>
      </c>
      <c r="H16" s="228">
        <f t="shared" ca="1" si="0"/>
        <v>45839</v>
      </c>
      <c r="I16" s="228">
        <f t="shared" ca="1" si="0"/>
        <v>45870</v>
      </c>
      <c r="J16" s="228">
        <f t="shared" ca="1" si="0"/>
        <v>45901</v>
      </c>
      <c r="K16" s="228">
        <f t="shared" ca="1" si="0"/>
        <v>45931</v>
      </c>
      <c r="L16" s="228">
        <f t="shared" ca="1" si="0"/>
        <v>45962</v>
      </c>
      <c r="M16" s="228">
        <f t="shared" ca="1" si="0"/>
        <v>45992</v>
      </c>
      <c r="N16" s="420">
        <f t="shared" ca="1" si="0"/>
        <v>46023</v>
      </c>
      <c r="O16" s="234">
        <f t="shared" ca="1" si="0"/>
        <v>46054</v>
      </c>
      <c r="P16" s="234">
        <f t="shared" ca="1" si="0"/>
        <v>46082</v>
      </c>
      <c r="Q16" s="234">
        <f t="shared" ca="1" si="0"/>
        <v>46113</v>
      </c>
      <c r="R16" s="234">
        <f t="shared" ca="1" si="0"/>
        <v>46143</v>
      </c>
      <c r="S16" s="234">
        <f t="shared" ca="1" si="0"/>
        <v>46174</v>
      </c>
      <c r="T16" s="234">
        <f t="shared" ca="1" si="0"/>
        <v>46204</v>
      </c>
      <c r="U16" s="234">
        <f t="shared" ca="1" si="0"/>
        <v>46235</v>
      </c>
      <c r="V16" s="234">
        <f t="shared" ca="1" si="0"/>
        <v>46266</v>
      </c>
      <c r="W16" s="234">
        <f t="shared" ca="1" si="0"/>
        <v>46296</v>
      </c>
      <c r="X16" s="234">
        <f t="shared" ca="1" si="0"/>
        <v>46327</v>
      </c>
      <c r="Y16" s="234">
        <f t="shared" ca="1" si="0"/>
        <v>46357</v>
      </c>
      <c r="Z16" s="421">
        <f t="shared" ca="1" si="0"/>
        <v>46388</v>
      </c>
      <c r="AA16" s="235">
        <f t="shared" ca="1" si="0"/>
        <v>46419</v>
      </c>
      <c r="AB16" s="235">
        <f t="shared" ca="1" si="0"/>
        <v>46447</v>
      </c>
      <c r="AC16" s="235">
        <f t="shared" ca="1" si="0"/>
        <v>46478</v>
      </c>
      <c r="AD16" s="235">
        <f t="shared" ca="1" si="0"/>
        <v>46508</v>
      </c>
      <c r="AE16" s="235">
        <f t="shared" ca="1" si="0"/>
        <v>46539</v>
      </c>
      <c r="AF16" s="235">
        <f t="shared" ca="1" si="0"/>
        <v>46569</v>
      </c>
      <c r="AG16" s="235">
        <f t="shared" ca="1" si="0"/>
        <v>46600</v>
      </c>
      <c r="AH16" s="235">
        <f t="shared" ca="1" si="0"/>
        <v>46631</v>
      </c>
      <c r="AI16" s="235">
        <f t="shared" ca="1" si="0"/>
        <v>46661</v>
      </c>
      <c r="AJ16" s="235">
        <f t="shared" ca="1" si="0"/>
        <v>46692</v>
      </c>
      <c r="AK16" s="235">
        <f t="shared" ca="1" si="0"/>
        <v>46722</v>
      </c>
      <c r="AL16" s="422">
        <f t="shared" ca="1" si="0"/>
        <v>46753</v>
      </c>
      <c r="AM16" s="236">
        <f t="shared" ca="1" si="0"/>
        <v>46784</v>
      </c>
      <c r="AN16" s="236">
        <f t="shared" ca="1" si="0"/>
        <v>46813</v>
      </c>
      <c r="AO16" s="236">
        <f t="shared" ca="1" si="0"/>
        <v>46844</v>
      </c>
      <c r="AP16" s="236">
        <f t="shared" ca="1" si="0"/>
        <v>46874</v>
      </c>
      <c r="AQ16" s="236">
        <f t="shared" ca="1" si="0"/>
        <v>46905</v>
      </c>
      <c r="AR16" s="236">
        <f t="shared" ca="1" si="0"/>
        <v>46935</v>
      </c>
      <c r="AS16" s="236">
        <f t="shared" ca="1" si="0"/>
        <v>46966</v>
      </c>
      <c r="AT16" s="236">
        <f t="shared" ca="1" si="0"/>
        <v>46997</v>
      </c>
      <c r="AU16" s="236">
        <f t="shared" ca="1" si="0"/>
        <v>47027</v>
      </c>
      <c r="AV16" s="236">
        <f t="shared" ca="1" si="0"/>
        <v>47058</v>
      </c>
      <c r="AW16" s="236">
        <f t="shared" ca="1" si="0"/>
        <v>47088</v>
      </c>
      <c r="AX16" s="423">
        <f t="shared" ca="1" si="0"/>
        <v>47119</v>
      </c>
      <c r="AY16" s="237">
        <f t="shared" ca="1" si="0"/>
        <v>47150</v>
      </c>
      <c r="AZ16" s="237">
        <f t="shared" ca="1" si="0"/>
        <v>47178</v>
      </c>
      <c r="BA16" s="237">
        <f t="shared" ca="1" si="0"/>
        <v>47209</v>
      </c>
      <c r="BB16" s="237">
        <f t="shared" ca="1" si="0"/>
        <v>47239</v>
      </c>
      <c r="BC16" s="237">
        <f t="shared" ca="1" si="0"/>
        <v>47270</v>
      </c>
      <c r="BD16" s="237">
        <f t="shared" ca="1" si="0"/>
        <v>47300</v>
      </c>
      <c r="BE16" s="237">
        <f t="shared" ca="1" si="0"/>
        <v>47331</v>
      </c>
      <c r="BF16" s="237">
        <f t="shared" ca="1" si="0"/>
        <v>47362</v>
      </c>
      <c r="BG16" s="237">
        <f t="shared" ca="1" si="0"/>
        <v>47392</v>
      </c>
      <c r="BH16" s="237">
        <f t="shared" ca="1" si="0"/>
        <v>47423</v>
      </c>
      <c r="BI16" s="237">
        <f t="shared" ca="1" si="0"/>
        <v>47453</v>
      </c>
    </row>
    <row r="17" spans="1:61" s="103" customFormat="1" ht="25.5" customHeight="1" x14ac:dyDescent="0.25">
      <c r="A17" s="402" t="str">
        <f>A7</f>
        <v>Gesamtsumme Einzahlungen</v>
      </c>
      <c r="B17" s="204" t="e">
        <f t="shared" ref="B17:AG17" ca="1" si="1">IF((B7)=0,#N/A,(B7))</f>
        <v>#N/A</v>
      </c>
      <c r="C17" s="204" t="e">
        <f t="shared" ca="1" si="1"/>
        <v>#N/A</v>
      </c>
      <c r="D17" s="204" t="e">
        <f t="shared" ca="1" si="1"/>
        <v>#N/A</v>
      </c>
      <c r="E17" s="204">
        <f t="shared" ca="1" si="1"/>
        <v>1212.25</v>
      </c>
      <c r="F17" s="204">
        <f t="shared" ca="1" si="1"/>
        <v>1212.25</v>
      </c>
      <c r="G17" s="204">
        <f t="shared" ca="1" si="1"/>
        <v>1212.25</v>
      </c>
      <c r="H17" s="204">
        <f t="shared" ca="1" si="1"/>
        <v>6212.25</v>
      </c>
      <c r="I17" s="204">
        <f t="shared" ca="1" si="1"/>
        <v>1212.25</v>
      </c>
      <c r="J17" s="204">
        <f t="shared" ca="1" si="1"/>
        <v>1212.25</v>
      </c>
      <c r="K17" s="204">
        <f t="shared" ca="1" si="1"/>
        <v>1212.25</v>
      </c>
      <c r="L17" s="204">
        <f t="shared" ca="1" si="1"/>
        <v>1212.25</v>
      </c>
      <c r="M17" s="204">
        <f t="shared" ca="1" si="1"/>
        <v>1212.25</v>
      </c>
      <c r="N17" s="204">
        <f t="shared" ca="1" si="1"/>
        <v>1212.25</v>
      </c>
      <c r="O17" s="204">
        <f t="shared" ca="1" si="1"/>
        <v>1212.25</v>
      </c>
      <c r="P17" s="204">
        <f t="shared" ca="1" si="1"/>
        <v>1462.25</v>
      </c>
      <c r="Q17" s="204">
        <f t="shared" ca="1" si="1"/>
        <v>1212.25</v>
      </c>
      <c r="R17" s="204">
        <f t="shared" ca="1" si="1"/>
        <v>1212.25</v>
      </c>
      <c r="S17" s="204">
        <f t="shared" ca="1" si="1"/>
        <v>1212.25</v>
      </c>
      <c r="T17" s="204">
        <f t="shared" ca="1" si="1"/>
        <v>1212.25</v>
      </c>
      <c r="U17" s="204">
        <f t="shared" ca="1" si="1"/>
        <v>1212.25</v>
      </c>
      <c r="V17" s="204">
        <f t="shared" ca="1" si="1"/>
        <v>1212.25</v>
      </c>
      <c r="W17" s="204">
        <f t="shared" ca="1" si="1"/>
        <v>1212.25</v>
      </c>
      <c r="X17" s="204">
        <f t="shared" ca="1" si="1"/>
        <v>1212.25</v>
      </c>
      <c r="Y17" s="204">
        <f t="shared" ca="1" si="1"/>
        <v>1212.25</v>
      </c>
      <c r="Z17" s="204">
        <f t="shared" ca="1" si="1"/>
        <v>1212.25</v>
      </c>
      <c r="AA17" s="204">
        <f t="shared" ca="1" si="1"/>
        <v>1212.25</v>
      </c>
      <c r="AB17" s="204">
        <f t="shared" ca="1" si="1"/>
        <v>1462.25</v>
      </c>
      <c r="AC17" s="204">
        <f t="shared" ca="1" si="1"/>
        <v>1212.25</v>
      </c>
      <c r="AD17" s="204">
        <f t="shared" ca="1" si="1"/>
        <v>1212.25</v>
      </c>
      <c r="AE17" s="204">
        <f t="shared" ca="1" si="1"/>
        <v>1212.25</v>
      </c>
      <c r="AF17" s="204">
        <f t="shared" ca="1" si="1"/>
        <v>1212.25</v>
      </c>
      <c r="AG17" s="204">
        <f t="shared" ca="1" si="1"/>
        <v>1212.25</v>
      </c>
      <c r="AH17" s="204">
        <f t="shared" ref="AH17:BI17" ca="1" si="2">IF((AH7)=0,#N/A,(AH7))</f>
        <v>1212.25</v>
      </c>
      <c r="AI17" s="204">
        <f t="shared" ca="1" si="2"/>
        <v>1212.25</v>
      </c>
      <c r="AJ17" s="204">
        <f t="shared" ca="1" si="2"/>
        <v>1212.25</v>
      </c>
      <c r="AK17" s="204">
        <f t="shared" ca="1" si="2"/>
        <v>1212.25</v>
      </c>
      <c r="AL17" s="204">
        <f t="shared" ca="1" si="2"/>
        <v>1212.25</v>
      </c>
      <c r="AM17" s="204">
        <f t="shared" ca="1" si="2"/>
        <v>1212.25</v>
      </c>
      <c r="AN17" s="204">
        <f t="shared" ca="1" si="2"/>
        <v>1462.25</v>
      </c>
      <c r="AO17" s="204">
        <f t="shared" ca="1" si="2"/>
        <v>1212.25</v>
      </c>
      <c r="AP17" s="204">
        <f t="shared" ca="1" si="2"/>
        <v>1212.25</v>
      </c>
      <c r="AQ17" s="204">
        <f t="shared" ca="1" si="2"/>
        <v>1212.25</v>
      </c>
      <c r="AR17" s="204">
        <f t="shared" ca="1" si="2"/>
        <v>1212.25</v>
      </c>
      <c r="AS17" s="204">
        <f t="shared" ca="1" si="2"/>
        <v>1212.25</v>
      </c>
      <c r="AT17" s="204">
        <f t="shared" ca="1" si="2"/>
        <v>1212.25</v>
      </c>
      <c r="AU17" s="204">
        <f t="shared" ca="1" si="2"/>
        <v>1212.25</v>
      </c>
      <c r="AV17" s="204">
        <f t="shared" ca="1" si="2"/>
        <v>1212.25</v>
      </c>
      <c r="AW17" s="204">
        <f t="shared" ca="1" si="2"/>
        <v>1212.25</v>
      </c>
      <c r="AX17" s="204">
        <f t="shared" ca="1" si="2"/>
        <v>1212.25</v>
      </c>
      <c r="AY17" s="204">
        <f t="shared" ca="1" si="2"/>
        <v>1212.25</v>
      </c>
      <c r="AZ17" s="204">
        <f t="shared" ca="1" si="2"/>
        <v>15801.25</v>
      </c>
      <c r="BA17" s="204">
        <f t="shared" ca="1" si="2"/>
        <v>1212.25</v>
      </c>
      <c r="BB17" s="204">
        <f t="shared" ca="1" si="2"/>
        <v>1212.25</v>
      </c>
      <c r="BC17" s="204">
        <f t="shared" ca="1" si="2"/>
        <v>1212.25</v>
      </c>
      <c r="BD17" s="204">
        <f t="shared" ca="1" si="2"/>
        <v>1212.25</v>
      </c>
      <c r="BE17" s="204">
        <f t="shared" ca="1" si="2"/>
        <v>1212.25</v>
      </c>
      <c r="BF17" s="204">
        <f t="shared" ca="1" si="2"/>
        <v>1212.25</v>
      </c>
      <c r="BG17" s="204">
        <f t="shared" ca="1" si="2"/>
        <v>1212.25</v>
      </c>
      <c r="BH17" s="204">
        <f t="shared" ca="1" si="2"/>
        <v>1212.25</v>
      </c>
      <c r="BI17" s="204">
        <f t="shared" ca="1" si="2"/>
        <v>1212.25</v>
      </c>
    </row>
    <row r="18" spans="1:61" s="103" customFormat="1" ht="25.5" customHeight="1" x14ac:dyDescent="0.25">
      <c r="A18" s="403" t="str">
        <f>A10</f>
        <v>Gesamtsumme Auszahlungen</v>
      </c>
      <c r="B18" s="204" t="e">
        <f t="shared" ref="B18:AG18" ca="1" si="3">IF((B10)=0,#N/A,(B10))</f>
        <v>#N/A</v>
      </c>
      <c r="C18" s="204" t="e">
        <f t="shared" ca="1" si="3"/>
        <v>#N/A</v>
      </c>
      <c r="D18" s="204" t="e">
        <f t="shared" ca="1" si="3"/>
        <v>#N/A</v>
      </c>
      <c r="E18" s="204">
        <f t="shared" ca="1" si="3"/>
        <v>1125.17</v>
      </c>
      <c r="F18" s="204">
        <f t="shared" ca="1" si="3"/>
        <v>1125.17</v>
      </c>
      <c r="G18" s="204">
        <f t="shared" ca="1" si="3"/>
        <v>1125.17</v>
      </c>
      <c r="H18" s="204">
        <f t="shared" ca="1" si="3"/>
        <v>1125.17</v>
      </c>
      <c r="I18" s="204">
        <f t="shared" ca="1" si="3"/>
        <v>1125.17</v>
      </c>
      <c r="J18" s="204">
        <f t="shared" ca="1" si="3"/>
        <v>1125.17</v>
      </c>
      <c r="K18" s="204">
        <f t="shared" ca="1" si="3"/>
        <v>1125.17</v>
      </c>
      <c r="L18" s="204">
        <f t="shared" ca="1" si="3"/>
        <v>1125.17</v>
      </c>
      <c r="M18" s="204">
        <f t="shared" ca="1" si="3"/>
        <v>1125.17</v>
      </c>
      <c r="N18" s="204">
        <f t="shared" ca="1" si="3"/>
        <v>1125.17</v>
      </c>
      <c r="O18" s="204">
        <f t="shared" ca="1" si="3"/>
        <v>1125.17</v>
      </c>
      <c r="P18" s="204">
        <f t="shared" ca="1" si="3"/>
        <v>1125.17</v>
      </c>
      <c r="Q18" s="204">
        <f t="shared" ca="1" si="3"/>
        <v>1125.17</v>
      </c>
      <c r="R18" s="204">
        <f t="shared" ca="1" si="3"/>
        <v>1125.17</v>
      </c>
      <c r="S18" s="204">
        <f t="shared" ca="1" si="3"/>
        <v>1125.17</v>
      </c>
      <c r="T18" s="204">
        <f t="shared" ca="1" si="3"/>
        <v>1125.17</v>
      </c>
      <c r="U18" s="204">
        <f t="shared" ca="1" si="3"/>
        <v>1125.17</v>
      </c>
      <c r="V18" s="204">
        <f t="shared" ca="1" si="3"/>
        <v>1125.17</v>
      </c>
      <c r="W18" s="204">
        <f t="shared" ca="1" si="3"/>
        <v>1125.17</v>
      </c>
      <c r="X18" s="204">
        <f t="shared" ca="1" si="3"/>
        <v>1125.17</v>
      </c>
      <c r="Y18" s="204">
        <f t="shared" ca="1" si="3"/>
        <v>1125.17</v>
      </c>
      <c r="Z18" s="204">
        <f t="shared" ca="1" si="3"/>
        <v>1125.17</v>
      </c>
      <c r="AA18" s="204">
        <f t="shared" ca="1" si="3"/>
        <v>1125.17</v>
      </c>
      <c r="AB18" s="204">
        <f t="shared" ca="1" si="3"/>
        <v>1925.17</v>
      </c>
      <c r="AC18" s="204">
        <f t="shared" ca="1" si="3"/>
        <v>1125.17</v>
      </c>
      <c r="AD18" s="204">
        <f t="shared" ca="1" si="3"/>
        <v>1125.17</v>
      </c>
      <c r="AE18" s="204">
        <f t="shared" ca="1" si="3"/>
        <v>1125.17</v>
      </c>
      <c r="AF18" s="204">
        <f t="shared" ca="1" si="3"/>
        <v>1125.17</v>
      </c>
      <c r="AG18" s="204">
        <f t="shared" ca="1" si="3"/>
        <v>1125.17</v>
      </c>
      <c r="AH18" s="204">
        <f t="shared" ref="AH18:BI18" ca="1" si="4">IF((AH10)=0,#N/A,(AH10))</f>
        <v>1125.17</v>
      </c>
      <c r="AI18" s="204">
        <f t="shared" ca="1" si="4"/>
        <v>1125.17</v>
      </c>
      <c r="AJ18" s="204">
        <f t="shared" ca="1" si="4"/>
        <v>1125.17</v>
      </c>
      <c r="AK18" s="204">
        <f t="shared" ca="1" si="4"/>
        <v>1125.17</v>
      </c>
      <c r="AL18" s="204">
        <f t="shared" ca="1" si="4"/>
        <v>1125.17</v>
      </c>
      <c r="AM18" s="204">
        <f t="shared" ca="1" si="4"/>
        <v>1125.17</v>
      </c>
      <c r="AN18" s="204">
        <f t="shared" ca="1" si="4"/>
        <v>36125.17</v>
      </c>
      <c r="AO18" s="204">
        <f t="shared" ca="1" si="4"/>
        <v>1125.17</v>
      </c>
      <c r="AP18" s="204">
        <f t="shared" ca="1" si="4"/>
        <v>1125.17</v>
      </c>
      <c r="AQ18" s="204">
        <f t="shared" ca="1" si="4"/>
        <v>1125.17</v>
      </c>
      <c r="AR18" s="204">
        <f t="shared" ca="1" si="4"/>
        <v>1125.17</v>
      </c>
      <c r="AS18" s="204">
        <f t="shared" ca="1" si="4"/>
        <v>1125.17</v>
      </c>
      <c r="AT18" s="204">
        <f t="shared" ca="1" si="4"/>
        <v>1125.17</v>
      </c>
      <c r="AU18" s="204">
        <f t="shared" ca="1" si="4"/>
        <v>1125.17</v>
      </c>
      <c r="AV18" s="204">
        <f t="shared" ca="1" si="4"/>
        <v>1125.17</v>
      </c>
      <c r="AW18" s="204">
        <f t="shared" ca="1" si="4"/>
        <v>1125.17</v>
      </c>
      <c r="AX18" s="204">
        <f t="shared" ca="1" si="4"/>
        <v>1125.17</v>
      </c>
      <c r="AY18" s="204">
        <f t="shared" ca="1" si="4"/>
        <v>1125.17</v>
      </c>
      <c r="AZ18" s="204">
        <f t="shared" ca="1" si="4"/>
        <v>1125.17</v>
      </c>
      <c r="BA18" s="204">
        <f t="shared" ca="1" si="4"/>
        <v>1125.17</v>
      </c>
      <c r="BB18" s="204">
        <f t="shared" ca="1" si="4"/>
        <v>1125.17</v>
      </c>
      <c r="BC18" s="204">
        <f t="shared" ca="1" si="4"/>
        <v>1125.17</v>
      </c>
      <c r="BD18" s="204">
        <f t="shared" ca="1" si="4"/>
        <v>1125.17</v>
      </c>
      <c r="BE18" s="204">
        <f t="shared" ca="1" si="4"/>
        <v>1125.17</v>
      </c>
      <c r="BF18" s="204">
        <f t="shared" ca="1" si="4"/>
        <v>1125.17</v>
      </c>
      <c r="BG18" s="204">
        <f t="shared" ca="1" si="4"/>
        <v>1125.17</v>
      </c>
      <c r="BH18" s="204">
        <f t="shared" ca="1" si="4"/>
        <v>1125.17</v>
      </c>
      <c r="BI18" s="204">
        <f t="shared" ca="1" si="4"/>
        <v>1125.17</v>
      </c>
    </row>
    <row r="19" spans="1:61" s="103" customFormat="1" ht="33.75" customHeight="1" x14ac:dyDescent="0.25">
      <c r="A19" s="404" t="str">
        <f>A12</f>
        <v>Summe Liquide Mittel nach Verrechnung</v>
      </c>
      <c r="B19" s="204" t="e">
        <f t="shared" ref="B19:AG19" ca="1" si="5">IF((B12)=0,#N/A,(B12))</f>
        <v>#N/A</v>
      </c>
      <c r="C19" s="204" t="e">
        <f t="shared" ca="1" si="5"/>
        <v>#N/A</v>
      </c>
      <c r="D19" s="204" t="e">
        <f t="shared" ca="1" si="5"/>
        <v>#N/A</v>
      </c>
      <c r="E19" s="204">
        <f t="shared" ca="1" si="5"/>
        <v>305.52000000000044</v>
      </c>
      <c r="F19" s="204">
        <f t="shared" ca="1" si="5"/>
        <v>392.60000000000036</v>
      </c>
      <c r="G19" s="204">
        <f t="shared" ca="1" si="5"/>
        <v>479.68000000000029</v>
      </c>
      <c r="H19" s="204">
        <f t="shared" ca="1" si="5"/>
        <v>5566.76</v>
      </c>
      <c r="I19" s="204">
        <f t="shared" ca="1" si="5"/>
        <v>5653.84</v>
      </c>
      <c r="J19" s="204">
        <f t="shared" ca="1" si="5"/>
        <v>5740.92</v>
      </c>
      <c r="K19" s="204">
        <f t="shared" ca="1" si="5"/>
        <v>5828</v>
      </c>
      <c r="L19" s="204">
        <f t="shared" ca="1" si="5"/>
        <v>5915.08</v>
      </c>
      <c r="M19" s="204">
        <f t="shared" ca="1" si="5"/>
        <v>6002.16</v>
      </c>
      <c r="N19" s="204">
        <f t="shared" ca="1" si="5"/>
        <v>6089.24</v>
      </c>
      <c r="O19" s="204">
        <f t="shared" ca="1" si="5"/>
        <v>6176.32</v>
      </c>
      <c r="P19" s="204">
        <f t="shared" ca="1" si="5"/>
        <v>6513.4</v>
      </c>
      <c r="Q19" s="204">
        <f t="shared" ca="1" si="5"/>
        <v>6600.48</v>
      </c>
      <c r="R19" s="204">
        <f t="shared" ca="1" si="5"/>
        <v>6687.5599999999995</v>
      </c>
      <c r="S19" s="204">
        <f t="shared" ca="1" si="5"/>
        <v>6774.6399999999994</v>
      </c>
      <c r="T19" s="204">
        <f t="shared" ca="1" si="5"/>
        <v>6861.7199999999993</v>
      </c>
      <c r="U19" s="204">
        <f t="shared" ca="1" si="5"/>
        <v>6948.7999999999993</v>
      </c>
      <c r="V19" s="204">
        <f t="shared" ca="1" si="5"/>
        <v>7035.8799999999992</v>
      </c>
      <c r="W19" s="204">
        <f t="shared" ca="1" si="5"/>
        <v>7122.9599999999991</v>
      </c>
      <c r="X19" s="204">
        <f t="shared" ca="1" si="5"/>
        <v>7210.0399999999991</v>
      </c>
      <c r="Y19" s="204">
        <f t="shared" ca="1" si="5"/>
        <v>7297.119999999999</v>
      </c>
      <c r="Z19" s="204">
        <f t="shared" ca="1" si="5"/>
        <v>7384.1999999999989</v>
      </c>
      <c r="AA19" s="204">
        <f t="shared" ca="1" si="5"/>
        <v>7471.2799999999988</v>
      </c>
      <c r="AB19" s="204">
        <f t="shared" ca="1" si="5"/>
        <v>7008.3599999999988</v>
      </c>
      <c r="AC19" s="204">
        <f t="shared" ca="1" si="5"/>
        <v>7095.4399999999987</v>
      </c>
      <c r="AD19" s="204">
        <f t="shared" ca="1" si="5"/>
        <v>7182.5199999999986</v>
      </c>
      <c r="AE19" s="204">
        <f t="shared" ca="1" si="5"/>
        <v>7269.5999999999985</v>
      </c>
      <c r="AF19" s="204">
        <f t="shared" ca="1" si="5"/>
        <v>7356.6799999999985</v>
      </c>
      <c r="AG19" s="204">
        <f t="shared" ca="1" si="5"/>
        <v>7443.7599999999984</v>
      </c>
      <c r="AH19" s="204">
        <f t="shared" ref="AH19:BI19" ca="1" si="6">IF((AH12)=0,#N/A,(AH12))</f>
        <v>7530.8399999999983</v>
      </c>
      <c r="AI19" s="204">
        <f t="shared" ca="1" si="6"/>
        <v>7617.9199999999983</v>
      </c>
      <c r="AJ19" s="204">
        <f t="shared" ca="1" si="6"/>
        <v>7704.9999999999982</v>
      </c>
      <c r="AK19" s="204">
        <f t="shared" ca="1" si="6"/>
        <v>7792.0799999999981</v>
      </c>
      <c r="AL19" s="204">
        <f t="shared" ca="1" si="6"/>
        <v>7879.159999999998</v>
      </c>
      <c r="AM19" s="204">
        <f t="shared" ca="1" si="6"/>
        <v>7966.239999999998</v>
      </c>
      <c r="AN19" s="204">
        <f t="shared" ca="1" si="6"/>
        <v>-26696.68</v>
      </c>
      <c r="AO19" s="204">
        <f t="shared" ca="1" si="6"/>
        <v>-26609.599999999999</v>
      </c>
      <c r="AP19" s="204">
        <f t="shared" ca="1" si="6"/>
        <v>-26522.519999999997</v>
      </c>
      <c r="AQ19" s="204">
        <f t="shared" ca="1" si="6"/>
        <v>-26435.439999999995</v>
      </c>
      <c r="AR19" s="204">
        <f t="shared" ca="1" si="6"/>
        <v>-26348.359999999993</v>
      </c>
      <c r="AS19" s="204">
        <f t="shared" ca="1" si="6"/>
        <v>-26261.279999999992</v>
      </c>
      <c r="AT19" s="204">
        <f t="shared" ca="1" si="6"/>
        <v>-26174.19999999999</v>
      </c>
      <c r="AU19" s="204">
        <f t="shared" ca="1" si="6"/>
        <v>-26087.119999999988</v>
      </c>
      <c r="AV19" s="204">
        <f t="shared" ca="1" si="6"/>
        <v>-26000.039999999986</v>
      </c>
      <c r="AW19" s="204">
        <f t="shared" ca="1" si="6"/>
        <v>-25912.959999999985</v>
      </c>
      <c r="AX19" s="204">
        <f t="shared" ca="1" si="6"/>
        <v>-25825.879999999983</v>
      </c>
      <c r="AY19" s="204">
        <f t="shared" ca="1" si="6"/>
        <v>-25738.799999999981</v>
      </c>
      <c r="AZ19" s="204">
        <f t="shared" ca="1" si="6"/>
        <v>-11062.719999999981</v>
      </c>
      <c r="BA19" s="204">
        <f t="shared" ca="1" si="6"/>
        <v>-10975.639999999981</v>
      </c>
      <c r="BB19" s="204">
        <f t="shared" ca="1" si="6"/>
        <v>-10888.559999999981</v>
      </c>
      <c r="BC19" s="204">
        <f t="shared" ca="1" si="6"/>
        <v>-10801.479999999981</v>
      </c>
      <c r="BD19" s="204">
        <f t="shared" ca="1" si="6"/>
        <v>-10714.399999999981</v>
      </c>
      <c r="BE19" s="204">
        <f t="shared" ca="1" si="6"/>
        <v>-10627.319999999982</v>
      </c>
      <c r="BF19" s="204">
        <f t="shared" ca="1" si="6"/>
        <v>-10540.239999999982</v>
      </c>
      <c r="BG19" s="204">
        <f t="shared" ca="1" si="6"/>
        <v>-10453.159999999982</v>
      </c>
      <c r="BH19" s="204">
        <f t="shared" ca="1" si="6"/>
        <v>-10366.079999999982</v>
      </c>
      <c r="BI19" s="204">
        <f t="shared" ca="1" si="6"/>
        <v>-10278.999999999982</v>
      </c>
    </row>
    <row r="20" spans="1:61" s="103" customFormat="1" ht="25.5" customHeight="1" x14ac:dyDescent="0.25">
      <c r="A20" s="404" t="str">
        <f>A13</f>
        <v>Kurzfristige Kreditlinien</v>
      </c>
      <c r="B20" s="204" t="e">
        <f t="shared" ref="B20:AG20" ca="1" si="7">IF((B13)=0,#N/A,(B13))</f>
        <v>#N/A</v>
      </c>
      <c r="C20" s="204" t="e">
        <f t="shared" ca="1" si="7"/>
        <v>#N/A</v>
      </c>
      <c r="D20" s="204" t="e">
        <f t="shared" ca="1" si="7"/>
        <v>#N/A</v>
      </c>
      <c r="E20" s="204">
        <f t="shared" ca="1" si="7"/>
        <v>-12000</v>
      </c>
      <c r="F20" s="204">
        <f t="shared" ca="1" si="7"/>
        <v>-12000</v>
      </c>
      <c r="G20" s="204">
        <f t="shared" ca="1" si="7"/>
        <v>-12000</v>
      </c>
      <c r="H20" s="204">
        <f t="shared" ca="1" si="7"/>
        <v>-12000</v>
      </c>
      <c r="I20" s="204">
        <f t="shared" ca="1" si="7"/>
        <v>-12000</v>
      </c>
      <c r="J20" s="204">
        <f t="shared" ca="1" si="7"/>
        <v>-12000</v>
      </c>
      <c r="K20" s="204">
        <f t="shared" ca="1" si="7"/>
        <v>-12000</v>
      </c>
      <c r="L20" s="204">
        <f t="shared" ca="1" si="7"/>
        <v>-12000</v>
      </c>
      <c r="M20" s="204">
        <f t="shared" ca="1" si="7"/>
        <v>-12000</v>
      </c>
      <c r="N20" s="204">
        <f t="shared" ca="1" si="7"/>
        <v>-12000</v>
      </c>
      <c r="O20" s="204">
        <f t="shared" ca="1" si="7"/>
        <v>-12000</v>
      </c>
      <c r="P20" s="204">
        <f t="shared" ca="1" si="7"/>
        <v>-12000</v>
      </c>
      <c r="Q20" s="204">
        <f t="shared" ca="1" si="7"/>
        <v>-12000</v>
      </c>
      <c r="R20" s="204">
        <f t="shared" ca="1" si="7"/>
        <v>-12000</v>
      </c>
      <c r="S20" s="204">
        <f t="shared" ca="1" si="7"/>
        <v>-12000</v>
      </c>
      <c r="T20" s="204">
        <f t="shared" ca="1" si="7"/>
        <v>-12000</v>
      </c>
      <c r="U20" s="204">
        <f t="shared" ca="1" si="7"/>
        <v>-12000</v>
      </c>
      <c r="V20" s="204">
        <f t="shared" ca="1" si="7"/>
        <v>-12000</v>
      </c>
      <c r="W20" s="204">
        <f t="shared" ca="1" si="7"/>
        <v>-12000</v>
      </c>
      <c r="X20" s="204">
        <f t="shared" ca="1" si="7"/>
        <v>-12000</v>
      </c>
      <c r="Y20" s="204">
        <f t="shared" ca="1" si="7"/>
        <v>-12000</v>
      </c>
      <c r="Z20" s="204">
        <f t="shared" ca="1" si="7"/>
        <v>-12000</v>
      </c>
      <c r="AA20" s="204">
        <f t="shared" ca="1" si="7"/>
        <v>-12000</v>
      </c>
      <c r="AB20" s="204">
        <f t="shared" ca="1" si="7"/>
        <v>-12000</v>
      </c>
      <c r="AC20" s="204">
        <f t="shared" ca="1" si="7"/>
        <v>-12000</v>
      </c>
      <c r="AD20" s="204">
        <f t="shared" ca="1" si="7"/>
        <v>-12000</v>
      </c>
      <c r="AE20" s="204">
        <f t="shared" ca="1" si="7"/>
        <v>-12000</v>
      </c>
      <c r="AF20" s="204">
        <f t="shared" ca="1" si="7"/>
        <v>-12000</v>
      </c>
      <c r="AG20" s="204">
        <f t="shared" ca="1" si="7"/>
        <v>-12000</v>
      </c>
      <c r="AH20" s="204">
        <f t="shared" ref="AH20:BI20" ca="1" si="8">IF((AH13)=0,#N/A,(AH13))</f>
        <v>-12000</v>
      </c>
      <c r="AI20" s="204">
        <f t="shared" ca="1" si="8"/>
        <v>-12000</v>
      </c>
      <c r="AJ20" s="204">
        <f t="shared" ca="1" si="8"/>
        <v>-12000</v>
      </c>
      <c r="AK20" s="204">
        <f t="shared" ca="1" si="8"/>
        <v>-12000</v>
      </c>
      <c r="AL20" s="204">
        <f t="shared" ca="1" si="8"/>
        <v>-12000</v>
      </c>
      <c r="AM20" s="204">
        <f t="shared" ca="1" si="8"/>
        <v>-12000</v>
      </c>
      <c r="AN20" s="204">
        <f t="shared" ca="1" si="8"/>
        <v>-37000</v>
      </c>
      <c r="AO20" s="204">
        <f t="shared" ca="1" si="8"/>
        <v>-35000</v>
      </c>
      <c r="AP20" s="204">
        <f t="shared" ca="1" si="8"/>
        <v>-35000</v>
      </c>
      <c r="AQ20" s="204">
        <f t="shared" ca="1" si="8"/>
        <v>-35000</v>
      </c>
      <c r="AR20" s="204">
        <f t="shared" ca="1" si="8"/>
        <v>-35000</v>
      </c>
      <c r="AS20" s="204">
        <f t="shared" ca="1" si="8"/>
        <v>-35000</v>
      </c>
      <c r="AT20" s="204">
        <f t="shared" ca="1" si="8"/>
        <v>-35000</v>
      </c>
      <c r="AU20" s="204">
        <f t="shared" ca="1" si="8"/>
        <v>-35000</v>
      </c>
      <c r="AV20" s="204">
        <f t="shared" ca="1" si="8"/>
        <v>-35000</v>
      </c>
      <c r="AW20" s="204">
        <f t="shared" ca="1" si="8"/>
        <v>-35000</v>
      </c>
      <c r="AX20" s="204">
        <f t="shared" ca="1" si="8"/>
        <v>-35000</v>
      </c>
      <c r="AY20" s="204">
        <f t="shared" ca="1" si="8"/>
        <v>-35000</v>
      </c>
      <c r="AZ20" s="204">
        <f t="shared" ca="1" si="8"/>
        <v>-35000</v>
      </c>
      <c r="BA20" s="204">
        <f t="shared" ca="1" si="8"/>
        <v>-35000</v>
      </c>
      <c r="BB20" s="204">
        <f t="shared" ca="1" si="8"/>
        <v>-35000</v>
      </c>
      <c r="BC20" s="204">
        <f t="shared" ca="1" si="8"/>
        <v>-35000</v>
      </c>
      <c r="BD20" s="204">
        <f t="shared" ca="1" si="8"/>
        <v>-35000</v>
      </c>
      <c r="BE20" s="204">
        <f t="shared" ca="1" si="8"/>
        <v>-35000</v>
      </c>
      <c r="BF20" s="204">
        <f t="shared" ca="1" si="8"/>
        <v>-35000</v>
      </c>
      <c r="BG20" s="204">
        <f t="shared" ca="1" si="8"/>
        <v>-35000</v>
      </c>
      <c r="BH20" s="204">
        <f t="shared" ca="1" si="8"/>
        <v>-35000</v>
      </c>
      <c r="BI20" s="204">
        <f t="shared" ca="1" si="8"/>
        <v>-35000</v>
      </c>
    </row>
    <row r="21" spans="1:61" ht="25.5" customHeight="1" x14ac:dyDescent="0.2">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row>
    <row r="22" spans="1:61" ht="25.5" customHeight="1" x14ac:dyDescent="0.25">
      <c r="B22" s="103" t="s">
        <v>181</v>
      </c>
      <c r="N22" s="103" t="s">
        <v>181</v>
      </c>
      <c r="Z22" s="103" t="s">
        <v>181</v>
      </c>
      <c r="AL22" s="103" t="s">
        <v>181</v>
      </c>
      <c r="AX22" s="103" t="s">
        <v>181</v>
      </c>
    </row>
    <row r="23" spans="1:61" ht="25.5" customHeight="1" x14ac:dyDescent="0.2"/>
    <row r="24" spans="1:61" ht="25.5" customHeight="1" x14ac:dyDescent="0.2"/>
    <row r="25" spans="1:61" ht="25.5" customHeight="1" x14ac:dyDescent="0.2"/>
    <row r="26" spans="1:61" ht="25.5" customHeight="1" x14ac:dyDescent="0.2"/>
    <row r="27" spans="1:61" ht="25.5" customHeight="1" x14ac:dyDescent="0.2"/>
    <row r="28" spans="1:61" ht="25.5" customHeight="1" x14ac:dyDescent="0.2"/>
  </sheetData>
  <sheetProtection algorithmName="SHA-512" hashValue="MlcyGYndtoLLsPFrkSWSgpKCzNygWgnneriRWSMlt5m40BRODEg8n/dsG44U6bxoXgcL0VMUEsQlG31H/2Hckw==" saltValue="r+XqNhT6demb9a8+oxqEqA==" spinCount="100000" sheet="1" objects="1" scenarios="1" selectLockedCells="1"/>
  <mergeCells count="15">
    <mergeCell ref="F3:J3"/>
    <mergeCell ref="A1:J2"/>
    <mergeCell ref="R3:V3"/>
    <mergeCell ref="AD3:AH3"/>
    <mergeCell ref="AP3:AT3"/>
    <mergeCell ref="Z1:AH2"/>
    <mergeCell ref="AI1:AJ3"/>
    <mergeCell ref="AL1:AT2"/>
    <mergeCell ref="AU1:AV3"/>
    <mergeCell ref="AX1:BF2"/>
    <mergeCell ref="BG1:BH3"/>
    <mergeCell ref="BB3:BF3"/>
    <mergeCell ref="K1:L3"/>
    <mergeCell ref="W1:X3"/>
    <mergeCell ref="N1:V2"/>
  </mergeCells>
  <hyperlinks>
    <hyperlink ref="A3" r:id="rId1" xr:uid="{BDBA1A8B-B2AE-4E9F-9B1B-D56CD370A898}"/>
  </hyperlinks>
  <pageMargins left="0.39370078740157483" right="0.39370078740157483" top="0.39370078740157483" bottom="0.39370078740157483" header="0.39370078740157483" footer="0.39370078740157483"/>
  <pageSetup paperSize="9" scale="68" fitToWidth="5" orientation="landscape" horizontalDpi="4294967293" r:id="rId2"/>
  <headerFooter>
    <oddFooter>&amp;L&amp;"Times New Roman,Standard"&amp;12&amp;A/ &amp;D
www.aicofira.de&amp;C&amp;"Times New Roman,Standard"&amp;12&amp;P von &amp;N&amp;R&amp;"Times New Roman,Standard"&amp;12Für die Korrektheit der Vorlage / Formeln übernehmen wir keine Gewähr. 
Eine persönliche Kontrolle ist erforderlich.</oddFooter>
  </headerFooter>
  <colBreaks count="4" manualBreakCount="4">
    <brk id="13" max="1048575" man="1"/>
    <brk id="25" max="1048575" man="1"/>
    <brk id="37" max="1048575" man="1"/>
    <brk id="49" max="1048575" man="1"/>
  </col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A04BD-9BE3-4BE1-9285-25FF9C25B870}">
  <sheetPr>
    <tabColor rgb="FFFFC000"/>
  </sheetPr>
  <dimension ref="A1:E46"/>
  <sheetViews>
    <sheetView workbookViewId="0">
      <selection sqref="A1:E5"/>
    </sheetView>
  </sheetViews>
  <sheetFormatPr baseColWidth="10" defaultColWidth="0" defaultRowHeight="12.75" zeroHeight="1" x14ac:dyDescent="0.2"/>
  <cols>
    <col min="1" max="5" width="11.42578125" style="633" customWidth="1"/>
    <col min="6" max="16384" width="11.42578125" style="633" hidden="1"/>
  </cols>
  <sheetData>
    <row r="1" spans="1:5" x14ac:dyDescent="0.2">
      <c r="A1" s="758" t="s">
        <v>315</v>
      </c>
      <c r="B1" s="759"/>
      <c r="C1" s="759"/>
      <c r="D1" s="759"/>
      <c r="E1" s="759"/>
    </row>
    <row r="2" spans="1:5" x14ac:dyDescent="0.2">
      <c r="A2" s="759"/>
      <c r="B2" s="759"/>
      <c r="C2" s="759"/>
      <c r="D2" s="759"/>
      <c r="E2" s="759"/>
    </row>
    <row r="3" spans="1:5" x14ac:dyDescent="0.2">
      <c r="A3" s="759"/>
      <c r="B3" s="759"/>
      <c r="C3" s="759"/>
      <c r="D3" s="759"/>
      <c r="E3" s="759"/>
    </row>
    <row r="4" spans="1:5" x14ac:dyDescent="0.2">
      <c r="A4" s="759"/>
      <c r="B4" s="759"/>
      <c r="C4" s="759"/>
      <c r="D4" s="759"/>
      <c r="E4" s="759"/>
    </row>
    <row r="5" spans="1:5" x14ac:dyDescent="0.2">
      <c r="A5" s="759"/>
      <c r="B5" s="759"/>
      <c r="C5" s="759"/>
      <c r="D5" s="759"/>
      <c r="E5" s="759"/>
    </row>
    <row r="17" s="633" customFormat="1" hidden="1" x14ac:dyDescent="0.2"/>
    <row r="18" s="633" customFormat="1" hidden="1" x14ac:dyDescent="0.2"/>
    <row r="19" s="633" customFormat="1" hidden="1" x14ac:dyDescent="0.2"/>
    <row r="20" s="633" customFormat="1" hidden="1" x14ac:dyDescent="0.2"/>
    <row r="21" s="633" customFormat="1" hidden="1" x14ac:dyDescent="0.2"/>
    <row r="22" s="633" customFormat="1" hidden="1" x14ac:dyDescent="0.2"/>
    <row r="23" s="633" customFormat="1" hidden="1" x14ac:dyDescent="0.2"/>
    <row r="24" s="633" customFormat="1" hidden="1" x14ac:dyDescent="0.2"/>
    <row r="25" s="633" customFormat="1" hidden="1" x14ac:dyDescent="0.2"/>
    <row r="26" s="633" customFormat="1" hidden="1" x14ac:dyDescent="0.2"/>
    <row r="27" s="633" customFormat="1" hidden="1" x14ac:dyDescent="0.2"/>
    <row r="28" s="633" customFormat="1" hidden="1" x14ac:dyDescent="0.2"/>
    <row r="29" s="633" customFormat="1" hidden="1" x14ac:dyDescent="0.2"/>
    <row r="30" s="633" customFormat="1" hidden="1" x14ac:dyDescent="0.2"/>
    <row r="31" s="633" customFormat="1" hidden="1" x14ac:dyDescent="0.2"/>
    <row r="32" s="633" customFormat="1" hidden="1" x14ac:dyDescent="0.2"/>
    <row r="33" s="633" customFormat="1" hidden="1" x14ac:dyDescent="0.2"/>
    <row r="34" s="633" customFormat="1" hidden="1" x14ac:dyDescent="0.2"/>
    <row r="35" s="633" customFormat="1" hidden="1" x14ac:dyDescent="0.2"/>
    <row r="36" s="633" customFormat="1" hidden="1" x14ac:dyDescent="0.2"/>
    <row r="37" s="633" customFormat="1" hidden="1" x14ac:dyDescent="0.2"/>
    <row r="38" s="633" customFormat="1" hidden="1" x14ac:dyDescent="0.2"/>
    <row r="39" s="633" customFormat="1" hidden="1" x14ac:dyDescent="0.2"/>
    <row r="40" s="633" customFormat="1" hidden="1" x14ac:dyDescent="0.2"/>
    <row r="41" s="633" customFormat="1" hidden="1" x14ac:dyDescent="0.2"/>
    <row r="42" s="633" customFormat="1" hidden="1" x14ac:dyDescent="0.2"/>
    <row r="43" s="633" customFormat="1" hidden="1" x14ac:dyDescent="0.2"/>
    <row r="44" s="633" customFormat="1" hidden="1" x14ac:dyDescent="0.2"/>
    <row r="45" s="633" customFormat="1" hidden="1" x14ac:dyDescent="0.2"/>
    <row r="46" s="633" customFormat="1" hidden="1" x14ac:dyDescent="0.2"/>
  </sheetData>
  <sheetProtection algorithmName="SHA-512" hashValue="UuSP1eYf/o6k3SHeI9zBC4YcIBO1hg1Zk5FB26wpevfxMEQTpS2jMAVHkd6437tDW8N9Vl8lHrPd1GUWFTWAUg==" saltValue="b3hgjo0gygBIszU3GXRLJw==" spinCount="100000" sheet="1" objects="1" scenarios="1" selectLockedCells="1"/>
  <mergeCells count="1">
    <mergeCell ref="A1:E5"/>
  </mergeCells>
  <hyperlinks>
    <hyperlink ref="A1" location="Übersicht!A1" display="Link: Zurück zur Übersicht" xr:uid="{D6A3F29E-FFFE-43C9-9A87-64921F3C2CB4}"/>
  </hyperlink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08080"/>
  </sheetPr>
  <dimension ref="A1:H153"/>
  <sheetViews>
    <sheetView topLeftCell="C1" workbookViewId="0">
      <selection activeCell="C1" sqref="C1:F1"/>
    </sheetView>
  </sheetViews>
  <sheetFormatPr baseColWidth="10" defaultColWidth="11.42578125" defaultRowHeight="15.75" x14ac:dyDescent="0.25"/>
  <cols>
    <col min="1" max="1" width="40.7109375" style="239" customWidth="1"/>
    <col min="2" max="2" width="21.42578125" style="239" customWidth="1"/>
    <col min="3" max="3" width="39.42578125" style="239" customWidth="1"/>
    <col min="4" max="4" width="22.5703125" style="239" customWidth="1"/>
    <col min="5" max="5" width="33" style="239" customWidth="1"/>
    <col min="6" max="6" width="23.28515625" style="239" customWidth="1"/>
    <col min="7" max="7" width="30.85546875" style="239" customWidth="1"/>
    <col min="8" max="8" width="24.28515625" style="239" customWidth="1"/>
    <col min="9" max="9" width="25.5703125" style="239" customWidth="1"/>
    <col min="10" max="10" width="24.28515625" style="239" customWidth="1"/>
    <col min="11" max="11" width="26" style="239" customWidth="1"/>
    <col min="12" max="12" width="19.42578125" style="239" customWidth="1"/>
    <col min="13" max="13" width="14.5703125" style="239" customWidth="1"/>
    <col min="14" max="14" width="33.28515625" style="239" customWidth="1"/>
    <col min="15" max="15" width="33.7109375" style="239" customWidth="1"/>
    <col min="16" max="16" width="13" style="239" customWidth="1"/>
    <col min="17" max="17" width="2.140625" style="239" customWidth="1"/>
    <col min="18" max="23" width="11.7109375" style="239" customWidth="1"/>
    <col min="24" max="24" width="13.5703125" style="239" customWidth="1"/>
    <col min="25" max="16384" width="11.42578125" style="239"/>
  </cols>
  <sheetData>
    <row r="1" spans="1:7" ht="38.25" customHeight="1" x14ac:dyDescent="0.45">
      <c r="C1" s="803" t="s">
        <v>236</v>
      </c>
      <c r="D1" s="803"/>
      <c r="E1" s="803"/>
      <c r="F1" s="803"/>
    </row>
    <row r="5" spans="1:7" x14ac:dyDescent="0.25">
      <c r="B5" s="1"/>
      <c r="C5" s="1"/>
      <c r="D5" s="1"/>
      <c r="E5" s="1"/>
      <c r="F5" s="1"/>
      <c r="G5" s="1"/>
    </row>
    <row r="6" spans="1:7" x14ac:dyDescent="0.25">
      <c r="A6" s="358" t="s">
        <v>77</v>
      </c>
      <c r="B6" s="1"/>
      <c r="C6" s="1"/>
      <c r="D6" s="1"/>
      <c r="E6" s="1"/>
      <c r="F6" s="1"/>
      <c r="G6" s="1"/>
    </row>
    <row r="7" spans="1:7" x14ac:dyDescent="0.25">
      <c r="B7" s="1"/>
      <c r="C7" s="1"/>
      <c r="D7" s="1"/>
      <c r="E7" s="1"/>
      <c r="F7" s="1"/>
      <c r="G7" s="1"/>
    </row>
    <row r="8" spans="1:7" x14ac:dyDescent="0.25">
      <c r="B8" s="1"/>
      <c r="C8" s="1"/>
      <c r="D8" s="1"/>
      <c r="E8" s="1"/>
      <c r="F8" s="1"/>
      <c r="G8" s="1"/>
    </row>
    <row r="9" spans="1:7" x14ac:dyDescent="0.25">
      <c r="B9" s="2">
        <f ca="1">TODAY()</f>
        <v>45748</v>
      </c>
      <c r="C9" s="1"/>
      <c r="D9" s="1"/>
      <c r="E9" s="1"/>
      <c r="F9" s="1"/>
      <c r="G9" s="1"/>
    </row>
    <row r="10" spans="1:7" x14ac:dyDescent="0.25">
      <c r="B10" s="1"/>
      <c r="C10" s="1"/>
      <c r="D10" s="1"/>
      <c r="E10" s="1"/>
      <c r="F10" s="1"/>
      <c r="G10" s="1"/>
    </row>
    <row r="11" spans="1:7" x14ac:dyDescent="0.25">
      <c r="B11" s="1"/>
      <c r="C11" s="1"/>
      <c r="D11" s="1"/>
      <c r="E11" s="1"/>
      <c r="F11" s="1"/>
      <c r="G11" s="1"/>
    </row>
    <row r="12" spans="1:7" x14ac:dyDescent="0.25">
      <c r="B12" s="801" t="s">
        <v>78</v>
      </c>
      <c r="C12" s="802"/>
      <c r="D12" s="1"/>
      <c r="E12" s="1"/>
      <c r="F12" s="1"/>
      <c r="G12" s="1"/>
    </row>
    <row r="13" spans="1:7" x14ac:dyDescent="0.25">
      <c r="A13" s="1"/>
      <c r="B13" s="1"/>
      <c r="C13" s="1"/>
      <c r="D13" s="1"/>
      <c r="E13" s="1"/>
      <c r="F13" s="1"/>
      <c r="G13" s="1"/>
    </row>
    <row r="14" spans="1:7" x14ac:dyDescent="0.25">
      <c r="A14" s="1"/>
      <c r="B14" s="1"/>
      <c r="C14" s="1"/>
      <c r="D14" s="1"/>
      <c r="E14" s="1"/>
      <c r="F14" s="1"/>
      <c r="G14" s="1"/>
    </row>
    <row r="15" spans="1:7" x14ac:dyDescent="0.25">
      <c r="B15" s="1"/>
      <c r="C15" s="1"/>
      <c r="D15" s="1"/>
      <c r="E15" s="1"/>
      <c r="F15" s="1"/>
      <c r="G15" s="1"/>
    </row>
    <row r="16" spans="1:7" x14ac:dyDescent="0.25">
      <c r="A16" s="548"/>
      <c r="B16" s="547"/>
      <c r="C16" s="547"/>
      <c r="D16" s="547"/>
      <c r="E16" s="1"/>
      <c r="F16" s="1"/>
      <c r="G16" s="1"/>
    </row>
    <row r="17" spans="1:7" ht="29.25" customHeight="1" x14ac:dyDescent="0.25">
      <c r="A17" s="549"/>
      <c r="B17" s="544"/>
      <c r="C17" s="1"/>
      <c r="D17" s="1"/>
      <c r="E17" s="1"/>
      <c r="F17" s="1"/>
      <c r="G17" s="1"/>
    </row>
    <row r="18" spans="1:7" x14ac:dyDescent="0.25">
      <c r="A18" s="1"/>
      <c r="B18" s="1"/>
      <c r="C18" s="1"/>
      <c r="D18" s="1"/>
      <c r="E18" s="1"/>
      <c r="F18" s="1"/>
      <c r="G18" s="1"/>
    </row>
    <row r="19" spans="1:7" ht="30" customHeight="1" x14ac:dyDescent="0.25">
      <c r="A19" s="545" t="s">
        <v>227</v>
      </c>
      <c r="B19" s="1"/>
      <c r="C19" s="1"/>
      <c r="D19" s="1"/>
      <c r="E19" s="1"/>
      <c r="F19" s="1"/>
      <c r="G19" s="1"/>
    </row>
    <row r="20" spans="1:7" x14ac:dyDescent="0.25">
      <c r="A20" s="1"/>
      <c r="B20" s="1"/>
      <c r="C20" s="1"/>
      <c r="D20" s="1"/>
      <c r="E20" s="1"/>
      <c r="F20" s="1"/>
      <c r="G20" s="1"/>
    </row>
    <row r="21" spans="1:7" ht="25.5" x14ac:dyDescent="0.25">
      <c r="A21" s="545" t="s">
        <v>78</v>
      </c>
      <c r="B21" s="1"/>
      <c r="C21" s="1"/>
      <c r="D21" s="1"/>
      <c r="E21" s="1"/>
      <c r="F21" s="1"/>
      <c r="G21" s="1"/>
    </row>
    <row r="22" spans="1:7" x14ac:dyDescent="0.25">
      <c r="A22" s="1"/>
      <c r="B22" s="1"/>
      <c r="C22" s="1"/>
      <c r="D22" s="1"/>
      <c r="E22" s="1"/>
      <c r="F22" s="1"/>
      <c r="G22" s="1"/>
    </row>
    <row r="23" spans="1:7" x14ac:dyDescent="0.25">
      <c r="A23" s="1"/>
      <c r="B23" s="1"/>
      <c r="C23" s="1"/>
      <c r="D23" s="1"/>
      <c r="E23" s="1"/>
      <c r="F23" s="1"/>
      <c r="G23" s="1"/>
    </row>
    <row r="24" spans="1:7" x14ac:dyDescent="0.25">
      <c r="A24" s="1"/>
      <c r="B24" s="1"/>
      <c r="C24" s="1"/>
      <c r="D24" s="1"/>
      <c r="E24" s="1"/>
      <c r="F24" s="1"/>
      <c r="G24" s="1"/>
    </row>
    <row r="25" spans="1:7" x14ac:dyDescent="0.25">
      <c r="B25" s="1"/>
      <c r="C25" s="1"/>
      <c r="D25" s="1"/>
      <c r="E25" s="1"/>
      <c r="F25" s="1"/>
      <c r="G25" s="1"/>
    </row>
    <row r="26" spans="1:7" x14ac:dyDescent="0.25">
      <c r="B26" s="1"/>
      <c r="C26" s="1"/>
      <c r="D26" s="1"/>
      <c r="E26" s="1"/>
      <c r="F26" s="1"/>
      <c r="G26" s="1"/>
    </row>
    <row r="27" spans="1:7" x14ac:dyDescent="0.25">
      <c r="B27" s="1"/>
      <c r="C27" s="1"/>
      <c r="D27" s="1"/>
      <c r="E27" s="1"/>
      <c r="F27" s="1"/>
      <c r="G27" s="1"/>
    </row>
    <row r="28" spans="1:7" x14ac:dyDescent="0.25">
      <c r="B28" s="1"/>
      <c r="C28" s="1"/>
      <c r="D28" s="1"/>
      <c r="E28" s="1"/>
      <c r="F28" s="1"/>
      <c r="G28" s="1"/>
    </row>
    <row r="29" spans="1:7" x14ac:dyDescent="0.25">
      <c r="B29" s="1"/>
      <c r="C29" s="1"/>
      <c r="D29" s="1"/>
      <c r="E29" s="1"/>
      <c r="F29" s="1"/>
      <c r="G29" s="1"/>
    </row>
    <row r="30" spans="1:7" x14ac:dyDescent="0.25">
      <c r="B30" s="1"/>
      <c r="C30" s="1"/>
      <c r="D30" s="1"/>
      <c r="E30" s="1"/>
      <c r="F30" s="1"/>
      <c r="G30" s="1"/>
    </row>
    <row r="85" spans="2:8" x14ac:dyDescent="0.25">
      <c r="C85" s="1"/>
      <c r="D85" s="1"/>
      <c r="E85" s="1"/>
      <c r="F85" s="1"/>
      <c r="G85" s="1"/>
      <c r="H85" s="1"/>
    </row>
    <row r="86" spans="2:8" x14ac:dyDescent="0.25">
      <c r="C86" s="1"/>
      <c r="D86" s="1"/>
      <c r="E86" s="1"/>
      <c r="F86" s="1"/>
      <c r="G86" s="1"/>
      <c r="H86" s="1"/>
    </row>
    <row r="87" spans="2:8" x14ac:dyDescent="0.25">
      <c r="C87" s="1"/>
      <c r="D87" s="1"/>
      <c r="E87" s="1"/>
      <c r="F87" s="1"/>
      <c r="G87" s="1"/>
      <c r="H87" s="1"/>
    </row>
    <row r="88" spans="2:8" x14ac:dyDescent="0.25">
      <c r="B88" s="1"/>
      <c r="C88" s="1"/>
      <c r="D88" s="1"/>
      <c r="E88" s="1"/>
      <c r="F88" s="1"/>
      <c r="G88" s="1"/>
      <c r="H88" s="1"/>
    </row>
    <row r="89" spans="2:8" x14ac:dyDescent="0.25">
      <c r="B89" s="1"/>
      <c r="C89" s="1"/>
      <c r="D89" s="1"/>
      <c r="E89" s="1"/>
      <c r="F89" s="1"/>
      <c r="G89" s="1"/>
      <c r="H89" s="1"/>
    </row>
    <row r="90" spans="2:8" x14ac:dyDescent="0.25">
      <c r="B90" s="1"/>
      <c r="C90" s="1"/>
      <c r="D90" s="1"/>
      <c r="E90" s="1"/>
      <c r="F90" s="1"/>
      <c r="G90" s="1"/>
      <c r="H90" s="1"/>
    </row>
    <row r="91" spans="2:8" x14ac:dyDescent="0.25">
      <c r="B91" s="1"/>
      <c r="C91" s="1"/>
      <c r="D91" s="1"/>
      <c r="E91" s="1"/>
      <c r="F91" s="1"/>
      <c r="G91" s="1"/>
      <c r="H91" s="1"/>
    </row>
    <row r="92" spans="2:8" x14ac:dyDescent="0.25">
      <c r="B92" s="1"/>
      <c r="C92" s="1"/>
      <c r="D92" s="1"/>
      <c r="E92" s="1"/>
      <c r="F92" s="1"/>
      <c r="G92" s="1"/>
      <c r="H92" s="1"/>
    </row>
    <row r="93" spans="2:8" x14ac:dyDescent="0.25">
      <c r="H93" s="1"/>
    </row>
    <row r="94" spans="2:8" x14ac:dyDescent="0.25">
      <c r="H94" s="1"/>
    </row>
    <row r="95" spans="2:8" x14ac:dyDescent="0.25">
      <c r="D95" s="239">
        <f ca="1">E99-D99</f>
        <v>365</v>
      </c>
      <c r="H95" s="1"/>
    </row>
    <row r="96" spans="2:8" x14ac:dyDescent="0.25">
      <c r="H96" s="1"/>
    </row>
    <row r="97" spans="2:8" x14ac:dyDescent="0.25">
      <c r="H97" s="1"/>
    </row>
    <row r="98" spans="2:8" x14ac:dyDescent="0.25">
      <c r="H98" s="1"/>
    </row>
    <row r="99" spans="2:8" x14ac:dyDescent="0.25">
      <c r="C99" s="240">
        <f ca="1">TODAY()</f>
        <v>45748</v>
      </c>
      <c r="D99" s="241">
        <f ca="1">DATE(YEAR(C99),MONTH(1),DAY(1))</f>
        <v>45658</v>
      </c>
      <c r="E99" s="241">
        <f ca="1">DATE(YEAR(C99)+1,MONTH(1),DAY(1))</f>
        <v>46023</v>
      </c>
      <c r="H99" s="1"/>
    </row>
    <row r="100" spans="2:8" x14ac:dyDescent="0.25">
      <c r="B100" s="239" t="s">
        <v>185</v>
      </c>
      <c r="C100" s="240">
        <f ca="1">C99-1</f>
        <v>45747</v>
      </c>
      <c r="D100" s="241">
        <f ca="1">DATE(YEAR(C99),MONTH(C99),DAY(1))</f>
        <v>45748</v>
      </c>
      <c r="H100" s="1"/>
    </row>
    <row r="101" spans="2:8" x14ac:dyDescent="0.25">
      <c r="B101" s="239" t="s">
        <v>186</v>
      </c>
      <c r="C101" s="240">
        <f ca="1">C100+7-WEEKDAY((C100+7),3)</f>
        <v>45754</v>
      </c>
      <c r="H101" s="1"/>
    </row>
    <row r="102" spans="2:8" x14ac:dyDescent="0.25">
      <c r="B102" s="239" t="s">
        <v>187</v>
      </c>
      <c r="C102" s="240">
        <f ca="1">C99-WEEKDAY((C99),3)</f>
        <v>45747</v>
      </c>
      <c r="H102" s="1"/>
    </row>
    <row r="103" spans="2:8" x14ac:dyDescent="0.25">
      <c r="H103" s="1"/>
    </row>
    <row r="104" spans="2:8" x14ac:dyDescent="0.25">
      <c r="H104" s="1"/>
    </row>
    <row r="105" spans="2:8" x14ac:dyDescent="0.25">
      <c r="H105" s="1"/>
    </row>
    <row r="106" spans="2:8" x14ac:dyDescent="0.25">
      <c r="H106" s="1"/>
    </row>
    <row r="107" spans="2:8" x14ac:dyDescent="0.25">
      <c r="H107" s="1"/>
    </row>
    <row r="108" spans="2:8" x14ac:dyDescent="0.25">
      <c r="H108" s="1"/>
    </row>
    <row r="109" spans="2:8" x14ac:dyDescent="0.25">
      <c r="C109" s="1"/>
      <c r="D109" s="1"/>
      <c r="E109" s="1"/>
      <c r="F109" s="1"/>
      <c r="G109" s="1"/>
      <c r="H109" s="1"/>
    </row>
    <row r="110" spans="2:8" x14ac:dyDescent="0.25">
      <c r="C110" s="1"/>
      <c r="D110" s="1"/>
      <c r="E110" s="1"/>
      <c r="F110" s="1"/>
      <c r="G110" s="1"/>
      <c r="H110" s="1"/>
    </row>
    <row r="111" spans="2:8" x14ac:dyDescent="0.25">
      <c r="C111" s="1"/>
      <c r="D111" s="1"/>
      <c r="E111" s="1"/>
      <c r="F111" s="1"/>
      <c r="G111" s="1"/>
      <c r="H111" s="1"/>
    </row>
    <row r="112" spans="2:8" x14ac:dyDescent="0.25">
      <c r="C112" s="1"/>
      <c r="D112" s="1"/>
      <c r="E112" s="1"/>
      <c r="F112" s="1"/>
      <c r="G112" s="1"/>
      <c r="H112" s="1"/>
    </row>
    <row r="113" spans="3:8" x14ac:dyDescent="0.25">
      <c r="C113" s="1"/>
      <c r="D113" s="1"/>
      <c r="E113" s="1"/>
      <c r="F113" s="1"/>
      <c r="G113" s="1"/>
      <c r="H113" s="1"/>
    </row>
    <row r="114" spans="3:8" x14ac:dyDescent="0.25">
      <c r="C114" s="1"/>
      <c r="D114" s="1"/>
      <c r="E114" s="1"/>
      <c r="F114" s="1"/>
      <c r="G114" s="1"/>
      <c r="H114" s="1"/>
    </row>
    <row r="115" spans="3:8" x14ac:dyDescent="0.25">
      <c r="C115" s="1"/>
      <c r="D115" s="1"/>
      <c r="E115" s="1"/>
      <c r="F115" s="1"/>
      <c r="G115" s="1"/>
      <c r="H115" s="1"/>
    </row>
    <row r="116" spans="3:8" x14ac:dyDescent="0.25">
      <c r="C116" s="1"/>
      <c r="D116" s="1"/>
      <c r="E116" s="1"/>
      <c r="F116" s="1"/>
      <c r="G116" s="1"/>
      <c r="H116" s="1"/>
    </row>
    <row r="117" spans="3:8" x14ac:dyDescent="0.25">
      <c r="C117" s="1"/>
      <c r="D117" s="1"/>
      <c r="E117" s="1"/>
      <c r="F117" s="1"/>
      <c r="G117" s="1"/>
      <c r="H117" s="1"/>
    </row>
    <row r="118" spans="3:8" x14ac:dyDescent="0.25">
      <c r="C118" s="1"/>
      <c r="D118" s="1"/>
      <c r="E118" s="1"/>
      <c r="F118" s="1"/>
      <c r="G118" s="1"/>
      <c r="H118" s="1"/>
    </row>
    <row r="119" spans="3:8" x14ac:dyDescent="0.25">
      <c r="C119" s="1"/>
      <c r="D119" s="1"/>
      <c r="E119" s="1"/>
      <c r="F119" s="1"/>
      <c r="G119" s="1"/>
      <c r="H119" s="1"/>
    </row>
    <row r="120" spans="3:8" x14ac:dyDescent="0.25">
      <c r="C120" s="1"/>
      <c r="D120" s="1"/>
      <c r="E120" s="1"/>
      <c r="F120" s="1"/>
      <c r="G120" s="1"/>
      <c r="H120" s="1"/>
    </row>
    <row r="121" spans="3:8" x14ac:dyDescent="0.25">
      <c r="C121" s="1"/>
      <c r="D121" s="1"/>
      <c r="E121" s="1"/>
      <c r="F121" s="1"/>
      <c r="G121" s="1"/>
      <c r="H121" s="1"/>
    </row>
    <row r="122" spans="3:8" x14ac:dyDescent="0.25">
      <c r="C122" s="1"/>
      <c r="D122" s="1"/>
      <c r="E122" s="1"/>
      <c r="F122" s="1"/>
      <c r="G122" s="1"/>
      <c r="H122" s="1"/>
    </row>
    <row r="123" spans="3:8" x14ac:dyDescent="0.25">
      <c r="C123" s="1"/>
      <c r="D123" s="1"/>
      <c r="E123" s="1"/>
      <c r="F123" s="1"/>
      <c r="G123" s="1"/>
      <c r="H123" s="1"/>
    </row>
    <row r="124" spans="3:8" x14ac:dyDescent="0.25">
      <c r="C124" s="1"/>
      <c r="D124" s="1"/>
      <c r="E124" s="1"/>
      <c r="F124" s="1"/>
      <c r="G124" s="1"/>
      <c r="H124" s="1"/>
    </row>
    <row r="125" spans="3:8" x14ac:dyDescent="0.25">
      <c r="C125" s="1"/>
      <c r="D125" s="1"/>
      <c r="E125" s="1"/>
      <c r="F125" s="1"/>
      <c r="G125" s="1"/>
      <c r="H125" s="1"/>
    </row>
    <row r="126" spans="3:8" x14ac:dyDescent="0.25">
      <c r="C126" s="1"/>
      <c r="D126" s="1"/>
      <c r="E126" s="1"/>
      <c r="F126" s="1"/>
      <c r="G126" s="1"/>
      <c r="H126" s="1"/>
    </row>
    <row r="127" spans="3:8" x14ac:dyDescent="0.25">
      <c r="C127" s="1"/>
      <c r="D127" s="1"/>
      <c r="E127" s="1"/>
      <c r="F127" s="1"/>
      <c r="G127" s="1"/>
      <c r="H127" s="1"/>
    </row>
    <row r="128" spans="3:8" x14ac:dyDescent="0.25">
      <c r="C128" s="1"/>
      <c r="D128" s="1"/>
      <c r="E128" s="1"/>
      <c r="F128" s="1"/>
      <c r="G128" s="1"/>
      <c r="H128" s="1"/>
    </row>
    <row r="129" spans="3:8" x14ac:dyDescent="0.25">
      <c r="C129" s="1"/>
      <c r="D129" s="1"/>
      <c r="E129" s="1"/>
      <c r="F129" s="1"/>
      <c r="G129" s="1"/>
      <c r="H129" s="1"/>
    </row>
    <row r="130" spans="3:8" x14ac:dyDescent="0.25">
      <c r="C130" s="1"/>
      <c r="D130" s="1"/>
      <c r="E130" s="1"/>
      <c r="F130" s="1"/>
      <c r="G130" s="1"/>
      <c r="H130" s="1"/>
    </row>
    <row r="131" spans="3:8" x14ac:dyDescent="0.25">
      <c r="C131" s="1"/>
      <c r="D131" s="1"/>
      <c r="E131" s="1"/>
      <c r="F131" s="1"/>
      <c r="G131" s="1"/>
      <c r="H131" s="1"/>
    </row>
    <row r="132" spans="3:8" x14ac:dyDescent="0.25">
      <c r="C132" s="1"/>
      <c r="D132" s="1"/>
      <c r="E132" s="1"/>
      <c r="F132" s="1"/>
      <c r="G132" s="1"/>
      <c r="H132" s="1"/>
    </row>
    <row r="133" spans="3:8" x14ac:dyDescent="0.25">
      <c r="C133" s="1"/>
      <c r="D133" s="1"/>
      <c r="E133" s="1"/>
      <c r="F133" s="1"/>
      <c r="G133" s="1"/>
      <c r="H133" s="1"/>
    </row>
    <row r="134" spans="3:8" x14ac:dyDescent="0.25">
      <c r="C134" s="1"/>
      <c r="D134" s="1"/>
      <c r="E134" s="1"/>
      <c r="F134" s="1"/>
      <c r="G134" s="1"/>
      <c r="H134" s="1"/>
    </row>
    <row r="135" spans="3:8" x14ac:dyDescent="0.25">
      <c r="C135" s="1"/>
      <c r="D135" s="1"/>
      <c r="E135" s="1"/>
      <c r="F135" s="1"/>
      <c r="G135" s="1"/>
      <c r="H135" s="1"/>
    </row>
    <row r="136" spans="3:8" x14ac:dyDescent="0.25">
      <c r="C136" s="1"/>
      <c r="D136" s="1"/>
      <c r="E136" s="1"/>
      <c r="F136" s="1"/>
      <c r="G136" s="1"/>
      <c r="H136" s="1"/>
    </row>
    <row r="137" spans="3:8" x14ac:dyDescent="0.25">
      <c r="C137" s="1"/>
      <c r="D137" s="1"/>
      <c r="E137" s="1"/>
      <c r="F137" s="1"/>
      <c r="G137" s="1"/>
      <c r="H137" s="1"/>
    </row>
    <row r="138" spans="3:8" x14ac:dyDescent="0.25">
      <c r="C138" s="1"/>
      <c r="D138" s="1"/>
      <c r="E138" s="1"/>
      <c r="F138" s="1"/>
      <c r="G138" s="1"/>
      <c r="H138" s="1"/>
    </row>
    <row r="139" spans="3:8" x14ac:dyDescent="0.25">
      <c r="C139" s="1"/>
      <c r="D139" s="1"/>
      <c r="E139" s="1"/>
      <c r="F139" s="1"/>
      <c r="G139" s="1"/>
      <c r="H139" s="1"/>
    </row>
    <row r="140" spans="3:8" x14ac:dyDescent="0.25">
      <c r="C140" s="1"/>
      <c r="D140" s="1"/>
      <c r="E140" s="1"/>
      <c r="F140" s="1"/>
      <c r="G140" s="1"/>
      <c r="H140" s="1"/>
    </row>
    <row r="141" spans="3:8" x14ac:dyDescent="0.25">
      <c r="C141" s="1"/>
      <c r="D141" s="1"/>
      <c r="E141" s="1"/>
      <c r="F141" s="1"/>
      <c r="G141" s="1"/>
      <c r="H141" s="1"/>
    </row>
    <row r="142" spans="3:8" x14ac:dyDescent="0.25">
      <c r="C142" s="1"/>
      <c r="D142" s="1"/>
      <c r="E142" s="1"/>
      <c r="F142" s="1"/>
      <c r="G142" s="1"/>
      <c r="H142" s="1"/>
    </row>
    <row r="143" spans="3:8" x14ac:dyDescent="0.25">
      <c r="C143" s="1"/>
      <c r="D143" s="1"/>
      <c r="E143" s="1"/>
      <c r="F143" s="1"/>
      <c r="G143" s="1"/>
      <c r="H143" s="1"/>
    </row>
    <row r="144" spans="3:8" x14ac:dyDescent="0.25">
      <c r="C144" s="1"/>
      <c r="D144" s="1"/>
      <c r="E144" s="1"/>
      <c r="F144" s="1"/>
      <c r="G144" s="1"/>
      <c r="H144" s="1"/>
    </row>
    <row r="145" spans="3:8" x14ac:dyDescent="0.25">
      <c r="C145" s="1"/>
      <c r="D145" s="1"/>
      <c r="E145" s="1"/>
      <c r="F145" s="1"/>
      <c r="G145" s="1"/>
      <c r="H145" s="1"/>
    </row>
    <row r="146" spans="3:8" x14ac:dyDescent="0.25">
      <c r="C146" s="1"/>
      <c r="D146" s="1"/>
      <c r="E146" s="1"/>
      <c r="F146" s="1"/>
      <c r="G146" s="1"/>
      <c r="H146" s="1"/>
    </row>
    <row r="147" spans="3:8" x14ac:dyDescent="0.25">
      <c r="C147" s="1"/>
      <c r="D147" s="1"/>
      <c r="E147" s="1"/>
      <c r="F147" s="1"/>
      <c r="G147" s="1"/>
      <c r="H147" s="1"/>
    </row>
    <row r="148" spans="3:8" x14ac:dyDescent="0.25">
      <c r="C148" s="1"/>
      <c r="D148" s="1"/>
      <c r="E148" s="1"/>
      <c r="F148" s="1"/>
      <c r="G148" s="1"/>
      <c r="H148" s="1"/>
    </row>
    <row r="149" spans="3:8" x14ac:dyDescent="0.25">
      <c r="C149" s="1"/>
      <c r="D149" s="1"/>
      <c r="E149" s="1"/>
      <c r="F149" s="1"/>
      <c r="G149" s="1"/>
      <c r="H149" s="1"/>
    </row>
    <row r="150" spans="3:8" x14ac:dyDescent="0.25">
      <c r="C150" s="1"/>
      <c r="D150" s="1"/>
      <c r="E150" s="1"/>
      <c r="F150" s="1"/>
      <c r="G150" s="1"/>
      <c r="H150" s="1"/>
    </row>
    <row r="151" spans="3:8" x14ac:dyDescent="0.25">
      <c r="C151" s="1"/>
      <c r="D151" s="1"/>
      <c r="E151" s="1"/>
      <c r="F151" s="1"/>
      <c r="G151" s="1"/>
      <c r="H151" s="1"/>
    </row>
    <row r="152" spans="3:8" x14ac:dyDescent="0.25">
      <c r="C152" s="1"/>
      <c r="D152" s="1"/>
      <c r="E152" s="1"/>
      <c r="F152" s="1"/>
      <c r="G152" s="1"/>
      <c r="H152" s="1"/>
    </row>
    <row r="153" spans="3:8" x14ac:dyDescent="0.25">
      <c r="C153" s="1"/>
      <c r="D153" s="1"/>
      <c r="E153" s="1"/>
      <c r="F153" s="1"/>
      <c r="G153" s="1"/>
      <c r="H153" s="1"/>
    </row>
  </sheetData>
  <sheetProtection algorithmName="SHA-512" hashValue="rc8udR5waVRk877YJuMpY2IKo2jK1OTFGOR2rtuBpsW04P91LCWtmpxhyoSHdeqRCny+sXF13qufC2e0kTgXAQ==" saltValue="0Pk9Ycs2d/+7qbsZ1gTYfw==" spinCount="100000" sheet="1" objects="1" scenarios="1" selectLockedCells="1"/>
  <mergeCells count="2">
    <mergeCell ref="B12:C12"/>
    <mergeCell ref="C1:F1"/>
  </mergeCells>
  <hyperlinks>
    <hyperlink ref="A19" r:id="rId1" xr:uid="{FEEEC1B6-5C37-48D7-A060-F6F8CF9561B8}"/>
    <hyperlink ref="A21" r:id="rId2" xr:uid="{9D92C39C-8068-4B5E-8661-8E30C6DD89F3}"/>
    <hyperlink ref="C1:F1" r:id="rId3" display="Video hierzu: https://www.youtube.com/@AICoFiRa :" xr:uid="{E8A04FC2-C70D-46C3-BAD5-364018E474A7}"/>
  </hyperlinks>
  <pageMargins left="0.70866141732283472" right="0.70866141732283472" top="0.78740157480314965" bottom="0.78740157480314965" header="0.31496062992125984" footer="0.31496062992125984"/>
  <pageSetup paperSize="9" orientation="portrait" horizontalDpi="4294967293" verticalDpi="0" r:id="rId4"/>
  <headerFooter>
    <oddFooter xml:space="preserve">&amp;L&amp;"Times New Roman,Standard"&amp;12&amp;A/&amp;D
www.aicofira.de&amp;C&amp;"Times New Roman,Standard"&amp;12&amp;P von &amp;N&amp;R&amp;"Times New Roman,Standard"&amp;12Für die Korrektheit der Vorlage / Formeln übernehmen wir keine Gewähr. 
Eine persönliche Kontrolle ist erforderlich.
</oddFooter>
  </headerFooter>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pageSetUpPr fitToPage="1"/>
  </sheetPr>
  <dimension ref="A1:M213"/>
  <sheetViews>
    <sheetView topLeftCell="F211" workbookViewId="0">
      <selection activeCell="H213" sqref="H213"/>
    </sheetView>
  </sheetViews>
  <sheetFormatPr baseColWidth="10" defaultColWidth="0" defaultRowHeight="15.75" x14ac:dyDescent="0.25"/>
  <cols>
    <col min="1" max="1" width="30.5703125" style="1" hidden="1" customWidth="1"/>
    <col min="2" max="2" width="37.140625" style="1" hidden="1" customWidth="1"/>
    <col min="3" max="3" width="47.5703125" style="1" hidden="1" customWidth="1"/>
    <col min="4" max="4" width="25" style="1" hidden="1" customWidth="1"/>
    <col min="5" max="5" width="94.7109375" style="1" hidden="1" customWidth="1"/>
    <col min="6" max="8" width="16.85546875" style="1" customWidth="1"/>
    <col min="9" max="9" width="13.42578125" style="1" customWidth="1"/>
    <col min="10" max="13" width="11.42578125" style="1" hidden="1" customWidth="1"/>
    <col min="14" max="16384" width="11.42578125" style="1" hidden="1"/>
  </cols>
  <sheetData>
    <row r="1" spans="1:13" ht="15.75" hidden="1" customHeight="1" x14ac:dyDescent="0.25">
      <c r="A1" s="3"/>
      <c r="B1" s="735" t="s">
        <v>56</v>
      </c>
      <c r="C1" s="724"/>
      <c r="D1" s="724"/>
      <c r="E1" s="724"/>
      <c r="F1" s="520"/>
      <c r="G1" s="520"/>
      <c r="H1" s="520"/>
      <c r="J1" s="806" t="s">
        <v>189</v>
      </c>
      <c r="K1" s="806"/>
      <c r="L1" s="806"/>
      <c r="M1" s="806"/>
    </row>
    <row r="2" spans="1:13" ht="37.5" hidden="1" customHeight="1" x14ac:dyDescent="0.25">
      <c r="A2" s="3"/>
      <c r="B2" s="807"/>
      <c r="C2" s="807"/>
      <c r="D2" s="807"/>
      <c r="E2" s="807"/>
      <c r="F2" s="521"/>
      <c r="G2" s="521"/>
      <c r="H2" s="521"/>
      <c r="J2" s="806"/>
      <c r="K2" s="806"/>
      <c r="L2" s="806"/>
      <c r="M2" s="806"/>
    </row>
    <row r="3" spans="1:13" ht="15.75" hidden="1" customHeight="1" x14ac:dyDescent="0.25">
      <c r="J3" s="806"/>
      <c r="K3" s="806"/>
      <c r="L3" s="806"/>
      <c r="M3" s="806"/>
    </row>
    <row r="4" spans="1:13" ht="15.75" hidden="1" customHeight="1" x14ac:dyDescent="0.25">
      <c r="A4" s="3"/>
      <c r="B4" s="3"/>
      <c r="J4" s="806"/>
      <c r="K4" s="806"/>
      <c r="L4" s="806"/>
      <c r="M4" s="806"/>
    </row>
    <row r="5" spans="1:13" ht="15.75" hidden="1" customHeight="1" x14ac:dyDescent="0.25">
      <c r="A5" s="3" t="s">
        <v>57</v>
      </c>
      <c r="B5" s="3"/>
      <c r="J5" s="806"/>
      <c r="K5" s="806"/>
      <c r="L5" s="806"/>
      <c r="M5" s="806"/>
    </row>
    <row r="6" spans="1:13" ht="15.75" hidden="1" customHeight="1" x14ac:dyDescent="0.25">
      <c r="A6" s="3" t="s">
        <v>61</v>
      </c>
      <c r="B6" s="3"/>
      <c r="C6" s="3" t="s">
        <v>62</v>
      </c>
      <c r="D6" s="3" t="s">
        <v>63</v>
      </c>
      <c r="E6" s="3" t="s">
        <v>69</v>
      </c>
      <c r="F6" s="3"/>
      <c r="G6" s="3"/>
      <c r="H6" s="3"/>
      <c r="J6" s="806"/>
      <c r="K6" s="806"/>
      <c r="L6" s="806"/>
      <c r="M6" s="806"/>
    </row>
    <row r="7" spans="1:13" ht="15.75" hidden="1" customHeight="1" x14ac:dyDescent="0.25">
      <c r="A7" s="1" t="s">
        <v>59</v>
      </c>
      <c r="C7" s="1" t="s">
        <v>65</v>
      </c>
      <c r="D7" s="1" t="s">
        <v>66</v>
      </c>
      <c r="E7" s="1" t="str">
        <f>IF(AND(C7&lt;&gt;"",ISTEXT(D7)),CONCATENATE(C7,$D$208,D7),C7)</f>
        <v>XXXXXXXXXXXXXXXXXXXXXXXXXXXXXXXXXXXXX, XXXXXXXXXXXXXXXXXXXXXXXXXX</v>
      </c>
      <c r="J7" s="806"/>
      <c r="K7" s="806"/>
      <c r="L7" s="806"/>
      <c r="M7" s="806"/>
    </row>
    <row r="8" spans="1:13" ht="15.75" hidden="1" customHeight="1" x14ac:dyDescent="0.25">
      <c r="A8" s="3" t="s">
        <v>60</v>
      </c>
      <c r="B8" s="3"/>
      <c r="E8" s="1">
        <f>IF(AND(C8&lt;&gt;"",ISTEXT(D8)),CONCATENATE(C8,$D$208,D8),C8)</f>
        <v>0</v>
      </c>
      <c r="J8" s="806"/>
      <c r="K8" s="806"/>
      <c r="L8" s="806"/>
      <c r="M8" s="806"/>
    </row>
    <row r="9" spans="1:13" ht="15.75" hidden="1" customHeight="1" x14ac:dyDescent="0.25">
      <c r="A9" s="3" t="s">
        <v>64</v>
      </c>
      <c r="B9" s="3"/>
      <c r="C9" s="3" t="s">
        <v>68</v>
      </c>
      <c r="D9" s="3" t="s">
        <v>67</v>
      </c>
      <c r="E9" s="1" t="str">
        <f>IF(AND(C9&lt;&gt;"",ISTEXT(D9)),CONCATENATE(C9,$D$208,D9),C9)</f>
        <v>Text aus Spalte B ( Art…), Text aus Spalte R Bemerkungen</v>
      </c>
      <c r="J9" s="806"/>
      <c r="K9" s="806"/>
      <c r="L9" s="806"/>
      <c r="M9" s="806"/>
    </row>
    <row r="10" spans="1:13" ht="35.1" hidden="1" customHeight="1" x14ac:dyDescent="0.25">
      <c r="A10" s="393"/>
      <c r="B10" s="808" t="s">
        <v>93</v>
      </c>
      <c r="C10" s="809"/>
      <c r="D10" s="809"/>
      <c r="E10" s="809"/>
      <c r="F10" s="522"/>
      <c r="G10" s="522"/>
      <c r="H10" s="522"/>
      <c r="J10" s="806"/>
      <c r="K10" s="806"/>
      <c r="L10" s="806"/>
      <c r="M10" s="806"/>
    </row>
    <row r="11" spans="1:13" ht="36" hidden="1" customHeight="1" x14ac:dyDescent="0.25">
      <c r="A11" s="393" t="s">
        <v>74</v>
      </c>
      <c r="B11" s="399" t="s">
        <v>61</v>
      </c>
      <c r="C11" s="393" t="s">
        <v>72</v>
      </c>
      <c r="D11" s="3" t="s">
        <v>73</v>
      </c>
      <c r="E11" s="399" t="s">
        <v>192</v>
      </c>
      <c r="F11" s="399"/>
      <c r="G11" s="399"/>
      <c r="H11" s="399"/>
      <c r="J11" s="806"/>
      <c r="K11" s="806"/>
      <c r="L11" s="806"/>
      <c r="M11" s="806"/>
    </row>
    <row r="12" spans="1:13" hidden="1" x14ac:dyDescent="0.25">
      <c r="A12" s="394">
        <f>'1. Erfassung V &amp; V'!J17</f>
        <v>0</v>
      </c>
      <c r="B12" s="395">
        <f t="shared" ref="B12:B30" si="0">IF(ISNUMBER(A12),A12,"")</f>
        <v>0</v>
      </c>
      <c r="C12" s="388" t="str">
        <f>IF(AND(A12&lt;&gt;0,ISNUMBER(A12)),'1. Erfassung V &amp; V'!B17,"")</f>
        <v/>
      </c>
      <c r="D12" s="1" t="str">
        <f>IF(C12&lt;&gt;"",'1. Erfassung V &amp; V'!N17,"")</f>
        <v/>
      </c>
      <c r="E12" s="72" t="str">
        <f t="shared" ref="E12:E30" si="1">IF(AND(C12&lt;&gt;"",D12&lt;&gt;0),CONCATENATE(C12,$D$208,D12),C12)</f>
        <v/>
      </c>
      <c r="F12" s="72"/>
      <c r="G12" s="72"/>
      <c r="H12" s="72"/>
    </row>
    <row r="13" spans="1:13" hidden="1" x14ac:dyDescent="0.25">
      <c r="A13" s="394">
        <f>'1. Erfassung V &amp; V'!J18</f>
        <v>0</v>
      </c>
      <c r="B13" s="395">
        <f t="shared" si="0"/>
        <v>0</v>
      </c>
      <c r="C13" s="388" t="str">
        <f>IF(AND(A13&lt;&gt;0,ISNUMBER(A13)),'1. Erfassung V &amp; V'!B18,"")</f>
        <v/>
      </c>
      <c r="D13" s="1" t="str">
        <f>IF(C13&lt;&gt;"",'1. Erfassung V &amp; V'!N18,"")</f>
        <v/>
      </c>
      <c r="E13" s="72" t="str">
        <f t="shared" si="1"/>
        <v/>
      </c>
      <c r="F13" s="72"/>
      <c r="G13" s="72"/>
      <c r="H13" s="72"/>
    </row>
    <row r="14" spans="1:13" hidden="1" x14ac:dyDescent="0.25">
      <c r="A14" s="394">
        <f>'1. Erfassung V &amp; V'!J27</f>
        <v>0</v>
      </c>
      <c r="B14" s="395">
        <f t="shared" si="0"/>
        <v>0</v>
      </c>
      <c r="C14" s="388" t="str">
        <f>IF(AND(A14&lt;&gt;0,ISNUMBER(A14)),'1. Erfassung V &amp; V'!B27,"")</f>
        <v/>
      </c>
      <c r="D14" s="1" t="str">
        <f>IF(C14&lt;&gt;"",'1. Erfassung V &amp; V'!N27,"")</f>
        <v/>
      </c>
      <c r="E14" s="72" t="str">
        <f t="shared" si="1"/>
        <v/>
      </c>
      <c r="F14" s="72"/>
      <c r="G14" s="72"/>
      <c r="H14" s="72"/>
    </row>
    <row r="15" spans="1:13" ht="27.75" hidden="1" x14ac:dyDescent="0.25">
      <c r="A15" s="394">
        <f>'1. Erfassung V &amp; V'!J36</f>
        <v>0</v>
      </c>
      <c r="B15" s="395">
        <f t="shared" si="0"/>
        <v>0</v>
      </c>
      <c r="C15" s="388" t="str">
        <f>IF(AND(A15&lt;&gt;0,ISNUMBER(A15)),'1. Erfassung V &amp; V'!B36,"")</f>
        <v/>
      </c>
      <c r="D15" s="1" t="str">
        <f>IF(C15&lt;&gt;"",'1. Erfassung V &amp; V'!N36,"")</f>
        <v/>
      </c>
      <c r="E15" s="72" t="str">
        <f t="shared" si="1"/>
        <v/>
      </c>
      <c r="F15" s="72"/>
      <c r="G15" s="72"/>
      <c r="H15" s="72"/>
      <c r="J15" s="387"/>
      <c r="K15" s="387"/>
      <c r="L15" s="387"/>
    </row>
    <row r="16" spans="1:13" ht="27.75" hidden="1" x14ac:dyDescent="0.25">
      <c r="A16" s="394">
        <f>'1. Erfassung V &amp; V'!J37</f>
        <v>0</v>
      </c>
      <c r="B16" s="395">
        <f t="shared" si="0"/>
        <v>0</v>
      </c>
      <c r="C16" s="388" t="str">
        <f>IF(AND(A16&lt;&gt;0,ISNUMBER(A16)),'1. Erfassung V &amp; V'!B37,"")</f>
        <v/>
      </c>
      <c r="D16" s="1" t="str">
        <f>IF(C16&lt;&gt;"",'1. Erfassung V &amp; V'!N37,"")</f>
        <v/>
      </c>
      <c r="E16" s="72" t="str">
        <f t="shared" si="1"/>
        <v/>
      </c>
      <c r="F16" s="72"/>
      <c r="G16" s="72"/>
      <c r="H16" s="72"/>
      <c r="J16" s="387"/>
      <c r="K16" s="387"/>
      <c r="L16" s="387"/>
    </row>
    <row r="17" spans="1:12" ht="27.75" hidden="1" x14ac:dyDescent="0.25">
      <c r="A17" s="394">
        <f>'1. Erfassung V &amp; V'!J38</f>
        <v>0</v>
      </c>
      <c r="B17" s="395">
        <f t="shared" si="0"/>
        <v>0</v>
      </c>
      <c r="C17" s="388" t="str">
        <f>IF(AND(A17&lt;&gt;0,ISNUMBER(A17)),'1. Erfassung V &amp; V'!B38,"")</f>
        <v/>
      </c>
      <c r="D17" s="1" t="str">
        <f>IF(C17&lt;&gt;"",'1. Erfassung V &amp; V'!N38,"")</f>
        <v/>
      </c>
      <c r="E17" s="72" t="str">
        <f t="shared" si="1"/>
        <v/>
      </c>
      <c r="F17" s="72"/>
      <c r="G17" s="72"/>
      <c r="H17" s="72"/>
      <c r="J17" s="387"/>
      <c r="K17" s="387"/>
      <c r="L17" s="387"/>
    </row>
    <row r="18" spans="1:12" ht="27.75" hidden="1" x14ac:dyDescent="0.25">
      <c r="A18" s="394">
        <f>'1. Erfassung V &amp; V'!J50</f>
        <v>0</v>
      </c>
      <c r="B18" s="395">
        <f t="shared" si="0"/>
        <v>0</v>
      </c>
      <c r="C18" s="388" t="str">
        <f>IF(AND(A18&lt;&gt;0,ISNUMBER(A18)),'1. Erfassung V &amp; V'!B50,"")</f>
        <v/>
      </c>
      <c r="D18" s="1" t="str">
        <f>IF(C18&lt;&gt;"",'1. Erfassung V &amp; V'!N50,"")</f>
        <v/>
      </c>
      <c r="E18" s="72" t="str">
        <f t="shared" si="1"/>
        <v/>
      </c>
      <c r="F18" s="72"/>
      <c r="G18" s="72"/>
      <c r="H18" s="72"/>
      <c r="J18" s="387"/>
      <c r="K18" s="387"/>
      <c r="L18" s="387"/>
    </row>
    <row r="19" spans="1:12" ht="27.75" hidden="1" x14ac:dyDescent="0.25">
      <c r="A19" s="394">
        <f>'1. Erfassung V &amp; V'!J51</f>
        <v>0</v>
      </c>
      <c r="B19" s="395">
        <f t="shared" si="0"/>
        <v>0</v>
      </c>
      <c r="C19" s="388" t="str">
        <f>IF(AND(A19&lt;&gt;0,ISNUMBER(A19)),'1. Erfassung V &amp; V'!B51,"")</f>
        <v/>
      </c>
      <c r="D19" s="1" t="str">
        <f>IF(C19&lt;&gt;"",'1. Erfassung V &amp; V'!N51,"")</f>
        <v/>
      </c>
      <c r="E19" s="72" t="str">
        <f t="shared" si="1"/>
        <v/>
      </c>
      <c r="F19" s="72"/>
      <c r="G19" s="72"/>
      <c r="H19" s="72"/>
      <c r="J19" s="387"/>
      <c r="K19" s="387"/>
      <c r="L19" s="387"/>
    </row>
    <row r="20" spans="1:12" ht="27.75" hidden="1" x14ac:dyDescent="0.25">
      <c r="A20" s="394">
        <f>'1. Erfassung V &amp; V'!J71</f>
        <v>0</v>
      </c>
      <c r="B20" s="395">
        <f t="shared" si="0"/>
        <v>0</v>
      </c>
      <c r="C20" s="388" t="str">
        <f>IF(AND(A20&lt;&gt;0,ISNUMBER(A20)),'1. Erfassung V &amp; V'!B71,"")</f>
        <v/>
      </c>
      <c r="D20" s="1" t="str">
        <f>IF(C20&lt;&gt;"",'1. Erfassung V &amp; V'!N71,"")</f>
        <v/>
      </c>
      <c r="E20" s="72" t="str">
        <f t="shared" si="1"/>
        <v/>
      </c>
      <c r="F20" s="72"/>
      <c r="G20" s="72"/>
      <c r="H20" s="72"/>
      <c r="J20" s="387"/>
      <c r="K20" s="387"/>
      <c r="L20" s="387"/>
    </row>
    <row r="21" spans="1:12" ht="15.75" hidden="1" customHeight="1" x14ac:dyDescent="0.25">
      <c r="A21" s="394">
        <f>'1. Erfassung V &amp; V'!J72</f>
        <v>0</v>
      </c>
      <c r="B21" s="395">
        <f t="shared" si="0"/>
        <v>0</v>
      </c>
      <c r="C21" s="388" t="str">
        <f>IF(AND(A21&lt;&gt;0,ISNUMBER(A21)),'1. Erfassung V &amp; V'!B72,"")</f>
        <v/>
      </c>
      <c r="D21" s="1" t="str">
        <f>IF(C21&lt;&gt;"",'1. Erfassung V &amp; V'!N72,"")</f>
        <v/>
      </c>
      <c r="E21" s="72" t="str">
        <f t="shared" si="1"/>
        <v/>
      </c>
      <c r="F21" s="72"/>
      <c r="G21" s="72"/>
      <c r="H21" s="72"/>
      <c r="J21" s="387"/>
      <c r="K21" s="387"/>
      <c r="L21" s="387"/>
    </row>
    <row r="22" spans="1:12" ht="27.75" hidden="1" x14ac:dyDescent="0.25">
      <c r="A22" s="394">
        <f>'1. Erfassung V &amp; V'!J73</f>
        <v>0</v>
      </c>
      <c r="B22" s="395">
        <f t="shared" si="0"/>
        <v>0</v>
      </c>
      <c r="C22" s="388" t="str">
        <f>IF(AND(A22&lt;&gt;0,ISNUMBER(A22)),'1. Erfassung V &amp; V'!B73,"")</f>
        <v/>
      </c>
      <c r="D22" s="1" t="str">
        <f>IF(C22&lt;&gt;"",'1. Erfassung V &amp; V'!N73,"")</f>
        <v/>
      </c>
      <c r="E22" s="72" t="str">
        <f t="shared" si="1"/>
        <v/>
      </c>
      <c r="F22" s="72"/>
      <c r="G22" s="72"/>
      <c r="H22" s="72"/>
      <c r="J22" s="387"/>
      <c r="K22" s="387"/>
      <c r="L22" s="387"/>
    </row>
    <row r="23" spans="1:12" ht="15.75" hidden="1" customHeight="1" x14ac:dyDescent="0.25">
      <c r="A23" s="394">
        <f>'1. Erfassung V &amp; V'!J74</f>
        <v>0</v>
      </c>
      <c r="B23" s="395">
        <f t="shared" si="0"/>
        <v>0</v>
      </c>
      <c r="C23" s="388" t="str">
        <f>IF(AND(A23&lt;&gt;0,ISNUMBER(A23)),'1. Erfassung V &amp; V'!B74,"")</f>
        <v/>
      </c>
      <c r="D23" s="1" t="str">
        <f>IF(C23&lt;&gt;"",'1. Erfassung V &amp; V'!N74,"")</f>
        <v/>
      </c>
      <c r="E23" s="72" t="str">
        <f t="shared" si="1"/>
        <v/>
      </c>
      <c r="F23" s="72"/>
      <c r="G23" s="72"/>
      <c r="H23" s="72"/>
      <c r="J23" s="387"/>
      <c r="K23" s="387"/>
      <c r="L23" s="387"/>
    </row>
    <row r="24" spans="1:12" ht="15.75" hidden="1" customHeight="1" x14ac:dyDescent="0.25">
      <c r="A24" s="394">
        <f>'1. Erfassung V &amp; V'!J75</f>
        <v>0</v>
      </c>
      <c r="B24" s="395">
        <f t="shared" si="0"/>
        <v>0</v>
      </c>
      <c r="C24" s="388" t="str">
        <f>IF(AND(A24&lt;&gt;0,ISNUMBER(A24)),'1. Erfassung V &amp; V'!B75,"")</f>
        <v/>
      </c>
      <c r="D24" s="1" t="str">
        <f>IF(C24&lt;&gt;"",'1. Erfassung V &amp; V'!N75,"")</f>
        <v/>
      </c>
      <c r="E24" s="72" t="str">
        <f t="shared" si="1"/>
        <v/>
      </c>
      <c r="F24" s="72"/>
      <c r="G24" s="72"/>
      <c r="H24" s="72"/>
      <c r="J24" s="387"/>
      <c r="K24" s="387"/>
      <c r="L24" s="387"/>
    </row>
    <row r="25" spans="1:12" ht="15.75" hidden="1" customHeight="1" x14ac:dyDescent="0.25">
      <c r="A25" s="394">
        <f>'1. Erfassung V &amp; V'!J76</f>
        <v>0</v>
      </c>
      <c r="B25" s="395">
        <f t="shared" si="0"/>
        <v>0</v>
      </c>
      <c r="C25" s="388" t="str">
        <f>IF(AND(A25&lt;&gt;0,ISNUMBER(A25)),'1. Erfassung V &amp; V'!B76,"")</f>
        <v/>
      </c>
      <c r="D25" s="1" t="str">
        <f>IF(C25&lt;&gt;"",'1. Erfassung V &amp; V'!N76,"")</f>
        <v/>
      </c>
      <c r="E25" s="72" t="str">
        <f t="shared" si="1"/>
        <v/>
      </c>
      <c r="F25" s="72"/>
      <c r="G25" s="72"/>
      <c r="H25" s="72"/>
      <c r="J25" s="387"/>
      <c r="K25" s="387"/>
      <c r="L25" s="387"/>
    </row>
    <row r="26" spans="1:12" ht="15.75" hidden="1" customHeight="1" x14ac:dyDescent="0.25">
      <c r="A26" s="394">
        <f>'2. Erfassung Einzahlungen'!I22</f>
        <v>0</v>
      </c>
      <c r="B26" s="395">
        <f t="shared" si="0"/>
        <v>0</v>
      </c>
      <c r="C26" s="388" t="str">
        <f>IF(AND(A26&lt;&gt;0,ISNUMBER(A26)),'2. Erfassung Einzahlungen'!A22,"")</f>
        <v/>
      </c>
      <c r="D26" s="1" t="str">
        <f>IF(C26&lt;&gt;"",'2. Erfassung Einzahlungen'!Q22,"")</f>
        <v/>
      </c>
      <c r="E26" s="72" t="str">
        <f t="shared" si="1"/>
        <v/>
      </c>
      <c r="F26" s="72"/>
      <c r="G26" s="72"/>
      <c r="H26" s="72"/>
      <c r="J26" s="387"/>
      <c r="K26" s="387"/>
      <c r="L26" s="387"/>
    </row>
    <row r="27" spans="1:12" ht="27.75" hidden="1" x14ac:dyDescent="0.25">
      <c r="A27" s="394">
        <f>'2. Erfassung Einzahlungen'!I49</f>
        <v>0</v>
      </c>
      <c r="B27" s="395">
        <f t="shared" si="0"/>
        <v>0</v>
      </c>
      <c r="C27" s="388" t="str">
        <f>IF(AND(A27&lt;&gt;0,ISNUMBER(A27)),'2. Erfassung Einzahlungen'!A49,"")</f>
        <v/>
      </c>
      <c r="D27" s="1" t="str">
        <f>IF(C27&lt;&gt;"",'2. Erfassung Einzahlungen'!Q49,"")</f>
        <v/>
      </c>
      <c r="E27" s="72" t="str">
        <f t="shared" si="1"/>
        <v/>
      </c>
      <c r="F27" s="72"/>
      <c r="G27" s="72"/>
      <c r="H27" s="72"/>
      <c r="J27" s="387"/>
      <c r="K27" s="387"/>
      <c r="L27" s="387"/>
    </row>
    <row r="28" spans="1:12" ht="27.75" hidden="1" x14ac:dyDescent="0.25">
      <c r="A28" s="394">
        <f>'2. Erfassung Einzahlungen'!I50</f>
        <v>0</v>
      </c>
      <c r="B28" s="395">
        <f t="shared" si="0"/>
        <v>0</v>
      </c>
      <c r="C28" s="388" t="str">
        <f>IF(AND(A28&lt;&gt;0,ISNUMBER(A28)),'2. Erfassung Einzahlungen'!A50,"")</f>
        <v/>
      </c>
      <c r="D28" s="1" t="str">
        <f>IF(C28&lt;&gt;"",'2. Erfassung Einzahlungen'!Q50,"")</f>
        <v/>
      </c>
      <c r="E28" s="72" t="str">
        <f t="shared" si="1"/>
        <v/>
      </c>
      <c r="F28" s="72"/>
      <c r="G28" s="72"/>
      <c r="H28" s="72"/>
      <c r="J28" s="387"/>
      <c r="K28" s="387"/>
      <c r="L28" s="387"/>
    </row>
    <row r="29" spans="1:12" ht="27.75" hidden="1" x14ac:dyDescent="0.25">
      <c r="A29" s="394">
        <f>'3. Erfassung Auszahlungen'!I42</f>
        <v>0</v>
      </c>
      <c r="B29" s="395">
        <f t="shared" si="0"/>
        <v>0</v>
      </c>
      <c r="C29" s="388" t="str">
        <f>IF(AND(A29&lt;&gt;0,ISNUMBER(A29)),'3. Erfassung Auszahlungen'!A42,"")</f>
        <v/>
      </c>
      <c r="D29" s="1" t="str">
        <f>IF(C29&lt;&gt;"",'3. Erfassung Auszahlungen'!Q42,"")</f>
        <v/>
      </c>
      <c r="E29" s="72" t="str">
        <f t="shared" si="1"/>
        <v/>
      </c>
      <c r="F29" s="72"/>
      <c r="G29" s="72"/>
      <c r="H29" s="72"/>
      <c r="J29" s="387"/>
      <c r="K29" s="387"/>
      <c r="L29" s="387"/>
    </row>
    <row r="30" spans="1:12" ht="27.75" hidden="1" x14ac:dyDescent="0.25">
      <c r="A30" s="394">
        <f>'1. Erfassung V &amp; V'!J12</f>
        <v>0</v>
      </c>
      <c r="B30" s="395">
        <f t="shared" si="0"/>
        <v>0</v>
      </c>
      <c r="C30" s="388" t="str">
        <f>IF(AND(A30&lt;&gt;0,ISNUMBER(A30)),'1. Erfassung V &amp; V'!B12,"")</f>
        <v/>
      </c>
      <c r="D30" s="1" t="str">
        <f>IF(C30&lt;&gt;"",'1. Erfassung V &amp; V'!N12,"")</f>
        <v/>
      </c>
      <c r="E30" s="72" t="str">
        <f t="shared" si="1"/>
        <v/>
      </c>
      <c r="F30" s="72"/>
      <c r="G30" s="72"/>
      <c r="H30" s="72"/>
      <c r="J30" s="387"/>
      <c r="K30" s="387"/>
      <c r="L30" s="387"/>
    </row>
    <row r="31" spans="1:12" ht="15.75" hidden="1" customHeight="1" x14ac:dyDescent="0.25">
      <c r="A31" s="394">
        <f>'1. Erfassung V &amp; V'!J30</f>
        <v>0</v>
      </c>
      <c r="B31" s="389">
        <f t="shared" ref="B31:B62" si="2">IF(ISNUMBER(A31),A31,"")</f>
        <v>0</v>
      </c>
      <c r="C31" s="388" t="str">
        <f>IF(AND(A31&lt;&gt;0,ISNUMBER(A31)),'1. Erfassung V &amp; V'!B30,"")</f>
        <v/>
      </c>
      <c r="D31" s="1" t="str">
        <f>IF(C31&lt;&gt;"",'1. Erfassung V &amp; V'!N30,"")</f>
        <v/>
      </c>
      <c r="E31" s="391" t="str">
        <f t="shared" ref="E31:E62" si="3">IF(AND(C31&lt;&gt;"",D31&lt;&gt;0),CONCATENATE(C31,$D$208,D31),C31)</f>
        <v/>
      </c>
      <c r="F31" s="391"/>
      <c r="G31" s="391"/>
      <c r="H31" s="391"/>
      <c r="J31" s="387"/>
      <c r="K31" s="387"/>
      <c r="L31" s="387"/>
    </row>
    <row r="32" spans="1:12" ht="15.75" hidden="1" customHeight="1" x14ac:dyDescent="0.25">
      <c r="A32" s="394">
        <f>'1. Erfassung V &amp; V'!J31</f>
        <v>0</v>
      </c>
      <c r="B32" s="389">
        <f t="shared" si="2"/>
        <v>0</v>
      </c>
      <c r="C32" s="388" t="str">
        <f>IF(AND(A32&lt;&gt;0,ISNUMBER(A32)),'1. Erfassung V &amp; V'!B31,"")</f>
        <v/>
      </c>
      <c r="D32" s="1" t="str">
        <f>IF(C32&lt;&gt;"",'1. Erfassung V &amp; V'!N31,"")</f>
        <v/>
      </c>
      <c r="E32" s="391" t="str">
        <f t="shared" si="3"/>
        <v/>
      </c>
      <c r="F32" s="391"/>
      <c r="G32" s="391"/>
      <c r="H32" s="391"/>
      <c r="J32" s="387"/>
      <c r="K32" s="387"/>
      <c r="L32" s="387"/>
    </row>
    <row r="33" spans="1:12" ht="15.75" hidden="1" customHeight="1" x14ac:dyDescent="0.25">
      <c r="A33" s="394">
        <f>'1. Erfassung V &amp; V'!J32</f>
        <v>0</v>
      </c>
      <c r="B33" s="389">
        <f t="shared" si="2"/>
        <v>0</v>
      </c>
      <c r="C33" s="388" t="str">
        <f>IF(AND(A33&lt;&gt;0,ISNUMBER(A33)),'1. Erfassung V &amp; V'!B32,"")</f>
        <v/>
      </c>
      <c r="D33" s="1" t="str">
        <f>IF(C33&lt;&gt;"",'1. Erfassung V &amp; V'!N32,"")</f>
        <v/>
      </c>
      <c r="E33" s="391" t="str">
        <f t="shared" si="3"/>
        <v/>
      </c>
      <c r="F33" s="391"/>
      <c r="G33" s="391"/>
      <c r="H33" s="391"/>
      <c r="J33" s="387"/>
      <c r="K33" s="387"/>
      <c r="L33" s="387"/>
    </row>
    <row r="34" spans="1:12" ht="27.75" hidden="1" x14ac:dyDescent="0.25">
      <c r="A34" s="394">
        <f>'1. Erfassung V &amp; V'!J33</f>
        <v>0</v>
      </c>
      <c r="B34" s="389">
        <f t="shared" si="2"/>
        <v>0</v>
      </c>
      <c r="C34" s="388" t="str">
        <f>IF(AND(A34&lt;&gt;0,ISNUMBER(A34)),'1. Erfassung V &amp; V'!B33,"")</f>
        <v/>
      </c>
      <c r="D34" s="1" t="str">
        <f>IF(C34&lt;&gt;"",'1. Erfassung V &amp; V'!N33,"")</f>
        <v/>
      </c>
      <c r="E34" s="391" t="str">
        <f t="shared" si="3"/>
        <v/>
      </c>
      <c r="F34" s="391"/>
      <c r="G34" s="391"/>
      <c r="H34" s="391"/>
      <c r="J34" s="387"/>
      <c r="K34" s="387"/>
      <c r="L34" s="387"/>
    </row>
    <row r="35" spans="1:12" ht="27.75" hidden="1" x14ac:dyDescent="0.25">
      <c r="A35" s="394">
        <f>'1. Erfassung V &amp; V'!J34</f>
        <v>0</v>
      </c>
      <c r="B35" s="389">
        <f t="shared" si="2"/>
        <v>0</v>
      </c>
      <c r="C35" s="388" t="str">
        <f>IF(AND(A35&lt;&gt;0,ISNUMBER(A35)),'1. Erfassung V &amp; V'!B34,"")</f>
        <v/>
      </c>
      <c r="D35" s="1" t="str">
        <f>IF(C35&lt;&gt;"",'1. Erfassung V &amp; V'!N34,"")</f>
        <v/>
      </c>
      <c r="E35" s="391" t="str">
        <f t="shared" si="3"/>
        <v/>
      </c>
      <c r="F35" s="391"/>
      <c r="G35" s="391"/>
      <c r="H35" s="391"/>
      <c r="J35" s="387"/>
      <c r="K35" s="387"/>
      <c r="L35" s="387"/>
    </row>
    <row r="36" spans="1:12" ht="27.75" hidden="1" x14ac:dyDescent="0.25">
      <c r="A36" s="394">
        <f>'1. Erfassung V &amp; V'!J35</f>
        <v>0</v>
      </c>
      <c r="B36" s="389">
        <f t="shared" si="2"/>
        <v>0</v>
      </c>
      <c r="C36" s="388" t="str">
        <f>IF(AND(A36&lt;&gt;0,ISNUMBER(A36)),'1. Erfassung V &amp; V'!B35,"")</f>
        <v/>
      </c>
      <c r="D36" s="1" t="str">
        <f>IF(C36&lt;&gt;"",'1. Erfassung V &amp; V'!N35,"")</f>
        <v/>
      </c>
      <c r="E36" s="391" t="str">
        <f t="shared" si="3"/>
        <v/>
      </c>
      <c r="F36" s="391"/>
      <c r="G36" s="391"/>
      <c r="H36" s="391"/>
      <c r="J36" s="387"/>
      <c r="K36" s="387"/>
      <c r="L36" s="387"/>
    </row>
    <row r="37" spans="1:12" ht="27.75" hidden="1" x14ac:dyDescent="0.25">
      <c r="A37" s="394">
        <f>'1. Erfassung V &amp; V'!J46</f>
        <v>0</v>
      </c>
      <c r="B37" s="389">
        <f t="shared" si="2"/>
        <v>0</v>
      </c>
      <c r="C37" s="388" t="str">
        <f>IF(AND(A37&lt;&gt;0,ISNUMBER(A37)),'1. Erfassung V &amp; V'!B46,"")</f>
        <v/>
      </c>
      <c r="D37" s="1" t="str">
        <f>IF(C37&lt;&gt;"",'1. Erfassung V &amp; V'!N46,"")</f>
        <v/>
      </c>
      <c r="E37" s="391" t="str">
        <f t="shared" si="3"/>
        <v/>
      </c>
      <c r="F37" s="391"/>
      <c r="G37" s="391"/>
      <c r="H37" s="391"/>
      <c r="J37" s="387"/>
      <c r="K37" s="387"/>
      <c r="L37" s="387"/>
    </row>
    <row r="38" spans="1:12" ht="27.75" hidden="1" x14ac:dyDescent="0.25">
      <c r="A38" s="394">
        <f>'1. Erfassung V &amp; V'!J47</f>
        <v>0</v>
      </c>
      <c r="B38" s="389">
        <f t="shared" si="2"/>
        <v>0</v>
      </c>
      <c r="C38" s="388" t="str">
        <f>IF(AND(A38&lt;&gt;0,ISNUMBER(A38)),'1. Erfassung V &amp; V'!B47,"")</f>
        <v/>
      </c>
      <c r="D38" s="1" t="str">
        <f>IF(C38&lt;&gt;"",'1. Erfassung V &amp; V'!N47,"")</f>
        <v/>
      </c>
      <c r="E38" s="391" t="str">
        <f t="shared" si="3"/>
        <v/>
      </c>
      <c r="F38" s="391"/>
      <c r="G38" s="391"/>
      <c r="H38" s="391"/>
      <c r="J38" s="387"/>
      <c r="K38" s="387"/>
      <c r="L38" s="387"/>
    </row>
    <row r="39" spans="1:12" ht="27.75" hidden="1" x14ac:dyDescent="0.25">
      <c r="A39" s="394">
        <f>'1. Erfassung V &amp; V'!J48</f>
        <v>0</v>
      </c>
      <c r="B39" s="389">
        <f t="shared" si="2"/>
        <v>0</v>
      </c>
      <c r="C39" s="388" t="str">
        <f>IF(AND(A39&lt;&gt;0,ISNUMBER(A39)),'1. Erfassung V &amp; V'!B48,"")</f>
        <v/>
      </c>
      <c r="D39" s="1" t="str">
        <f>IF(C39&lt;&gt;"",'1. Erfassung V &amp; V'!N48,"")</f>
        <v/>
      </c>
      <c r="E39" s="391" t="str">
        <f t="shared" si="3"/>
        <v/>
      </c>
      <c r="F39" s="391"/>
      <c r="G39" s="391"/>
      <c r="H39" s="391"/>
      <c r="J39" s="387"/>
      <c r="K39" s="387"/>
      <c r="L39" s="387"/>
    </row>
    <row r="40" spans="1:12" ht="27.75" hidden="1" x14ac:dyDescent="0.25">
      <c r="A40" s="394">
        <f>'1. Erfassung V &amp; V'!J10</f>
        <v>0</v>
      </c>
      <c r="B40" s="389">
        <f t="shared" si="2"/>
        <v>0</v>
      </c>
      <c r="C40" s="388" t="str">
        <f>IF(AND(A40&lt;&gt;0,ISNUMBER(A40)),'1. Erfassung V &amp; V'!B10,"")</f>
        <v/>
      </c>
      <c r="D40" s="1" t="str">
        <f>IF(C40&lt;&gt;"",'1. Erfassung V &amp; V'!N10,"")</f>
        <v/>
      </c>
      <c r="E40" s="391" t="str">
        <f t="shared" si="3"/>
        <v/>
      </c>
      <c r="F40" s="391"/>
      <c r="G40" s="391"/>
      <c r="H40" s="391"/>
      <c r="J40" s="387"/>
      <c r="K40" s="387"/>
      <c r="L40" s="387"/>
    </row>
    <row r="41" spans="1:12" ht="15.75" hidden="1" customHeight="1" x14ac:dyDescent="0.25">
      <c r="A41" s="394">
        <f>'1. Erfassung V &amp; V'!J11</f>
        <v>0</v>
      </c>
      <c r="B41" s="389">
        <f t="shared" si="2"/>
        <v>0</v>
      </c>
      <c r="C41" s="388" t="str">
        <f>IF(AND(A41&lt;&gt;0,ISNUMBER(A41)),'1. Erfassung V &amp; V'!B11,"")</f>
        <v/>
      </c>
      <c r="D41" s="1" t="str">
        <f>IF(C41&lt;&gt;"",'1. Erfassung V &amp; V'!N11,"")</f>
        <v/>
      </c>
      <c r="E41" s="391" t="str">
        <f t="shared" si="3"/>
        <v/>
      </c>
      <c r="F41" s="391"/>
      <c r="G41" s="391"/>
      <c r="H41" s="391"/>
      <c r="J41" s="387"/>
      <c r="K41" s="387"/>
      <c r="L41" s="387"/>
    </row>
    <row r="42" spans="1:12" ht="15.75" hidden="1" customHeight="1" x14ac:dyDescent="0.25">
      <c r="A42" s="394">
        <f>'3. Erfassung Auszahlungen'!I2</f>
        <v>46949</v>
      </c>
      <c r="B42" s="389">
        <f t="shared" si="2"/>
        <v>46949</v>
      </c>
      <c r="C42" s="388" t="str">
        <f>IF(AND(A42&lt;&gt;0,ISNUMBER(A42)),'3. Erfassung Auszahlungen'!A2,"")</f>
        <v>Darlehensrate inkl. Zinsen DHH 
Am Sauerwinkel</v>
      </c>
      <c r="D42" s="1" t="str">
        <f>IF(C42&lt;&gt;"",'3. Erfassung Auszahlungen'!Q2,"")</f>
        <v>Neue Konditionenangebote einholen wg. Konditionenanpassung DHH Am Sauerwinkel</v>
      </c>
      <c r="E42" s="391" t="str">
        <f t="shared" si="3"/>
        <v>Darlehensrate inkl. Zinsen DHH 
Am Sauerwinkel, Neue Konditionenangebote einholen wg. Konditionenanpassung DHH Am Sauerwinkel</v>
      </c>
      <c r="F42" s="391"/>
      <c r="G42" s="391"/>
      <c r="H42" s="391"/>
      <c r="J42" s="387"/>
      <c r="K42" s="387"/>
      <c r="L42" s="387"/>
    </row>
    <row r="43" spans="1:12" ht="27.75" hidden="1" x14ac:dyDescent="0.25">
      <c r="A43" s="394">
        <f>'3. Erfassung Auszahlungen'!I3</f>
        <v>0</v>
      </c>
      <c r="B43" s="389">
        <f t="shared" si="2"/>
        <v>0</v>
      </c>
      <c r="C43" s="388" t="str">
        <f>IF(AND(A43&lt;&gt;0,ISNUMBER(A43)),'3. Erfassung Auszahlungen'!A3,"")</f>
        <v/>
      </c>
      <c r="D43" s="1" t="str">
        <f>IF(C43&lt;&gt;"",'3. Erfassung Auszahlungen'!Q3,"")</f>
        <v/>
      </c>
      <c r="E43" s="391" t="str">
        <f t="shared" si="3"/>
        <v/>
      </c>
      <c r="F43" s="391"/>
      <c r="G43" s="391"/>
      <c r="H43" s="391"/>
      <c r="J43" s="387"/>
      <c r="K43" s="387"/>
      <c r="L43" s="387"/>
    </row>
    <row r="44" spans="1:12" ht="27.75" hidden="1" x14ac:dyDescent="0.25">
      <c r="A44" s="394">
        <f>'3. Erfassung Auszahlungen'!I4</f>
        <v>0</v>
      </c>
      <c r="B44" s="389">
        <f t="shared" si="2"/>
        <v>0</v>
      </c>
      <c r="C44" s="388" t="str">
        <f>IF(AND(A44&lt;&gt;0,ISNUMBER(A44)),'3. Erfassung Auszahlungen'!A4,"")</f>
        <v/>
      </c>
      <c r="D44" s="1" t="str">
        <f>IF(C44&lt;&gt;"",'3. Erfassung Auszahlungen'!Q4,"")</f>
        <v/>
      </c>
      <c r="E44" s="391" t="str">
        <f t="shared" si="3"/>
        <v/>
      </c>
      <c r="F44" s="391"/>
      <c r="G44" s="391"/>
      <c r="H44" s="391"/>
      <c r="J44" s="387"/>
      <c r="K44" s="387"/>
      <c r="L44" s="387"/>
    </row>
    <row r="45" spans="1:12" ht="27.75" hidden="1" x14ac:dyDescent="0.25">
      <c r="A45" s="394">
        <f>'3. Erfassung Auszahlungen'!I5</f>
        <v>0</v>
      </c>
      <c r="B45" s="389">
        <f t="shared" si="2"/>
        <v>0</v>
      </c>
      <c r="C45" s="388" t="str">
        <f>IF(AND(A45&lt;&gt;0,ISNUMBER(A45)),'3. Erfassung Auszahlungen'!A5,"")</f>
        <v/>
      </c>
      <c r="D45" s="1" t="str">
        <f>IF(C45&lt;&gt;"",'3. Erfassung Auszahlungen'!Q5,"")</f>
        <v/>
      </c>
      <c r="E45" s="391" t="str">
        <f t="shared" si="3"/>
        <v/>
      </c>
      <c r="F45" s="391"/>
      <c r="G45" s="391"/>
      <c r="H45" s="391"/>
      <c r="J45" s="387"/>
      <c r="K45" s="387"/>
      <c r="L45" s="387"/>
    </row>
    <row r="46" spans="1:12" ht="27.75" hidden="1" x14ac:dyDescent="0.25">
      <c r="A46" s="394">
        <f>'3. Erfassung Auszahlungen'!I6</f>
        <v>0</v>
      </c>
      <c r="B46" s="389">
        <f t="shared" si="2"/>
        <v>0</v>
      </c>
      <c r="C46" s="388" t="str">
        <f>IF(AND(A46&lt;&gt;0,ISNUMBER(A46)),'3. Erfassung Auszahlungen'!A6,"")</f>
        <v/>
      </c>
      <c r="D46" s="1" t="str">
        <f>IF(C46&lt;&gt;"",'3. Erfassung Auszahlungen'!Q6,"")</f>
        <v/>
      </c>
      <c r="E46" s="391" t="str">
        <f t="shared" si="3"/>
        <v/>
      </c>
      <c r="F46" s="391"/>
      <c r="G46" s="391"/>
      <c r="H46" s="391"/>
      <c r="J46" s="387"/>
      <c r="K46" s="387"/>
      <c r="L46" s="387"/>
    </row>
    <row r="47" spans="1:12" ht="15.75" hidden="1" customHeight="1" x14ac:dyDescent="0.25">
      <c r="A47" s="394">
        <f>'1. Erfassung V &amp; V'!J41</f>
        <v>47187</v>
      </c>
      <c r="B47" s="389">
        <f t="shared" si="2"/>
        <v>47187</v>
      </c>
      <c r="C47" s="388" t="str">
        <f>IF(AND(A47&lt;&gt;0,ISNUMBER(A47)),'1. Erfassung V &amp; V'!B41,"")</f>
        <v>Investmentfonds über VL</v>
      </c>
      <c r="D47" s="1" t="str">
        <f>IF(C47&lt;&gt;"",'1. Erfassung V &amp; V'!N41,"")</f>
        <v>Sperrzeitende</v>
      </c>
      <c r="E47" s="391" t="str">
        <f t="shared" si="3"/>
        <v>Investmentfonds über VL, Sperrzeitende</v>
      </c>
      <c r="F47" s="391"/>
      <c r="G47" s="391"/>
      <c r="H47" s="391"/>
      <c r="J47" s="387"/>
      <c r="K47" s="387"/>
      <c r="L47" s="387"/>
    </row>
    <row r="48" spans="1:12" ht="27.75" hidden="1" x14ac:dyDescent="0.25">
      <c r="A48" s="394">
        <f>'3. Erfassung Auszahlungen'!I7</f>
        <v>0</v>
      </c>
      <c r="B48" s="389">
        <f t="shared" si="2"/>
        <v>0</v>
      </c>
      <c r="C48" s="388" t="str">
        <f>IF(AND(A48&lt;&gt;0,ISNUMBER(A48)),'3. Erfassung Auszahlungen'!A7,"")</f>
        <v/>
      </c>
      <c r="D48" s="1" t="str">
        <f>IF(C48&lt;&gt;"",'3. Erfassung Auszahlungen'!Q7,"")</f>
        <v/>
      </c>
      <c r="E48" s="391" t="str">
        <f t="shared" si="3"/>
        <v/>
      </c>
      <c r="F48" s="391"/>
      <c r="G48" s="391"/>
      <c r="H48" s="391"/>
      <c r="J48" s="387"/>
      <c r="K48" s="387"/>
      <c r="L48" s="387"/>
    </row>
    <row r="49" spans="1:12" ht="15.75" hidden="1" customHeight="1" x14ac:dyDescent="0.25">
      <c r="A49" s="394">
        <f>'1. Erfassung V &amp; V'!J45</f>
        <v>0</v>
      </c>
      <c r="B49" s="389">
        <f t="shared" si="2"/>
        <v>0</v>
      </c>
      <c r="C49" s="388" t="str">
        <f>IF(AND(A49&lt;&gt;0,ISNUMBER(A49)),'1. Erfassung V &amp; V'!B45,"")</f>
        <v/>
      </c>
      <c r="D49" s="1" t="str">
        <f>IF(C49&lt;&gt;"",'1. Erfassung V &amp; V'!N45,"")</f>
        <v/>
      </c>
      <c r="E49" s="391" t="str">
        <f t="shared" si="3"/>
        <v/>
      </c>
      <c r="F49" s="391"/>
      <c r="G49" s="391"/>
      <c r="H49" s="391"/>
      <c r="J49" s="387"/>
      <c r="K49" s="387"/>
      <c r="L49" s="387"/>
    </row>
    <row r="50" spans="1:12" ht="15.75" hidden="1" customHeight="1" x14ac:dyDescent="0.25">
      <c r="A50" s="394">
        <f>'3. Erfassung Auszahlungen'!I8</f>
        <v>0</v>
      </c>
      <c r="B50" s="389">
        <f t="shared" si="2"/>
        <v>0</v>
      </c>
      <c r="C50" s="388" t="str">
        <f>IF(AND(A50&lt;&gt;0,ISNUMBER(A50)),'3. Erfassung Auszahlungen'!A8,"")</f>
        <v/>
      </c>
      <c r="D50" s="1" t="str">
        <f>IF(C50&lt;&gt;"",'3. Erfassung Auszahlungen'!Q8,"")</f>
        <v/>
      </c>
      <c r="E50" s="391" t="str">
        <f t="shared" si="3"/>
        <v/>
      </c>
      <c r="F50" s="391"/>
      <c r="G50" s="391"/>
      <c r="H50" s="391"/>
      <c r="J50" s="387"/>
      <c r="K50" s="387"/>
      <c r="L50" s="387"/>
    </row>
    <row r="51" spans="1:12" ht="15.75" hidden="1" customHeight="1" x14ac:dyDescent="0.25">
      <c r="A51" s="394">
        <f>'3. Erfassung Auszahlungen'!I9</f>
        <v>0</v>
      </c>
      <c r="B51" s="389">
        <f t="shared" si="2"/>
        <v>0</v>
      </c>
      <c r="C51" s="388" t="str">
        <f>IF(AND(A51&lt;&gt;0,ISNUMBER(A51)),'3. Erfassung Auszahlungen'!A9,"")</f>
        <v/>
      </c>
      <c r="D51" s="1" t="str">
        <f>IF(C51&lt;&gt;"",'3. Erfassung Auszahlungen'!Q9,"")</f>
        <v/>
      </c>
      <c r="E51" s="391" t="str">
        <f t="shared" si="3"/>
        <v/>
      </c>
      <c r="F51" s="391"/>
      <c r="G51" s="391"/>
      <c r="H51" s="391"/>
      <c r="J51" s="387"/>
      <c r="K51" s="387"/>
      <c r="L51" s="387"/>
    </row>
    <row r="52" spans="1:12" ht="15.75" hidden="1" customHeight="1" x14ac:dyDescent="0.25">
      <c r="A52" s="394">
        <f>'1. Erfassung V &amp; V'!J49</f>
        <v>0</v>
      </c>
      <c r="B52" s="389">
        <f t="shared" si="2"/>
        <v>0</v>
      </c>
      <c r="C52" s="388" t="str">
        <f>IF(AND(A52&lt;&gt;0,ISNUMBER(A52)),'1. Erfassung V &amp; V'!B49,"")</f>
        <v/>
      </c>
      <c r="D52" s="1" t="str">
        <f>IF(C52&lt;&gt;"",'1. Erfassung V &amp; V'!N49,"")</f>
        <v/>
      </c>
      <c r="E52" s="391" t="str">
        <f t="shared" si="3"/>
        <v/>
      </c>
      <c r="F52" s="391"/>
      <c r="G52" s="391"/>
      <c r="H52" s="391"/>
      <c r="J52" s="387"/>
      <c r="K52" s="387"/>
      <c r="L52" s="387"/>
    </row>
    <row r="53" spans="1:12" ht="15.75" hidden="1" customHeight="1" x14ac:dyDescent="0.25">
      <c r="A53" s="394">
        <f>'3. Erfassung Auszahlungen'!I10</f>
        <v>0</v>
      </c>
      <c r="B53" s="389">
        <f t="shared" si="2"/>
        <v>0</v>
      </c>
      <c r="C53" s="388" t="str">
        <f>IF(AND(A53&lt;&gt;0,ISNUMBER(A53)),'3. Erfassung Auszahlungen'!A10,"")</f>
        <v/>
      </c>
      <c r="D53" s="1" t="str">
        <f>IF(C53&lt;&gt;"",'3. Erfassung Auszahlungen'!Q10,"")</f>
        <v/>
      </c>
      <c r="E53" s="391" t="str">
        <f t="shared" si="3"/>
        <v/>
      </c>
      <c r="F53" s="391"/>
      <c r="G53" s="391"/>
      <c r="H53" s="391"/>
      <c r="J53" s="387"/>
      <c r="K53" s="387"/>
      <c r="L53" s="387"/>
    </row>
    <row r="54" spans="1:12" ht="15.75" hidden="1" customHeight="1" x14ac:dyDescent="0.25">
      <c r="A54" s="394">
        <f>'3. Erfassung Auszahlungen'!I11</f>
        <v>0</v>
      </c>
      <c r="B54" s="389">
        <f t="shared" si="2"/>
        <v>0</v>
      </c>
      <c r="C54" s="388" t="str">
        <f>IF(AND(A54&lt;&gt;0,ISNUMBER(A54)),'3. Erfassung Auszahlungen'!A11,"")</f>
        <v/>
      </c>
      <c r="D54" s="1" t="str">
        <f>IF(C54&lt;&gt;"",'3. Erfassung Auszahlungen'!Q11,"")</f>
        <v/>
      </c>
      <c r="E54" s="391" t="str">
        <f t="shared" si="3"/>
        <v/>
      </c>
      <c r="F54" s="391"/>
      <c r="G54" s="391"/>
      <c r="H54" s="391"/>
      <c r="J54" s="387"/>
      <c r="K54" s="387"/>
      <c r="L54" s="387"/>
    </row>
    <row r="55" spans="1:12" ht="15.75" hidden="1" customHeight="1" x14ac:dyDescent="0.25">
      <c r="A55" s="394">
        <f>'3. Erfassung Auszahlungen'!I12</f>
        <v>0</v>
      </c>
      <c r="B55" s="389">
        <f t="shared" si="2"/>
        <v>0</v>
      </c>
      <c r="C55" s="388" t="str">
        <f>IF(AND(A55&lt;&gt;0,ISNUMBER(A55)),'3. Erfassung Auszahlungen'!A12,"")</f>
        <v/>
      </c>
      <c r="D55" s="1" t="str">
        <f>IF(C55&lt;&gt;"",'3. Erfassung Auszahlungen'!Q12,"")</f>
        <v/>
      </c>
      <c r="E55" s="391" t="str">
        <f t="shared" si="3"/>
        <v/>
      </c>
      <c r="F55" s="391"/>
      <c r="G55" s="391"/>
      <c r="H55" s="391"/>
      <c r="J55" s="387"/>
      <c r="K55" s="387"/>
      <c r="L55" s="387"/>
    </row>
    <row r="56" spans="1:12" ht="27.75" hidden="1" x14ac:dyDescent="0.25">
      <c r="A56" s="394">
        <f>'3. Erfassung Auszahlungen'!I13</f>
        <v>0</v>
      </c>
      <c r="B56" s="389">
        <f t="shared" si="2"/>
        <v>0</v>
      </c>
      <c r="C56" s="388" t="str">
        <f>IF(AND(A56&lt;&gt;0,ISNUMBER(A56)),'3. Erfassung Auszahlungen'!A13,"")</f>
        <v/>
      </c>
      <c r="D56" s="1" t="str">
        <f>IF(C56&lt;&gt;"",'3. Erfassung Auszahlungen'!Q13,"")</f>
        <v/>
      </c>
      <c r="E56" s="391" t="str">
        <f t="shared" si="3"/>
        <v/>
      </c>
      <c r="F56" s="391"/>
      <c r="G56" s="391"/>
      <c r="H56" s="391"/>
      <c r="J56" s="387"/>
      <c r="K56" s="387"/>
      <c r="L56" s="387"/>
    </row>
    <row r="57" spans="1:12" ht="27.75" hidden="1" x14ac:dyDescent="0.25">
      <c r="A57" s="394">
        <f>'3. Erfassung Auszahlungen'!I14</f>
        <v>0</v>
      </c>
      <c r="B57" s="389">
        <f t="shared" si="2"/>
        <v>0</v>
      </c>
      <c r="C57" s="388" t="str">
        <f>IF(AND(A57&lt;&gt;0,ISNUMBER(A57)),'3. Erfassung Auszahlungen'!A14,"")</f>
        <v/>
      </c>
      <c r="D57" s="1" t="str">
        <f>IF(C57&lt;&gt;"",'3. Erfassung Auszahlungen'!Q14,"")</f>
        <v/>
      </c>
      <c r="E57" s="391" t="str">
        <f t="shared" si="3"/>
        <v/>
      </c>
      <c r="F57" s="391"/>
      <c r="G57" s="391"/>
      <c r="H57" s="391"/>
      <c r="J57" s="387"/>
      <c r="K57" s="387"/>
      <c r="L57" s="387"/>
    </row>
    <row r="58" spans="1:12" ht="27.75" hidden="1" x14ac:dyDescent="0.25">
      <c r="A58" s="394">
        <f>'3. Erfassung Auszahlungen'!I15</f>
        <v>0</v>
      </c>
      <c r="B58" s="389">
        <f t="shared" si="2"/>
        <v>0</v>
      </c>
      <c r="C58" s="388" t="str">
        <f>IF(AND(A58&lt;&gt;0,ISNUMBER(A58)),'3. Erfassung Auszahlungen'!A15,"")</f>
        <v/>
      </c>
      <c r="D58" s="1" t="str">
        <f>IF(C58&lt;&gt;"",'3. Erfassung Auszahlungen'!Q15,"")</f>
        <v/>
      </c>
      <c r="E58" s="391" t="str">
        <f t="shared" si="3"/>
        <v/>
      </c>
      <c r="F58" s="391"/>
      <c r="G58" s="391"/>
      <c r="H58" s="391"/>
      <c r="J58" s="387"/>
      <c r="K58" s="387"/>
      <c r="L58" s="387"/>
    </row>
    <row r="59" spans="1:12" ht="27.75" hidden="1" x14ac:dyDescent="0.25">
      <c r="A59" s="394">
        <f>'3. Erfassung Auszahlungen'!I16</f>
        <v>0</v>
      </c>
      <c r="B59" s="389">
        <f t="shared" si="2"/>
        <v>0</v>
      </c>
      <c r="C59" s="388" t="str">
        <f>IF(AND(A59&lt;&gt;0,ISNUMBER(A59)),'3. Erfassung Auszahlungen'!A16,"")</f>
        <v/>
      </c>
      <c r="D59" s="1" t="str">
        <f>IF(C59&lt;&gt;"",'3. Erfassung Auszahlungen'!Q16,"")</f>
        <v/>
      </c>
      <c r="E59" s="391" t="str">
        <f t="shared" si="3"/>
        <v/>
      </c>
      <c r="F59" s="391"/>
      <c r="G59" s="391"/>
      <c r="H59" s="391"/>
      <c r="J59" s="387"/>
      <c r="K59" s="387"/>
      <c r="L59" s="387"/>
    </row>
    <row r="60" spans="1:12" ht="27.75" hidden="1" x14ac:dyDescent="0.25">
      <c r="A60" s="394">
        <f>'3. Erfassung Auszahlungen'!I17</f>
        <v>0</v>
      </c>
      <c r="B60" s="389">
        <f t="shared" si="2"/>
        <v>0</v>
      </c>
      <c r="C60" s="388" t="str">
        <f>IF(AND(A60&lt;&gt;0,ISNUMBER(A60)),'3. Erfassung Auszahlungen'!A17,"")</f>
        <v/>
      </c>
      <c r="D60" s="1" t="str">
        <f>IF(C60&lt;&gt;"",'3. Erfassung Auszahlungen'!Q17,"")</f>
        <v/>
      </c>
      <c r="E60" s="391" t="str">
        <f t="shared" si="3"/>
        <v/>
      </c>
      <c r="F60" s="391"/>
      <c r="G60" s="391"/>
      <c r="H60" s="391"/>
      <c r="J60" s="387"/>
      <c r="K60" s="387"/>
      <c r="L60" s="387"/>
    </row>
    <row r="61" spans="1:12" hidden="1" x14ac:dyDescent="0.25">
      <c r="A61" s="394">
        <f>'3. Erfassung Auszahlungen'!I18</f>
        <v>0</v>
      </c>
      <c r="B61" s="389">
        <f t="shared" si="2"/>
        <v>0</v>
      </c>
      <c r="C61" s="388" t="str">
        <f>IF(AND(A61&lt;&gt;0,ISNUMBER(A61)),'3. Erfassung Auszahlungen'!A18,"")</f>
        <v/>
      </c>
      <c r="D61" s="1" t="str">
        <f>IF(C61&lt;&gt;"",'3. Erfassung Auszahlungen'!Q18,"")</f>
        <v/>
      </c>
      <c r="E61" s="391" t="str">
        <f t="shared" si="3"/>
        <v/>
      </c>
      <c r="F61" s="391"/>
      <c r="G61" s="391"/>
      <c r="H61" s="391"/>
    </row>
    <row r="62" spans="1:12" hidden="1" x14ac:dyDescent="0.25">
      <c r="A62" s="394">
        <f>'3. Erfassung Auszahlungen'!I19</f>
        <v>0</v>
      </c>
      <c r="B62" s="389">
        <f t="shared" si="2"/>
        <v>0</v>
      </c>
      <c r="C62" s="388" t="str">
        <f>IF(AND(A62&lt;&gt;0,ISNUMBER(A62)),'3. Erfassung Auszahlungen'!A19,"")</f>
        <v/>
      </c>
      <c r="D62" s="1" t="str">
        <f>IF(C62&lt;&gt;"",'3. Erfassung Auszahlungen'!Q19,"")</f>
        <v/>
      </c>
      <c r="E62" s="391" t="str">
        <f t="shared" si="3"/>
        <v/>
      </c>
      <c r="F62" s="391"/>
      <c r="G62" s="391"/>
      <c r="H62" s="391"/>
    </row>
    <row r="63" spans="1:12" hidden="1" x14ac:dyDescent="0.25">
      <c r="A63" s="394">
        <f>'3. Erfassung Auszahlungen'!I20</f>
        <v>0</v>
      </c>
      <c r="B63" s="389">
        <f t="shared" ref="B63:B94" si="4">IF(ISNUMBER(A63),A63,"")</f>
        <v>0</v>
      </c>
      <c r="C63" s="388" t="str">
        <f>IF(AND(A63&lt;&gt;0,ISNUMBER(A63)),'3. Erfassung Auszahlungen'!A20,"")</f>
        <v/>
      </c>
      <c r="D63" s="1" t="str">
        <f>IF(C63&lt;&gt;"",'3. Erfassung Auszahlungen'!Q20,"")</f>
        <v/>
      </c>
      <c r="E63" s="391" t="str">
        <f t="shared" ref="E63:E94" si="5">IF(AND(C63&lt;&gt;"",D63&lt;&gt;0),CONCATENATE(C63,$D$208,D63),C63)</f>
        <v/>
      </c>
      <c r="F63" s="391"/>
      <c r="G63" s="391"/>
      <c r="H63" s="391"/>
    </row>
    <row r="64" spans="1:12" hidden="1" x14ac:dyDescent="0.25">
      <c r="A64" s="394">
        <f>'3. Erfassung Auszahlungen'!I21</f>
        <v>0</v>
      </c>
      <c r="B64" s="389">
        <f t="shared" si="4"/>
        <v>0</v>
      </c>
      <c r="C64" s="388" t="str">
        <f>IF(AND(A64&lt;&gt;0,ISNUMBER(A64)),'3. Erfassung Auszahlungen'!A21,"")</f>
        <v/>
      </c>
      <c r="D64" s="1" t="str">
        <f>IF(C64&lt;&gt;"",'3. Erfassung Auszahlungen'!Q21,"")</f>
        <v/>
      </c>
      <c r="E64" s="391" t="str">
        <f t="shared" si="5"/>
        <v/>
      </c>
      <c r="F64" s="391"/>
      <c r="G64" s="391"/>
      <c r="H64" s="391"/>
    </row>
    <row r="65" spans="1:8" hidden="1" x14ac:dyDescent="0.25">
      <c r="A65" s="394">
        <f>'3. Erfassung Auszahlungen'!I22</f>
        <v>0</v>
      </c>
      <c r="B65" s="389">
        <f t="shared" si="4"/>
        <v>0</v>
      </c>
      <c r="C65" s="388" t="str">
        <f>IF(AND(A65&lt;&gt;0,ISNUMBER(A65)),'3. Erfassung Auszahlungen'!A22,"")</f>
        <v/>
      </c>
      <c r="D65" s="1" t="str">
        <f>IF(C65&lt;&gt;"",'3. Erfassung Auszahlungen'!Q22,"")</f>
        <v/>
      </c>
      <c r="E65" s="391" t="str">
        <f t="shared" si="5"/>
        <v/>
      </c>
      <c r="F65" s="391"/>
      <c r="G65" s="391"/>
      <c r="H65" s="391"/>
    </row>
    <row r="66" spans="1:8" hidden="1" x14ac:dyDescent="0.25">
      <c r="A66" s="394">
        <f>'3. Erfassung Auszahlungen'!I23</f>
        <v>0</v>
      </c>
      <c r="B66" s="389">
        <f t="shared" si="4"/>
        <v>0</v>
      </c>
      <c r="C66" s="388" t="str">
        <f>IF(AND(A66&lt;&gt;0,ISNUMBER(A66)),'3. Erfassung Auszahlungen'!A23,"")</f>
        <v/>
      </c>
      <c r="D66" s="1" t="str">
        <f>IF(C66&lt;&gt;"",'3. Erfassung Auszahlungen'!Q23,"")</f>
        <v/>
      </c>
      <c r="E66" s="391" t="str">
        <f t="shared" si="5"/>
        <v/>
      </c>
      <c r="F66" s="391"/>
      <c r="G66" s="391"/>
      <c r="H66" s="391"/>
    </row>
    <row r="67" spans="1:8" hidden="1" x14ac:dyDescent="0.25">
      <c r="A67" s="394">
        <f>'3. Erfassung Auszahlungen'!I24</f>
        <v>0</v>
      </c>
      <c r="B67" s="389">
        <f t="shared" si="4"/>
        <v>0</v>
      </c>
      <c r="C67" s="388" t="str">
        <f>IF(AND(A67&lt;&gt;0,ISNUMBER(A67)),'3. Erfassung Auszahlungen'!A24,"")</f>
        <v/>
      </c>
      <c r="D67" s="1" t="str">
        <f>IF(C67&lt;&gt;"",'3. Erfassung Auszahlungen'!Q24,"")</f>
        <v/>
      </c>
      <c r="E67" s="391" t="str">
        <f t="shared" si="5"/>
        <v/>
      </c>
      <c r="F67" s="391"/>
      <c r="G67" s="391"/>
      <c r="H67" s="391"/>
    </row>
    <row r="68" spans="1:8" hidden="1" x14ac:dyDescent="0.25">
      <c r="A68" s="394">
        <f>'3. Erfassung Auszahlungen'!I25</f>
        <v>0</v>
      </c>
      <c r="B68" s="389">
        <f t="shared" si="4"/>
        <v>0</v>
      </c>
      <c r="C68" s="388" t="str">
        <f>IF(AND(A68&lt;&gt;0,ISNUMBER(A68)),'3. Erfassung Auszahlungen'!A25,"")</f>
        <v/>
      </c>
      <c r="D68" s="1" t="str">
        <f>IF(C68&lt;&gt;"",'3. Erfassung Auszahlungen'!Q25,"")</f>
        <v/>
      </c>
      <c r="E68" s="391" t="str">
        <f t="shared" si="5"/>
        <v/>
      </c>
      <c r="F68" s="391"/>
      <c r="G68" s="391"/>
      <c r="H68" s="391"/>
    </row>
    <row r="69" spans="1:8" hidden="1" x14ac:dyDescent="0.25">
      <c r="A69" s="394">
        <f>'3. Erfassung Auszahlungen'!I26</f>
        <v>0</v>
      </c>
      <c r="B69" s="389">
        <f t="shared" si="4"/>
        <v>0</v>
      </c>
      <c r="C69" s="388" t="str">
        <f>IF(AND(A69&lt;&gt;0,ISNUMBER(A69)),'3. Erfassung Auszahlungen'!A26,"")</f>
        <v/>
      </c>
      <c r="D69" s="1" t="str">
        <f>IF(C69&lt;&gt;"",'3. Erfassung Auszahlungen'!Q26,"")</f>
        <v/>
      </c>
      <c r="E69" s="391" t="str">
        <f t="shared" si="5"/>
        <v/>
      </c>
      <c r="F69" s="391"/>
      <c r="G69" s="391"/>
      <c r="H69" s="391"/>
    </row>
    <row r="70" spans="1:8" hidden="1" x14ac:dyDescent="0.25">
      <c r="A70" s="394">
        <f>'3. Erfassung Auszahlungen'!I27</f>
        <v>0</v>
      </c>
      <c r="B70" s="389">
        <f t="shared" si="4"/>
        <v>0</v>
      </c>
      <c r="C70" s="388" t="str">
        <f>IF(AND(A70&lt;&gt;0,ISNUMBER(A70)),'3. Erfassung Auszahlungen'!A27,"")</f>
        <v/>
      </c>
      <c r="D70" s="1" t="str">
        <f>IF(C70&lt;&gt;"",'3. Erfassung Auszahlungen'!Q27,"")</f>
        <v/>
      </c>
      <c r="E70" s="391" t="str">
        <f t="shared" si="5"/>
        <v/>
      </c>
      <c r="F70" s="391"/>
      <c r="G70" s="391"/>
      <c r="H70" s="391"/>
    </row>
    <row r="71" spans="1:8" hidden="1" x14ac:dyDescent="0.25">
      <c r="A71" s="394">
        <f>'3. Erfassung Auszahlungen'!I28</f>
        <v>0</v>
      </c>
      <c r="B71" s="389">
        <f t="shared" si="4"/>
        <v>0</v>
      </c>
      <c r="C71" s="388" t="str">
        <f>IF(AND(A71&lt;&gt;0,ISNUMBER(A71)),'3. Erfassung Auszahlungen'!A28,"")</f>
        <v/>
      </c>
      <c r="D71" s="1" t="str">
        <f>IF(C71&lt;&gt;"",'3. Erfassung Auszahlungen'!Q28,"")</f>
        <v/>
      </c>
      <c r="E71" s="391" t="str">
        <f t="shared" si="5"/>
        <v/>
      </c>
      <c r="F71" s="391"/>
      <c r="G71" s="391"/>
      <c r="H71" s="391"/>
    </row>
    <row r="72" spans="1:8" hidden="1" x14ac:dyDescent="0.25">
      <c r="A72" s="394">
        <f>'3. Erfassung Auszahlungen'!I29</f>
        <v>0</v>
      </c>
      <c r="B72" s="389">
        <f t="shared" si="4"/>
        <v>0</v>
      </c>
      <c r="C72" s="388" t="str">
        <f>IF(AND(A72&lt;&gt;0,ISNUMBER(A72)),'3. Erfassung Auszahlungen'!A29,"")</f>
        <v/>
      </c>
      <c r="D72" s="1" t="str">
        <f>IF(C72&lt;&gt;"",'3. Erfassung Auszahlungen'!Q29,"")</f>
        <v/>
      </c>
      <c r="E72" s="391" t="str">
        <f t="shared" si="5"/>
        <v/>
      </c>
      <c r="F72" s="391"/>
      <c r="G72" s="391"/>
      <c r="H72" s="391"/>
    </row>
    <row r="73" spans="1:8" hidden="1" x14ac:dyDescent="0.25">
      <c r="A73" s="394">
        <f>'3. Erfassung Auszahlungen'!I30</f>
        <v>0</v>
      </c>
      <c r="B73" s="389">
        <f t="shared" si="4"/>
        <v>0</v>
      </c>
      <c r="C73" s="388" t="str">
        <f>IF(AND(A73&lt;&gt;0,ISNUMBER(A73)),'3. Erfassung Auszahlungen'!A30,"")</f>
        <v/>
      </c>
      <c r="D73" s="1" t="str">
        <f>IF(C73&lt;&gt;"",'3. Erfassung Auszahlungen'!Q30,"")</f>
        <v/>
      </c>
      <c r="E73" s="391" t="str">
        <f t="shared" si="5"/>
        <v/>
      </c>
      <c r="F73" s="391"/>
      <c r="G73" s="391"/>
      <c r="H73" s="391"/>
    </row>
    <row r="74" spans="1:8" hidden="1" x14ac:dyDescent="0.25">
      <c r="A74" s="394">
        <f>'3. Erfassung Auszahlungen'!I31</f>
        <v>0</v>
      </c>
      <c r="B74" s="389">
        <f t="shared" si="4"/>
        <v>0</v>
      </c>
      <c r="C74" s="388" t="str">
        <f>IF(AND(A74&lt;&gt;0,ISNUMBER(A74)),'3. Erfassung Auszahlungen'!A31,"")</f>
        <v/>
      </c>
      <c r="D74" s="1" t="str">
        <f>IF(C74&lt;&gt;"",'3. Erfassung Auszahlungen'!Q31,"")</f>
        <v/>
      </c>
      <c r="E74" s="391" t="str">
        <f t="shared" si="5"/>
        <v/>
      </c>
      <c r="F74" s="391"/>
      <c r="G74" s="391"/>
      <c r="H74" s="391"/>
    </row>
    <row r="75" spans="1:8" hidden="1" x14ac:dyDescent="0.25">
      <c r="A75" s="394">
        <f>'3. Erfassung Auszahlungen'!I32</f>
        <v>0</v>
      </c>
      <c r="B75" s="389">
        <f t="shared" si="4"/>
        <v>0</v>
      </c>
      <c r="C75" s="388" t="str">
        <f>IF(AND(A75&lt;&gt;0,ISNUMBER(A75)),'3. Erfassung Auszahlungen'!A32,"")</f>
        <v/>
      </c>
      <c r="D75" s="1" t="str">
        <f>IF(C75&lt;&gt;"",'3. Erfassung Auszahlungen'!Q32,"")</f>
        <v/>
      </c>
      <c r="E75" s="391" t="str">
        <f t="shared" si="5"/>
        <v/>
      </c>
      <c r="F75" s="391"/>
      <c r="G75" s="391"/>
      <c r="H75" s="391"/>
    </row>
    <row r="76" spans="1:8" hidden="1" x14ac:dyDescent="0.25">
      <c r="A76" s="394">
        <f>'3. Erfassung Auszahlungen'!I33</f>
        <v>0</v>
      </c>
      <c r="B76" s="389">
        <f t="shared" si="4"/>
        <v>0</v>
      </c>
      <c r="C76" s="388" t="str">
        <f>IF(AND(A76&lt;&gt;0,ISNUMBER(A76)),'3. Erfassung Auszahlungen'!A33,"")</f>
        <v/>
      </c>
      <c r="D76" s="1" t="str">
        <f>IF(C76&lt;&gt;"",'3. Erfassung Auszahlungen'!Q33,"")</f>
        <v/>
      </c>
      <c r="E76" s="391" t="str">
        <f t="shared" si="5"/>
        <v/>
      </c>
      <c r="F76" s="391"/>
      <c r="G76" s="391"/>
      <c r="H76" s="391"/>
    </row>
    <row r="77" spans="1:8" hidden="1" x14ac:dyDescent="0.25">
      <c r="A77" s="394">
        <f>'3. Erfassung Auszahlungen'!I34</f>
        <v>0</v>
      </c>
      <c r="B77" s="389">
        <f t="shared" si="4"/>
        <v>0</v>
      </c>
      <c r="C77" s="388" t="str">
        <f>IF(AND(A77&lt;&gt;0,ISNUMBER(A77)),'3. Erfassung Auszahlungen'!A34,"")</f>
        <v/>
      </c>
      <c r="D77" s="1" t="str">
        <f>IF(C77&lt;&gt;"",'3. Erfassung Auszahlungen'!Q34,"")</f>
        <v/>
      </c>
      <c r="E77" s="391" t="str">
        <f t="shared" si="5"/>
        <v/>
      </c>
      <c r="F77" s="391"/>
      <c r="G77" s="391"/>
      <c r="H77" s="391"/>
    </row>
    <row r="78" spans="1:8" hidden="1" x14ac:dyDescent="0.25">
      <c r="A78" s="394">
        <f>'3. Erfassung Auszahlungen'!I35</f>
        <v>0</v>
      </c>
      <c r="B78" s="389">
        <f t="shared" si="4"/>
        <v>0</v>
      </c>
      <c r="C78" s="388" t="str">
        <f>IF(AND(A78&lt;&gt;0,ISNUMBER(A78)),'3. Erfassung Auszahlungen'!A35,"")</f>
        <v/>
      </c>
      <c r="D78" s="1" t="str">
        <f>IF(C78&lt;&gt;"",'3. Erfassung Auszahlungen'!Q35,"")</f>
        <v/>
      </c>
      <c r="E78" s="391" t="str">
        <f t="shared" si="5"/>
        <v/>
      </c>
      <c r="F78" s="391"/>
      <c r="G78" s="391"/>
      <c r="H78" s="391"/>
    </row>
    <row r="79" spans="1:8" hidden="1" x14ac:dyDescent="0.25">
      <c r="A79" s="394">
        <f>'3. Erfassung Auszahlungen'!I36</f>
        <v>0</v>
      </c>
      <c r="B79" s="389">
        <f t="shared" si="4"/>
        <v>0</v>
      </c>
      <c r="C79" s="388" t="str">
        <f>IF(AND(A79&lt;&gt;0,ISNUMBER(A79)),'3. Erfassung Auszahlungen'!A36,"")</f>
        <v/>
      </c>
      <c r="D79" s="1" t="str">
        <f>IF(C79&lt;&gt;"",'3. Erfassung Auszahlungen'!Q36,"")</f>
        <v/>
      </c>
      <c r="E79" s="391" t="str">
        <f t="shared" si="5"/>
        <v/>
      </c>
      <c r="F79" s="391"/>
      <c r="G79" s="391"/>
      <c r="H79" s="391"/>
    </row>
    <row r="80" spans="1:8" hidden="1" x14ac:dyDescent="0.25">
      <c r="A80" s="394">
        <f>'3. Erfassung Auszahlungen'!I37</f>
        <v>0</v>
      </c>
      <c r="B80" s="389">
        <f t="shared" si="4"/>
        <v>0</v>
      </c>
      <c r="C80" s="388" t="str">
        <f>IF(AND(A80&lt;&gt;0,ISNUMBER(A80)),'3. Erfassung Auszahlungen'!A37,"")</f>
        <v/>
      </c>
      <c r="D80" s="1" t="str">
        <f>IF(C80&lt;&gt;"",'3. Erfassung Auszahlungen'!Q37,"")</f>
        <v/>
      </c>
      <c r="E80" s="391" t="str">
        <f t="shared" si="5"/>
        <v/>
      </c>
      <c r="F80" s="391"/>
      <c r="G80" s="391"/>
      <c r="H80" s="391"/>
    </row>
    <row r="81" spans="1:8" hidden="1" x14ac:dyDescent="0.25">
      <c r="A81" s="394">
        <f>'1. Erfassung V &amp; V'!J43</f>
        <v>0</v>
      </c>
      <c r="B81" s="389">
        <f t="shared" si="4"/>
        <v>0</v>
      </c>
      <c r="C81" s="388" t="str">
        <f>IF(AND(A81&lt;&gt;0,ISNUMBER(A81)),'1. Erfassung V &amp; V'!B43,"")</f>
        <v/>
      </c>
      <c r="D81" s="1" t="str">
        <f>IF(C81&lt;&gt;"",'1. Erfassung V &amp; V'!N43,"")</f>
        <v/>
      </c>
      <c r="E81" s="391" t="str">
        <f t="shared" si="5"/>
        <v/>
      </c>
      <c r="F81" s="391"/>
      <c r="G81" s="391"/>
      <c r="H81" s="391"/>
    </row>
    <row r="82" spans="1:8" hidden="1" x14ac:dyDescent="0.25">
      <c r="A82" s="394">
        <f>'3. Erfassung Auszahlungen'!I38</f>
        <v>0</v>
      </c>
      <c r="B82" s="389">
        <f t="shared" si="4"/>
        <v>0</v>
      </c>
      <c r="C82" s="388" t="str">
        <f>IF(AND(A82&lt;&gt;0,ISNUMBER(A82)),'3. Erfassung Auszahlungen'!A38,"")</f>
        <v/>
      </c>
      <c r="D82" s="1" t="str">
        <f>IF(C82&lt;&gt;"",'3. Erfassung Auszahlungen'!Q38,"")</f>
        <v/>
      </c>
      <c r="E82" s="391" t="str">
        <f t="shared" si="5"/>
        <v/>
      </c>
      <c r="F82" s="391"/>
      <c r="G82" s="391"/>
      <c r="H82" s="391"/>
    </row>
    <row r="83" spans="1:8" hidden="1" x14ac:dyDescent="0.25">
      <c r="A83" s="394">
        <f>'3. Erfassung Auszahlungen'!I39</f>
        <v>0</v>
      </c>
      <c r="B83" s="389">
        <f t="shared" si="4"/>
        <v>0</v>
      </c>
      <c r="C83" s="388" t="str">
        <f>IF(AND(A83&lt;&gt;0,ISNUMBER(A83)),'3. Erfassung Auszahlungen'!A39,"")</f>
        <v/>
      </c>
      <c r="D83" s="1" t="str">
        <f>IF(C83&lt;&gt;"",'3. Erfassung Auszahlungen'!Q39,"")</f>
        <v/>
      </c>
      <c r="E83" s="391" t="str">
        <f t="shared" si="5"/>
        <v/>
      </c>
      <c r="F83" s="391"/>
      <c r="G83" s="391"/>
      <c r="H83" s="391"/>
    </row>
    <row r="84" spans="1:8" hidden="1" x14ac:dyDescent="0.25">
      <c r="A84" s="394">
        <f>'3. Erfassung Auszahlungen'!I40</f>
        <v>0</v>
      </c>
      <c r="B84" s="389">
        <f t="shared" si="4"/>
        <v>0</v>
      </c>
      <c r="C84" s="388" t="str">
        <f>IF(AND(A84&lt;&gt;0,ISNUMBER(A84)),'3. Erfassung Auszahlungen'!A40,"")</f>
        <v/>
      </c>
      <c r="D84" s="1" t="str">
        <f>IF(C84&lt;&gt;"",'3. Erfassung Auszahlungen'!Q40,"")</f>
        <v/>
      </c>
      <c r="E84" s="391" t="str">
        <f t="shared" si="5"/>
        <v/>
      </c>
      <c r="F84" s="391"/>
      <c r="G84" s="391"/>
      <c r="H84" s="391"/>
    </row>
    <row r="85" spans="1:8" hidden="1" x14ac:dyDescent="0.25">
      <c r="A85" s="394">
        <f>'3. Erfassung Auszahlungen'!I41</f>
        <v>0</v>
      </c>
      <c r="B85" s="389">
        <f t="shared" si="4"/>
        <v>0</v>
      </c>
      <c r="C85" s="388" t="str">
        <f>IF(AND(A85&lt;&gt;0,ISNUMBER(A85)),'3. Erfassung Auszahlungen'!A41,"")</f>
        <v/>
      </c>
      <c r="D85" s="1" t="str">
        <f>IF(C85&lt;&gt;"",'3. Erfassung Auszahlungen'!Q41,"")</f>
        <v/>
      </c>
      <c r="E85" s="391" t="str">
        <f t="shared" si="5"/>
        <v/>
      </c>
      <c r="F85" s="391"/>
      <c r="G85" s="391"/>
      <c r="H85" s="391"/>
    </row>
    <row r="86" spans="1:8" hidden="1" x14ac:dyDescent="0.25">
      <c r="A86" s="394">
        <f>'2. Erfassung Einzahlungen'!I2</f>
        <v>46464</v>
      </c>
      <c r="B86" s="389">
        <f t="shared" si="4"/>
        <v>46464</v>
      </c>
      <c r="C86" s="388" t="str">
        <f>IF(AND(A86&lt;&gt;0,ISNUMBER(A86)),'2. Erfassung Einzahlungen'!A2,"")</f>
        <v>Miete DHH Am Sauerwinkel</v>
      </c>
      <c r="D86" s="1" t="str">
        <f>IF(C86&lt;&gt;"",'2. Erfassung Einzahlungen'!Q2,"")</f>
        <v>Miete erhöhen? Drei Jahre sind rum!</v>
      </c>
      <c r="E86" s="391" t="str">
        <f t="shared" si="5"/>
        <v>Miete DHH Am Sauerwinkel, Miete erhöhen? Drei Jahre sind rum!</v>
      </c>
      <c r="F86" s="391"/>
      <c r="G86" s="391"/>
      <c r="H86" s="391"/>
    </row>
    <row r="87" spans="1:8" hidden="1" x14ac:dyDescent="0.25">
      <c r="A87" s="394">
        <f>'1. Erfassung V &amp; V'!J5</f>
        <v>0</v>
      </c>
      <c r="B87" s="389">
        <f t="shared" si="4"/>
        <v>0</v>
      </c>
      <c r="C87" s="388" t="str">
        <f>IF(AND(A87&lt;&gt;0,ISNUMBER(A87)),'1. Erfassung V &amp; V'!B5,"")</f>
        <v/>
      </c>
      <c r="D87" s="1" t="str">
        <f>IF(C87&lt;&gt;"",'1. Erfassung V &amp; V'!N5,"")</f>
        <v/>
      </c>
      <c r="E87" s="391" t="str">
        <f t="shared" si="5"/>
        <v/>
      </c>
      <c r="F87" s="391"/>
      <c r="G87" s="391"/>
      <c r="H87" s="391"/>
    </row>
    <row r="88" spans="1:8" hidden="1" x14ac:dyDescent="0.25">
      <c r="A88" s="394">
        <f>'2. Erfassung Einzahlungen'!I3</f>
        <v>46966</v>
      </c>
      <c r="B88" s="389">
        <f t="shared" si="4"/>
        <v>46966</v>
      </c>
      <c r="C88" s="388" t="str">
        <f>IF(AND(A88&lt;&gt;0,ISNUMBER(A88)),'2. Erfassung Einzahlungen'!A3,"")</f>
        <v>Dividende</v>
      </c>
      <c r="D88" s="1" t="str">
        <f>IF(C88&lt;&gt;"",'2. Erfassung Einzahlungen'!Q3,"")</f>
        <v>Dividende endet jetzt</v>
      </c>
      <c r="E88" s="391" t="str">
        <f t="shared" si="5"/>
        <v>Dividende, Dividende endet jetzt</v>
      </c>
      <c r="F88" s="391"/>
      <c r="G88" s="391"/>
      <c r="H88" s="391"/>
    </row>
    <row r="89" spans="1:8" hidden="1" x14ac:dyDescent="0.25">
      <c r="A89" s="394">
        <f>'1. Erfassung V &amp; V'!J6</f>
        <v>46827</v>
      </c>
      <c r="B89" s="389">
        <f t="shared" si="4"/>
        <v>46827</v>
      </c>
      <c r="C89" s="388" t="str">
        <f>IF(AND(A89&lt;&gt;0,ISNUMBER(A89)),'1. Erfassung V &amp; V'!B6,"")</f>
        <v>Girokonto</v>
      </c>
      <c r="D89" s="1" t="str">
        <f>IF(C89&lt;&gt;"",'1. Erfassung V &amp; V'!N6,"")</f>
        <v>parallel Kredit Haus Am Sauerwinkel 13</v>
      </c>
      <c r="E89" s="391" t="str">
        <f t="shared" si="5"/>
        <v>Girokonto, parallel Kredit Haus Am Sauerwinkel 13</v>
      </c>
      <c r="F89" s="391"/>
      <c r="G89" s="391"/>
      <c r="H89" s="391"/>
    </row>
    <row r="90" spans="1:8" hidden="1" x14ac:dyDescent="0.25">
      <c r="A90" s="394">
        <f>'2. Erfassung Einzahlungen'!I4</f>
        <v>0</v>
      </c>
      <c r="B90" s="389">
        <f t="shared" si="4"/>
        <v>0</v>
      </c>
      <c r="C90" s="388" t="str">
        <f>IF(AND(A90&lt;&gt;0,ISNUMBER(A90)),'2. Erfassung Einzahlungen'!A4,"")</f>
        <v/>
      </c>
      <c r="D90" s="1" t="str">
        <f>IF(C90&lt;&gt;"",'2. Erfassung Einzahlungen'!Q4,"")</f>
        <v/>
      </c>
      <c r="E90" s="391" t="str">
        <f t="shared" si="5"/>
        <v/>
      </c>
      <c r="F90" s="391"/>
      <c r="G90" s="391"/>
      <c r="H90" s="391"/>
    </row>
    <row r="91" spans="1:8" hidden="1" x14ac:dyDescent="0.25">
      <c r="A91" s="394">
        <f>'1. Erfassung V &amp; V'!J7</f>
        <v>0</v>
      </c>
      <c r="B91" s="389">
        <f t="shared" si="4"/>
        <v>0</v>
      </c>
      <c r="C91" s="388" t="str">
        <f>IF(AND(A91&lt;&gt;0,ISNUMBER(A91)),'1. Erfassung V &amp; V'!B7,"")</f>
        <v/>
      </c>
      <c r="D91" s="1" t="str">
        <f>IF(C91&lt;&gt;"",'1. Erfassung V &amp; V'!N7,"")</f>
        <v/>
      </c>
      <c r="E91" s="391" t="str">
        <f t="shared" si="5"/>
        <v/>
      </c>
      <c r="F91" s="391"/>
      <c r="G91" s="391"/>
      <c r="H91" s="391"/>
    </row>
    <row r="92" spans="1:8" hidden="1" x14ac:dyDescent="0.25">
      <c r="A92" s="394">
        <f>'2. Erfassung Einzahlungen'!I5</f>
        <v>0</v>
      </c>
      <c r="B92" s="389">
        <f t="shared" si="4"/>
        <v>0</v>
      </c>
      <c r="C92" s="388" t="str">
        <f>IF(AND(A92&lt;&gt;0,ISNUMBER(A92)),'2. Erfassung Einzahlungen'!A5,"")</f>
        <v/>
      </c>
      <c r="D92" s="1" t="str">
        <f>IF(C92&lt;&gt;"",'2. Erfassung Einzahlungen'!Q5,"")</f>
        <v/>
      </c>
      <c r="E92" s="391" t="str">
        <f t="shared" si="5"/>
        <v/>
      </c>
      <c r="F92" s="391"/>
      <c r="G92" s="391"/>
      <c r="H92" s="391"/>
    </row>
    <row r="93" spans="1:8" ht="31.5" hidden="1" x14ac:dyDescent="0.25">
      <c r="A93" s="394">
        <f>'1. Erfassung V &amp; V'!J8</f>
        <v>45869</v>
      </c>
      <c r="B93" s="389">
        <f t="shared" si="4"/>
        <v>45869</v>
      </c>
      <c r="C93" s="388" t="str">
        <f>IF(AND(A93&lt;&gt;0,ISNUMBER(A93)),'1. Erfassung V &amp; V'!B8,"")</f>
        <v>Münzsammlung</v>
      </c>
      <c r="D93" s="1" t="str">
        <f>IF(C93&lt;&gt;"",'1. Erfassung V &amp; V'!N8,"")</f>
        <v>geplanter Verkauf soll ca. 5000,00 bringen. Hier vorsichtiger Wert ge. Pfandleihaus Müller.</v>
      </c>
      <c r="E93" s="391" t="str">
        <f t="shared" si="5"/>
        <v>Münzsammlung, geplanter Verkauf soll ca. 5000,00 bringen. Hier vorsichtiger Wert ge. Pfandleihaus Müller.</v>
      </c>
      <c r="F93" s="391"/>
      <c r="G93" s="391"/>
      <c r="H93" s="391"/>
    </row>
    <row r="94" spans="1:8" hidden="1" x14ac:dyDescent="0.25">
      <c r="A94" s="394">
        <f>'2. Erfassung Einzahlungen'!I6</f>
        <v>0</v>
      </c>
      <c r="B94" s="389">
        <f t="shared" si="4"/>
        <v>0</v>
      </c>
      <c r="C94" s="388" t="str">
        <f>IF(AND(A94&lt;&gt;0,ISNUMBER(A94)),'2. Erfassung Einzahlungen'!A6,"")</f>
        <v/>
      </c>
      <c r="D94" s="1" t="str">
        <f>IF(C94&lt;&gt;"",'2. Erfassung Einzahlungen'!Q6,"")</f>
        <v/>
      </c>
      <c r="E94" s="391" t="str">
        <f t="shared" si="5"/>
        <v/>
      </c>
      <c r="F94" s="391"/>
      <c r="G94" s="391"/>
      <c r="H94" s="391"/>
    </row>
    <row r="95" spans="1:8" hidden="1" x14ac:dyDescent="0.25">
      <c r="A95" s="394">
        <f>'1. Erfassung V &amp; V'!J9</f>
        <v>0</v>
      </c>
      <c r="B95" s="389">
        <f t="shared" ref="B95:B126" si="6">IF(ISNUMBER(A95),A95,"")</f>
        <v>0</v>
      </c>
      <c r="C95" s="388" t="str">
        <f>IF(AND(A95&lt;&gt;0,ISNUMBER(A95)),'1. Erfassung V &amp; V'!B9,"")</f>
        <v/>
      </c>
      <c r="D95" s="1" t="str">
        <f>IF(C95&lt;&gt;"",'1. Erfassung V &amp; V'!N9,"")</f>
        <v/>
      </c>
      <c r="E95" s="391" t="str">
        <f t="shared" ref="E95:E126" si="7">IF(AND(C95&lt;&gt;"",D95&lt;&gt;0),CONCATENATE(C95,$D$208,D95),C95)</f>
        <v/>
      </c>
      <c r="F95" s="391"/>
      <c r="G95" s="391"/>
      <c r="H95" s="391"/>
    </row>
    <row r="96" spans="1:8" hidden="1" x14ac:dyDescent="0.25">
      <c r="A96" s="394">
        <f>'2. Erfassung Einzahlungen'!I7</f>
        <v>0</v>
      </c>
      <c r="B96" s="389">
        <f t="shared" si="6"/>
        <v>0</v>
      </c>
      <c r="C96" s="388" t="str">
        <f>IF(AND(A96&lt;&gt;0,ISNUMBER(A96)),'2. Erfassung Einzahlungen'!A7,"")</f>
        <v/>
      </c>
      <c r="D96" s="1" t="str">
        <f>IF(C96&lt;&gt;"",'2. Erfassung Einzahlungen'!Q7,"")</f>
        <v/>
      </c>
      <c r="E96" s="391" t="str">
        <f t="shared" si="7"/>
        <v/>
      </c>
      <c r="F96" s="391"/>
      <c r="G96" s="391"/>
      <c r="H96" s="391"/>
    </row>
    <row r="97" spans="1:8" hidden="1" x14ac:dyDescent="0.25">
      <c r="A97" s="394">
        <f>'2. Erfassung Einzahlungen'!I8</f>
        <v>0</v>
      </c>
      <c r="B97" s="389">
        <f t="shared" si="6"/>
        <v>0</v>
      </c>
      <c r="C97" s="388" t="str">
        <f>IF(AND(A97&lt;&gt;0,ISNUMBER(A97)),'2. Erfassung Einzahlungen'!A8,"")</f>
        <v/>
      </c>
      <c r="D97" s="1" t="str">
        <f>IF(C97&lt;&gt;"",'2. Erfassung Einzahlungen'!Q8,"")</f>
        <v/>
      </c>
      <c r="E97" s="391" t="str">
        <f t="shared" si="7"/>
        <v/>
      </c>
      <c r="F97" s="391"/>
      <c r="G97" s="391"/>
      <c r="H97" s="391"/>
    </row>
    <row r="98" spans="1:8" hidden="1" x14ac:dyDescent="0.25">
      <c r="A98" s="394">
        <f>'2. Erfassung Einzahlungen'!I9</f>
        <v>0</v>
      </c>
      <c r="B98" s="389">
        <f t="shared" si="6"/>
        <v>0</v>
      </c>
      <c r="C98" s="388" t="str">
        <f>IF(AND(A98&lt;&gt;0,ISNUMBER(A98)),'2. Erfassung Einzahlungen'!A9,"")</f>
        <v/>
      </c>
      <c r="D98" s="1" t="str">
        <f>IF(C98&lt;&gt;"",'2. Erfassung Einzahlungen'!Q9,"")</f>
        <v/>
      </c>
      <c r="E98" s="391" t="str">
        <f t="shared" si="7"/>
        <v/>
      </c>
      <c r="F98" s="391"/>
      <c r="G98" s="391"/>
      <c r="H98" s="391"/>
    </row>
    <row r="99" spans="1:8" hidden="1" x14ac:dyDescent="0.25">
      <c r="A99" s="394">
        <f>'1. Erfassung V &amp; V'!J13</f>
        <v>0</v>
      </c>
      <c r="B99" s="389">
        <f t="shared" si="6"/>
        <v>0</v>
      </c>
      <c r="C99" s="388" t="str">
        <f>IF(AND(A99&lt;&gt;0,ISNUMBER(A99)),'1. Erfassung V &amp; V'!B13,"")</f>
        <v/>
      </c>
      <c r="D99" s="1" t="str">
        <f>IF(C99&lt;&gt;"",'1. Erfassung V &amp; V'!N13,"")</f>
        <v/>
      </c>
      <c r="E99" s="391" t="str">
        <f t="shared" si="7"/>
        <v/>
      </c>
      <c r="F99" s="391"/>
      <c r="G99" s="391"/>
      <c r="H99" s="391"/>
    </row>
    <row r="100" spans="1:8" hidden="1" x14ac:dyDescent="0.25">
      <c r="A100" s="394">
        <f>'2. Erfassung Einzahlungen'!I10</f>
        <v>0</v>
      </c>
      <c r="B100" s="389">
        <f t="shared" si="6"/>
        <v>0</v>
      </c>
      <c r="C100" s="388" t="str">
        <f>IF(AND(A100&lt;&gt;0,ISNUMBER(A100)),'2. Erfassung Einzahlungen'!A10,"")</f>
        <v/>
      </c>
      <c r="D100" s="1" t="str">
        <f>IF(C100&lt;&gt;"",'2. Erfassung Einzahlungen'!Q10,"")</f>
        <v/>
      </c>
      <c r="E100" s="391" t="str">
        <f t="shared" si="7"/>
        <v/>
      </c>
      <c r="F100" s="391"/>
      <c r="G100" s="391"/>
      <c r="H100" s="391"/>
    </row>
    <row r="101" spans="1:8" hidden="1" x14ac:dyDescent="0.25">
      <c r="A101" s="394">
        <f>'2. Erfassung Einzahlungen'!I11</f>
        <v>0</v>
      </c>
      <c r="B101" s="389">
        <f t="shared" si="6"/>
        <v>0</v>
      </c>
      <c r="C101" s="388" t="str">
        <f>IF(AND(A101&lt;&gt;0,ISNUMBER(A101)),'2. Erfassung Einzahlungen'!A11,"")</f>
        <v/>
      </c>
      <c r="D101" s="1" t="str">
        <f>IF(C101&lt;&gt;"",'2. Erfassung Einzahlungen'!Q11,"")</f>
        <v/>
      </c>
      <c r="E101" s="391" t="str">
        <f t="shared" si="7"/>
        <v/>
      </c>
      <c r="F101" s="391"/>
      <c r="G101" s="391"/>
      <c r="H101" s="391"/>
    </row>
    <row r="102" spans="1:8" hidden="1" x14ac:dyDescent="0.25">
      <c r="A102" s="394">
        <f>'2. Erfassung Einzahlungen'!I12</f>
        <v>0</v>
      </c>
      <c r="B102" s="389">
        <f t="shared" si="6"/>
        <v>0</v>
      </c>
      <c r="C102" s="388" t="str">
        <f>IF(AND(A102&lt;&gt;0,ISNUMBER(A102)),'2. Erfassung Einzahlungen'!A12,"")</f>
        <v/>
      </c>
      <c r="D102" s="1" t="str">
        <f>IF(C102&lt;&gt;"",'2. Erfassung Einzahlungen'!Q12,"")</f>
        <v/>
      </c>
      <c r="E102" s="391" t="str">
        <f t="shared" si="7"/>
        <v/>
      </c>
      <c r="F102" s="391"/>
      <c r="G102" s="391"/>
      <c r="H102" s="391"/>
    </row>
    <row r="103" spans="1:8" hidden="1" x14ac:dyDescent="0.25">
      <c r="A103" s="394">
        <f>'2. Erfassung Einzahlungen'!I13</f>
        <v>0</v>
      </c>
      <c r="B103" s="389">
        <f t="shared" si="6"/>
        <v>0</v>
      </c>
      <c r="C103" s="388" t="str">
        <f>IF(AND(A103&lt;&gt;0,ISNUMBER(A103)),'2. Erfassung Einzahlungen'!A13,"")</f>
        <v/>
      </c>
      <c r="D103" s="1" t="str">
        <f>IF(C103&lt;&gt;"",'2. Erfassung Einzahlungen'!Q13,"")</f>
        <v/>
      </c>
      <c r="E103" s="391" t="str">
        <f t="shared" si="7"/>
        <v/>
      </c>
      <c r="F103" s="391"/>
      <c r="G103" s="391"/>
      <c r="H103" s="391"/>
    </row>
    <row r="104" spans="1:8" hidden="1" x14ac:dyDescent="0.25">
      <c r="A104" s="394">
        <f>'2. Erfassung Einzahlungen'!I14</f>
        <v>0</v>
      </c>
      <c r="B104" s="389">
        <f t="shared" si="6"/>
        <v>0</v>
      </c>
      <c r="C104" s="388" t="str">
        <f>IF(AND(A104&lt;&gt;0,ISNUMBER(A104)),'2. Erfassung Einzahlungen'!A14,"")</f>
        <v/>
      </c>
      <c r="D104" s="1" t="str">
        <f>IF(C104&lt;&gt;"",'2. Erfassung Einzahlungen'!Q14,"")</f>
        <v/>
      </c>
      <c r="E104" s="391" t="str">
        <f t="shared" si="7"/>
        <v/>
      </c>
      <c r="F104" s="391"/>
      <c r="G104" s="391"/>
      <c r="H104" s="391"/>
    </row>
    <row r="105" spans="1:8" hidden="1" x14ac:dyDescent="0.25">
      <c r="A105" s="394">
        <f>'2. Erfassung Einzahlungen'!I15</f>
        <v>0</v>
      </c>
      <c r="B105" s="389">
        <f t="shared" si="6"/>
        <v>0</v>
      </c>
      <c r="C105" s="388" t="str">
        <f>IF(AND(A105&lt;&gt;0,ISNUMBER(A105)),'2. Erfassung Einzahlungen'!A15,"")</f>
        <v/>
      </c>
      <c r="D105" s="1" t="str">
        <f>IF(C105&lt;&gt;"",'2. Erfassung Einzahlungen'!Q15,"")</f>
        <v/>
      </c>
      <c r="E105" s="391" t="str">
        <f t="shared" si="7"/>
        <v/>
      </c>
      <c r="F105" s="391"/>
      <c r="G105" s="391"/>
      <c r="H105" s="391"/>
    </row>
    <row r="106" spans="1:8" hidden="1" x14ac:dyDescent="0.25">
      <c r="A106" s="394">
        <f>'2. Erfassung Einzahlungen'!I16</f>
        <v>0</v>
      </c>
      <c r="B106" s="389">
        <f t="shared" si="6"/>
        <v>0</v>
      </c>
      <c r="C106" s="388" t="str">
        <f>IF(AND(A106&lt;&gt;0,ISNUMBER(A106)),'2. Erfassung Einzahlungen'!A16,"")</f>
        <v/>
      </c>
      <c r="D106" s="1" t="str">
        <f>IF(C106&lt;&gt;"",'2. Erfassung Einzahlungen'!Q16,"")</f>
        <v/>
      </c>
      <c r="E106" s="391" t="str">
        <f t="shared" si="7"/>
        <v/>
      </c>
      <c r="F106" s="391"/>
      <c r="G106" s="391"/>
      <c r="H106" s="391"/>
    </row>
    <row r="107" spans="1:8" hidden="1" x14ac:dyDescent="0.25">
      <c r="A107" s="394">
        <f>'2. Erfassung Einzahlungen'!I17</f>
        <v>0</v>
      </c>
      <c r="B107" s="389">
        <f t="shared" si="6"/>
        <v>0</v>
      </c>
      <c r="C107" s="388" t="str">
        <f>IF(AND(A107&lt;&gt;0,ISNUMBER(A107)),'2. Erfassung Einzahlungen'!A17,"")</f>
        <v/>
      </c>
      <c r="D107" s="1" t="str">
        <f>IF(C107&lt;&gt;"",'2. Erfassung Einzahlungen'!Q17,"")</f>
        <v/>
      </c>
      <c r="E107" s="391" t="str">
        <f t="shared" si="7"/>
        <v/>
      </c>
      <c r="F107" s="391"/>
      <c r="G107" s="391"/>
      <c r="H107" s="391"/>
    </row>
    <row r="108" spans="1:8" hidden="1" x14ac:dyDescent="0.25">
      <c r="A108" s="394">
        <f>'2. Erfassung Einzahlungen'!I18</f>
        <v>0</v>
      </c>
      <c r="B108" s="389">
        <f t="shared" si="6"/>
        <v>0</v>
      </c>
      <c r="C108" s="388" t="str">
        <f>IF(AND(A108&lt;&gt;0,ISNUMBER(A108)),'2. Erfassung Einzahlungen'!A18,"")</f>
        <v/>
      </c>
      <c r="D108" s="1" t="str">
        <f>IF(C108&lt;&gt;"",'2. Erfassung Einzahlungen'!Q18,"")</f>
        <v/>
      </c>
      <c r="E108" s="391" t="str">
        <f t="shared" si="7"/>
        <v/>
      </c>
      <c r="F108" s="391"/>
      <c r="G108" s="391"/>
      <c r="H108" s="391"/>
    </row>
    <row r="109" spans="1:8" hidden="1" x14ac:dyDescent="0.25">
      <c r="A109" s="394">
        <f>'2. Erfassung Einzahlungen'!I19</f>
        <v>0</v>
      </c>
      <c r="B109" s="389">
        <f t="shared" si="6"/>
        <v>0</v>
      </c>
      <c r="C109" s="388" t="str">
        <f>IF(AND(A109&lt;&gt;0,ISNUMBER(A109)),'2. Erfassung Einzahlungen'!A19,"")</f>
        <v/>
      </c>
      <c r="D109" s="1" t="str">
        <f>IF(C109&lt;&gt;"",'2. Erfassung Einzahlungen'!Q19,"")</f>
        <v/>
      </c>
      <c r="E109" s="391" t="str">
        <f t="shared" si="7"/>
        <v/>
      </c>
      <c r="F109" s="391"/>
      <c r="G109" s="391"/>
      <c r="H109" s="391"/>
    </row>
    <row r="110" spans="1:8" hidden="1" x14ac:dyDescent="0.25">
      <c r="A110" s="394">
        <f>'2. Erfassung Einzahlungen'!I20</f>
        <v>0</v>
      </c>
      <c r="B110" s="389">
        <f t="shared" si="6"/>
        <v>0</v>
      </c>
      <c r="C110" s="388" t="str">
        <f>IF(AND(A110&lt;&gt;0,ISNUMBER(A110)),'2. Erfassung Einzahlungen'!A20,"")</f>
        <v/>
      </c>
      <c r="D110" s="1" t="str">
        <f>IF(C110&lt;&gt;"",'2. Erfassung Einzahlungen'!Q20,"")</f>
        <v/>
      </c>
      <c r="E110" s="391" t="str">
        <f t="shared" si="7"/>
        <v/>
      </c>
      <c r="F110" s="391"/>
      <c r="G110" s="391"/>
      <c r="H110" s="391"/>
    </row>
    <row r="111" spans="1:8" hidden="1" x14ac:dyDescent="0.25">
      <c r="A111" s="394">
        <f>'2. Erfassung Einzahlungen'!I21</f>
        <v>0</v>
      </c>
      <c r="B111" s="389">
        <f t="shared" si="6"/>
        <v>0</v>
      </c>
      <c r="C111" s="388" t="str">
        <f>IF(AND(A111&lt;&gt;0,ISNUMBER(A111)),'2. Erfassung Einzahlungen'!A21,"")</f>
        <v/>
      </c>
      <c r="D111" s="1" t="str">
        <f>IF(C111&lt;&gt;"",'2. Erfassung Einzahlungen'!Q21,"")</f>
        <v/>
      </c>
      <c r="E111" s="391" t="str">
        <f t="shared" si="7"/>
        <v/>
      </c>
      <c r="F111" s="391"/>
      <c r="G111" s="391"/>
      <c r="H111" s="391"/>
    </row>
    <row r="112" spans="1:8" hidden="1" x14ac:dyDescent="0.25">
      <c r="A112" s="394">
        <f>'2. Erfassung Einzahlungen'!I25</f>
        <v>45808</v>
      </c>
      <c r="B112" s="389">
        <f t="shared" si="6"/>
        <v>45808</v>
      </c>
      <c r="C112" s="388" t="str">
        <f>IF(AND(A112&lt;&gt;0,ISNUMBER(A112)),'2. Erfassung Einzahlungen'!A25,"")</f>
        <v>Verkauf Münzsammlung von Opa</v>
      </c>
      <c r="D112" s="1" t="str">
        <f>IF(C112&lt;&gt;"",'2. Erfassung Einzahlungen'!Q25,"")</f>
        <v>Angebot an Meyer senden. Zielpreis TEUR 5, mind 3,5</v>
      </c>
      <c r="E112" s="391" t="str">
        <f t="shared" si="7"/>
        <v>Verkauf Münzsammlung von Opa, Angebot an Meyer senden. Zielpreis TEUR 5, mind 3,5</v>
      </c>
      <c r="F112" s="391"/>
      <c r="G112" s="391"/>
      <c r="H112" s="391"/>
    </row>
    <row r="113" spans="1:8" hidden="1" x14ac:dyDescent="0.25">
      <c r="A113" s="394">
        <f>'2. Erfassung Einzahlungen'!I26</f>
        <v>46600</v>
      </c>
      <c r="B113" s="389">
        <f t="shared" si="6"/>
        <v>46600</v>
      </c>
      <c r="C113" s="388" t="str">
        <f>IF(AND(A113&lt;&gt;0,ISNUMBER(A113)),'2. Erfassung Einzahlungen'!A26,"")</f>
        <v>Verkauf Investmentfold VL</v>
      </c>
      <c r="D113" s="1" t="str">
        <f>IF(C113&lt;&gt;"",'2. Erfassung Einzahlungen'!Q26,"")</f>
        <v>Verkauf VL, ggf abwarten</v>
      </c>
      <c r="E113" s="391" t="str">
        <f t="shared" si="7"/>
        <v>Verkauf Investmentfold VL, Verkauf VL, ggf abwarten</v>
      </c>
      <c r="F113" s="391"/>
      <c r="G113" s="391"/>
      <c r="H113" s="391"/>
    </row>
    <row r="114" spans="1:8" hidden="1" x14ac:dyDescent="0.25">
      <c r="A114" s="394">
        <f>'1. Erfassung V &amp; V'!J44</f>
        <v>0</v>
      </c>
      <c r="B114" s="389">
        <f t="shared" si="6"/>
        <v>0</v>
      </c>
      <c r="C114" s="388" t="str">
        <f>IF(AND(A114&lt;&gt;0,ISNUMBER(A114)),'1. Erfassung V &amp; V'!B44,"")</f>
        <v/>
      </c>
      <c r="D114" s="1" t="str">
        <f>IF(C114&lt;&gt;"",'1. Erfassung V &amp; V'!N44,"")</f>
        <v/>
      </c>
      <c r="E114" s="391" t="str">
        <f t="shared" si="7"/>
        <v/>
      </c>
      <c r="F114" s="391"/>
      <c r="G114" s="391"/>
      <c r="H114" s="391"/>
    </row>
    <row r="115" spans="1:8" hidden="1" x14ac:dyDescent="0.25">
      <c r="A115" s="394">
        <f>'2. Erfassung Einzahlungen'!I27</f>
        <v>0</v>
      </c>
      <c r="B115" s="389">
        <f t="shared" si="6"/>
        <v>0</v>
      </c>
      <c r="C115" s="388" t="str">
        <f>IF(AND(A115&lt;&gt;0,ISNUMBER(A115)),'2. Erfassung Einzahlungen'!A27,"")</f>
        <v/>
      </c>
      <c r="D115" s="1" t="str">
        <f>IF(C115&lt;&gt;"",'2. Erfassung Einzahlungen'!Q29,"")</f>
        <v/>
      </c>
      <c r="E115" s="391" t="str">
        <f t="shared" si="7"/>
        <v/>
      </c>
      <c r="F115" s="391"/>
      <c r="G115" s="391"/>
      <c r="H115" s="391"/>
    </row>
    <row r="116" spans="1:8" hidden="1" x14ac:dyDescent="0.25">
      <c r="A116" s="394">
        <f>'2. Erfassung Einzahlungen'!I28</f>
        <v>0</v>
      </c>
      <c r="B116" s="389">
        <f t="shared" si="6"/>
        <v>0</v>
      </c>
      <c r="C116" s="388" t="str">
        <f>IF(AND(A116&lt;&gt;0,ISNUMBER(A116)),'2. Erfassung Einzahlungen'!A28,"")</f>
        <v/>
      </c>
      <c r="D116" s="1" t="str">
        <f>IF(C116&lt;&gt;"",'2. Erfassung Einzahlungen'!Q28,"")</f>
        <v/>
      </c>
      <c r="E116" s="391" t="str">
        <f t="shared" si="7"/>
        <v/>
      </c>
      <c r="F116" s="391"/>
      <c r="G116" s="391"/>
      <c r="H116" s="391"/>
    </row>
    <row r="117" spans="1:8" hidden="1" x14ac:dyDescent="0.25">
      <c r="A117" s="394">
        <f>'2. Erfassung Einzahlungen'!I29</f>
        <v>0</v>
      </c>
      <c r="B117" s="389">
        <f t="shared" si="6"/>
        <v>0</v>
      </c>
      <c r="C117" s="388" t="str">
        <f>IF(AND(A117&lt;&gt;0,ISNUMBER(A117)),'2. Erfassung Einzahlungen'!A29,"")</f>
        <v/>
      </c>
      <c r="D117" s="1" t="str">
        <f>IF(C117&lt;&gt;"",'2. Erfassung Einzahlungen'!Q29,"")</f>
        <v/>
      </c>
      <c r="E117" s="391" t="str">
        <f t="shared" si="7"/>
        <v/>
      </c>
      <c r="F117" s="391"/>
      <c r="G117" s="391"/>
      <c r="H117" s="391"/>
    </row>
    <row r="118" spans="1:8" hidden="1" x14ac:dyDescent="0.25">
      <c r="A118" s="394">
        <f>'2. Erfassung Einzahlungen'!I30</f>
        <v>0</v>
      </c>
      <c r="B118" s="389">
        <f t="shared" si="6"/>
        <v>0</v>
      </c>
      <c r="C118" s="388" t="str">
        <f>IF(AND(A118&lt;&gt;0,ISNUMBER(A118)),'2. Erfassung Einzahlungen'!A30,"")</f>
        <v/>
      </c>
      <c r="D118" s="1" t="str">
        <f>IF(C118&lt;&gt;"",'2. Erfassung Einzahlungen'!Q30,"")</f>
        <v/>
      </c>
      <c r="E118" s="391" t="str">
        <f t="shared" si="7"/>
        <v/>
      </c>
      <c r="F118" s="391"/>
      <c r="G118" s="391"/>
      <c r="H118" s="391"/>
    </row>
    <row r="119" spans="1:8" hidden="1" x14ac:dyDescent="0.25">
      <c r="A119" s="394">
        <f>'2. Erfassung Einzahlungen'!I31</f>
        <v>0</v>
      </c>
      <c r="B119" s="389">
        <f t="shared" si="6"/>
        <v>0</v>
      </c>
      <c r="C119" s="388" t="str">
        <f>IF(AND(A119&lt;&gt;0,ISNUMBER(A119)),'2. Erfassung Einzahlungen'!A31,"")</f>
        <v/>
      </c>
      <c r="D119" s="1" t="str">
        <f>IF(C119&lt;&gt;"",'2. Erfassung Einzahlungen'!Q31,"")</f>
        <v/>
      </c>
      <c r="E119" s="391" t="str">
        <f t="shared" si="7"/>
        <v/>
      </c>
      <c r="F119" s="391"/>
      <c r="G119" s="391"/>
      <c r="H119" s="391"/>
    </row>
    <row r="120" spans="1:8" hidden="1" x14ac:dyDescent="0.25">
      <c r="A120" s="394">
        <f>'2. Erfassung Einzahlungen'!I32</f>
        <v>0</v>
      </c>
      <c r="B120" s="389">
        <f t="shared" si="6"/>
        <v>0</v>
      </c>
      <c r="C120" s="388" t="str">
        <f>IF(AND(A120&lt;&gt;0,ISNUMBER(A120)),'2. Erfassung Einzahlungen'!A32,"")</f>
        <v/>
      </c>
      <c r="D120" s="1" t="str">
        <f>IF(C120&lt;&gt;"",'2. Erfassung Einzahlungen'!Q32,"")</f>
        <v/>
      </c>
      <c r="E120" s="391" t="str">
        <f t="shared" si="7"/>
        <v/>
      </c>
      <c r="F120" s="391"/>
      <c r="G120" s="391"/>
      <c r="H120" s="391"/>
    </row>
    <row r="121" spans="1:8" hidden="1" x14ac:dyDescent="0.25">
      <c r="A121" s="394">
        <f>'2. Erfassung Einzahlungen'!I33</f>
        <v>0</v>
      </c>
      <c r="B121" s="389">
        <f t="shared" si="6"/>
        <v>0</v>
      </c>
      <c r="C121" s="388" t="str">
        <f>IF(AND(A121&lt;&gt;0,ISNUMBER(A121)),'2. Erfassung Einzahlungen'!A33,"")</f>
        <v/>
      </c>
      <c r="D121" s="1" t="str">
        <f>IF(C121&lt;&gt;"",'2. Erfassung Einzahlungen'!Q33,"")</f>
        <v/>
      </c>
      <c r="E121" s="391" t="str">
        <f t="shared" si="7"/>
        <v/>
      </c>
      <c r="F121" s="391"/>
      <c r="G121" s="391"/>
      <c r="H121" s="391"/>
    </row>
    <row r="122" spans="1:8" hidden="1" x14ac:dyDescent="0.25">
      <c r="A122" s="394">
        <f>'2. Erfassung Einzahlungen'!I34</f>
        <v>0</v>
      </c>
      <c r="B122" s="389">
        <f t="shared" si="6"/>
        <v>0</v>
      </c>
      <c r="C122" s="388" t="str">
        <f>IF(AND(A122&lt;&gt;0,ISNUMBER(A122)),'2. Erfassung Einzahlungen'!A34,"")</f>
        <v/>
      </c>
      <c r="D122" s="1" t="str">
        <f>IF(C122&lt;&gt;"",'2. Erfassung Einzahlungen'!Q34,"")</f>
        <v/>
      </c>
      <c r="E122" s="391" t="str">
        <f t="shared" si="7"/>
        <v/>
      </c>
      <c r="F122" s="391"/>
      <c r="G122" s="391"/>
      <c r="H122" s="391"/>
    </row>
    <row r="123" spans="1:8" hidden="1" x14ac:dyDescent="0.25">
      <c r="A123" s="394">
        <f>'2. Erfassung Einzahlungen'!I35</f>
        <v>0</v>
      </c>
      <c r="B123" s="389">
        <f t="shared" si="6"/>
        <v>0</v>
      </c>
      <c r="C123" s="388" t="str">
        <f>IF(AND(A123&lt;&gt;0,ISNUMBER(A123)),'2. Erfassung Einzahlungen'!A35,"")</f>
        <v/>
      </c>
      <c r="D123" s="1" t="str">
        <f>IF(C123&lt;&gt;"",'2. Erfassung Einzahlungen'!Q35,"")</f>
        <v/>
      </c>
      <c r="E123" s="391" t="str">
        <f t="shared" si="7"/>
        <v/>
      </c>
      <c r="F123" s="391"/>
      <c r="G123" s="391"/>
      <c r="H123" s="391"/>
    </row>
    <row r="124" spans="1:8" hidden="1" x14ac:dyDescent="0.25">
      <c r="A124" s="394">
        <f>'2. Erfassung Einzahlungen'!I36</f>
        <v>0</v>
      </c>
      <c r="B124" s="389">
        <f t="shared" si="6"/>
        <v>0</v>
      </c>
      <c r="C124" s="388" t="str">
        <f>IF(AND(A124&lt;&gt;0,ISNUMBER(A124)),'2. Erfassung Einzahlungen'!A36,"")</f>
        <v/>
      </c>
      <c r="D124" s="1" t="str">
        <f>IF(C124&lt;&gt;"",'2. Erfassung Einzahlungen'!Q36,"")</f>
        <v/>
      </c>
      <c r="E124" s="391" t="str">
        <f t="shared" si="7"/>
        <v/>
      </c>
      <c r="F124" s="391"/>
      <c r="G124" s="391"/>
      <c r="H124" s="391"/>
    </row>
    <row r="125" spans="1:8" hidden="1" x14ac:dyDescent="0.25">
      <c r="A125" s="394">
        <f>'2. Erfassung Einzahlungen'!I37</f>
        <v>0</v>
      </c>
      <c r="B125" s="389">
        <f t="shared" si="6"/>
        <v>0</v>
      </c>
      <c r="C125" s="388" t="str">
        <f>IF(AND(A125&lt;&gt;0,ISNUMBER(A125)),'2. Erfassung Einzahlungen'!A37,"")</f>
        <v/>
      </c>
      <c r="D125" s="1" t="str">
        <f>IF(C125&lt;&gt;"",'2. Erfassung Einzahlungen'!Q37,"")</f>
        <v/>
      </c>
      <c r="E125" s="391" t="str">
        <f t="shared" si="7"/>
        <v/>
      </c>
      <c r="F125" s="391"/>
      <c r="G125" s="391"/>
      <c r="H125" s="391"/>
    </row>
    <row r="126" spans="1:8" hidden="1" x14ac:dyDescent="0.25">
      <c r="A126" s="394">
        <f>'2. Erfassung Einzahlungen'!I38</f>
        <v>0</v>
      </c>
      <c r="B126" s="389">
        <f t="shared" si="6"/>
        <v>0</v>
      </c>
      <c r="C126" s="388" t="str">
        <f>IF(AND(A126&lt;&gt;0,ISNUMBER(A126)),'2. Erfassung Einzahlungen'!A38,"")</f>
        <v/>
      </c>
      <c r="D126" s="1" t="str">
        <f>IF(C126&lt;&gt;"",'2. Erfassung Einzahlungen'!Q38,"")</f>
        <v/>
      </c>
      <c r="E126" s="391" t="str">
        <f t="shared" si="7"/>
        <v/>
      </c>
      <c r="F126" s="391"/>
      <c r="G126" s="391"/>
      <c r="H126" s="391"/>
    </row>
    <row r="127" spans="1:8" hidden="1" x14ac:dyDescent="0.25">
      <c r="A127" s="394">
        <f>'2. Erfassung Einzahlungen'!I39</f>
        <v>0</v>
      </c>
      <c r="B127" s="389">
        <f t="shared" ref="B127:B158" si="8">IF(ISNUMBER(A127),A127,"")</f>
        <v>0</v>
      </c>
      <c r="C127" s="388" t="str">
        <f>IF(AND(A127&lt;&gt;0,ISNUMBER(A127)),'2. Erfassung Einzahlungen'!A39,"")</f>
        <v/>
      </c>
      <c r="D127" s="1" t="str">
        <f>IF(C127&lt;&gt;"",'2. Erfassung Einzahlungen'!Q39,"")</f>
        <v/>
      </c>
      <c r="E127" s="391" t="str">
        <f t="shared" ref="E127:E158" si="9">IF(AND(C127&lt;&gt;"",D127&lt;&gt;0),CONCATENATE(C127,$D$208,D127),C127)</f>
        <v/>
      </c>
      <c r="F127" s="391"/>
      <c r="G127" s="391"/>
      <c r="H127" s="391"/>
    </row>
    <row r="128" spans="1:8" hidden="1" x14ac:dyDescent="0.25">
      <c r="A128" s="394">
        <f>'2. Erfassung Einzahlungen'!I40</f>
        <v>0</v>
      </c>
      <c r="B128" s="389">
        <f t="shared" si="8"/>
        <v>0</v>
      </c>
      <c r="C128" s="388" t="str">
        <f>IF(AND(A128&lt;&gt;0,ISNUMBER(A128)),'2. Erfassung Einzahlungen'!A40,"")</f>
        <v/>
      </c>
      <c r="D128" s="1" t="str">
        <f>IF(C128&lt;&gt;"",'2. Erfassung Einzahlungen'!Q40,"")</f>
        <v/>
      </c>
      <c r="E128" s="391" t="str">
        <f t="shared" si="9"/>
        <v/>
      </c>
      <c r="F128" s="391"/>
      <c r="G128" s="391"/>
      <c r="H128" s="391"/>
    </row>
    <row r="129" spans="1:8" hidden="1" x14ac:dyDescent="0.25">
      <c r="A129" s="394">
        <f>'2. Erfassung Einzahlungen'!I41</f>
        <v>0</v>
      </c>
      <c r="B129" s="389">
        <f t="shared" si="8"/>
        <v>0</v>
      </c>
      <c r="C129" s="388" t="str">
        <f>IF(AND(A129&lt;&gt;0,ISNUMBER(A129)),'2. Erfassung Einzahlungen'!A41,"")</f>
        <v/>
      </c>
      <c r="D129" s="1" t="str">
        <f>IF(C129&lt;&gt;"",'2. Erfassung Einzahlungen'!Q41,"")</f>
        <v/>
      </c>
      <c r="E129" s="391" t="str">
        <f t="shared" si="9"/>
        <v/>
      </c>
      <c r="F129" s="391"/>
      <c r="G129" s="391"/>
      <c r="H129" s="391"/>
    </row>
    <row r="130" spans="1:8" hidden="1" x14ac:dyDescent="0.25">
      <c r="A130" s="394">
        <f>'2. Erfassung Einzahlungen'!I42</f>
        <v>0</v>
      </c>
      <c r="B130" s="389">
        <f t="shared" si="8"/>
        <v>0</v>
      </c>
      <c r="C130" s="388" t="str">
        <f>IF(AND(A130&lt;&gt;0,ISNUMBER(A130)),'2. Erfassung Einzahlungen'!A42,"")</f>
        <v/>
      </c>
      <c r="D130" s="1" t="str">
        <f>IF(C130&lt;&gt;"",'2. Erfassung Einzahlungen'!Q42,"")</f>
        <v/>
      </c>
      <c r="E130" s="391" t="str">
        <f t="shared" si="9"/>
        <v/>
      </c>
      <c r="F130" s="391"/>
      <c r="G130" s="391"/>
      <c r="H130" s="391"/>
    </row>
    <row r="131" spans="1:8" ht="15.75" hidden="1" customHeight="1" x14ac:dyDescent="0.25">
      <c r="A131" s="394">
        <f>'2. Erfassung Einzahlungen'!I43</f>
        <v>0</v>
      </c>
      <c r="B131" s="389">
        <f t="shared" si="8"/>
        <v>0</v>
      </c>
      <c r="C131" s="388" t="str">
        <f>IF(AND(A131&lt;&gt;0,ISNUMBER(A131)),'2. Erfassung Einzahlungen'!A43,"")</f>
        <v/>
      </c>
      <c r="D131" s="1" t="str">
        <f>IF(C131&lt;&gt;"",'2. Erfassung Einzahlungen'!Q43,"")</f>
        <v/>
      </c>
      <c r="E131" s="391" t="str">
        <f t="shared" si="9"/>
        <v/>
      </c>
      <c r="F131" s="391"/>
      <c r="G131" s="391"/>
      <c r="H131" s="391"/>
    </row>
    <row r="132" spans="1:8" hidden="1" x14ac:dyDescent="0.25">
      <c r="A132" s="394">
        <f>'2. Erfassung Einzahlungen'!I44</f>
        <v>0</v>
      </c>
      <c r="B132" s="389">
        <f t="shared" si="8"/>
        <v>0</v>
      </c>
      <c r="C132" s="388" t="str">
        <f>IF(AND(A132&lt;&gt;0,ISNUMBER(A132)),'2. Erfassung Einzahlungen'!A44,"")</f>
        <v/>
      </c>
      <c r="D132" s="1" t="str">
        <f>IF(C132&lt;&gt;"",'2. Erfassung Einzahlungen'!Q44,"")</f>
        <v/>
      </c>
      <c r="E132" s="391" t="str">
        <f t="shared" si="9"/>
        <v/>
      </c>
      <c r="F132" s="391"/>
      <c r="G132" s="391"/>
      <c r="H132" s="391"/>
    </row>
    <row r="133" spans="1:8" ht="15.75" hidden="1" customHeight="1" x14ac:dyDescent="0.25">
      <c r="A133" s="394">
        <f>'2. Erfassung Einzahlungen'!I45</f>
        <v>0</v>
      </c>
      <c r="B133" s="389">
        <f t="shared" si="8"/>
        <v>0</v>
      </c>
      <c r="C133" s="388" t="str">
        <f>IF(AND(A133&lt;&gt;0,ISNUMBER(A133)),'2. Erfassung Einzahlungen'!A45,"")</f>
        <v/>
      </c>
      <c r="D133" s="1" t="str">
        <f>IF(C133&lt;&gt;"",'2. Erfassung Einzahlungen'!Q45,"")</f>
        <v/>
      </c>
      <c r="E133" s="391" t="str">
        <f t="shared" si="9"/>
        <v/>
      </c>
      <c r="F133" s="391"/>
      <c r="G133" s="391"/>
      <c r="H133" s="391"/>
    </row>
    <row r="134" spans="1:8" ht="15.75" hidden="1" customHeight="1" x14ac:dyDescent="0.25">
      <c r="A134" s="394">
        <f>'3. Erfassung Auszahlungen'!I45</f>
        <v>0</v>
      </c>
      <c r="B134" s="389">
        <f t="shared" si="8"/>
        <v>0</v>
      </c>
      <c r="C134" s="388" t="str">
        <f>IF(AND(A134&lt;&gt;0,ISNUMBER(A134)),'3. Erfassung Auszahlungen'!A45,"")</f>
        <v/>
      </c>
      <c r="D134" s="1" t="str">
        <f>IF(C134&lt;&gt;"",'3. Erfassung Auszahlungen'!Q45,"")</f>
        <v/>
      </c>
      <c r="E134" s="391" t="str">
        <f t="shared" si="9"/>
        <v/>
      </c>
      <c r="F134" s="391"/>
      <c r="G134" s="391"/>
      <c r="H134" s="391"/>
    </row>
    <row r="135" spans="1:8" ht="15.75" hidden="1" customHeight="1" x14ac:dyDescent="0.25">
      <c r="A135" s="394">
        <f>'2. Erfassung Einzahlungen'!I46</f>
        <v>0</v>
      </c>
      <c r="B135" s="389">
        <f t="shared" si="8"/>
        <v>0</v>
      </c>
      <c r="C135" s="388" t="str">
        <f>IF(AND(A135&lt;&gt;0,ISNUMBER(A135)),'2. Erfassung Einzahlungen'!A46,"")</f>
        <v/>
      </c>
      <c r="D135" s="1" t="str">
        <f>IF(C135&lt;&gt;"",'2. Erfassung Einzahlungen'!Q46,"")</f>
        <v/>
      </c>
      <c r="E135" s="391" t="str">
        <f t="shared" si="9"/>
        <v/>
      </c>
      <c r="F135" s="391"/>
      <c r="G135" s="391"/>
      <c r="H135" s="391"/>
    </row>
    <row r="136" spans="1:8" ht="15.75" hidden="1" customHeight="1" x14ac:dyDescent="0.25">
      <c r="A136" s="394">
        <f>'2. Erfassung Einzahlungen'!I47</f>
        <v>0</v>
      </c>
      <c r="B136" s="389">
        <f t="shared" si="8"/>
        <v>0</v>
      </c>
      <c r="C136" s="388" t="str">
        <f>IF(AND(A136&lt;&gt;0,ISNUMBER(A136)),'2. Erfassung Einzahlungen'!A47,"")</f>
        <v/>
      </c>
      <c r="D136" s="1" t="str">
        <f>IF(C136&lt;&gt;"",'2. Erfassung Einzahlungen'!Q47,"")</f>
        <v/>
      </c>
      <c r="E136" s="391" t="str">
        <f t="shared" si="9"/>
        <v/>
      </c>
      <c r="F136" s="391"/>
      <c r="G136" s="391"/>
      <c r="H136" s="391"/>
    </row>
    <row r="137" spans="1:8" ht="15.75" hidden="1" customHeight="1" x14ac:dyDescent="0.25">
      <c r="A137" s="394">
        <f>'2. Erfassung Einzahlungen'!I48</f>
        <v>0</v>
      </c>
      <c r="B137" s="389">
        <f t="shared" si="8"/>
        <v>0</v>
      </c>
      <c r="C137" s="388" t="str">
        <f>IF(AND(A137&lt;&gt;0,ISNUMBER(A137)),'2. Erfassung Einzahlungen'!A48,"")</f>
        <v/>
      </c>
      <c r="D137" s="1" t="str">
        <f>IF(C137&lt;&gt;"",'2. Erfassung Einzahlungen'!Q48,"")</f>
        <v/>
      </c>
      <c r="E137" s="391" t="str">
        <f t="shared" si="9"/>
        <v/>
      </c>
      <c r="F137" s="391"/>
      <c r="G137" s="391"/>
      <c r="H137" s="391"/>
    </row>
    <row r="138" spans="1:8" ht="15.75" hidden="1" customHeight="1" x14ac:dyDescent="0.25">
      <c r="A138" s="394">
        <f>'3. Erfassung Auszahlungen'!I46</f>
        <v>46631</v>
      </c>
      <c r="B138" s="389">
        <f t="shared" si="8"/>
        <v>46631</v>
      </c>
      <c r="C138" s="388" t="str">
        <f>IF(AND(A138&lt;&gt;0,ISNUMBER(A138)),'3. Erfassung Auszahlungen'!A46,"")</f>
        <v>Dach neu eindecken Haus Am Suerwinkel</v>
      </c>
      <c r="D138" s="1" t="str">
        <f>IF(C138&lt;&gt;"",'3. Erfassung Auszahlungen'!Q46,"")</f>
        <v>Konditionen einholen, Kredit zusammen mit Konditionenanpassung 12/28 aufnehmen</v>
      </c>
      <c r="E138" s="391" t="str">
        <f t="shared" si="9"/>
        <v>Dach neu eindecken Haus Am Suerwinkel, Konditionen einholen, Kredit zusammen mit Konditionenanpassung 12/28 aufnehmen</v>
      </c>
      <c r="F138" s="391"/>
      <c r="G138" s="391"/>
      <c r="H138" s="391"/>
    </row>
    <row r="139" spans="1:8" ht="15.75" hidden="1" customHeight="1" x14ac:dyDescent="0.25">
      <c r="A139" s="394">
        <f>'3. Erfassung Auszahlungen'!I47</f>
        <v>0</v>
      </c>
      <c r="B139" s="389">
        <f t="shared" si="8"/>
        <v>0</v>
      </c>
      <c r="C139" s="388" t="str">
        <f>IF(AND(A139&lt;&gt;0,ISNUMBER(A139)),'3. Erfassung Auszahlungen'!A47,"")</f>
        <v/>
      </c>
      <c r="D139" s="1" t="str">
        <f>IF(C139&lt;&gt;"",'3. Erfassung Auszahlungen'!Q47,"")</f>
        <v/>
      </c>
      <c r="E139" s="391" t="str">
        <f t="shared" si="9"/>
        <v/>
      </c>
      <c r="F139" s="391"/>
      <c r="G139" s="391"/>
      <c r="H139" s="391"/>
    </row>
    <row r="140" spans="1:8" ht="15.75" hidden="1" customHeight="1" x14ac:dyDescent="0.25">
      <c r="A140" s="394">
        <f>'3. Erfassung Auszahlungen'!I48</f>
        <v>0</v>
      </c>
      <c r="B140" s="389">
        <f t="shared" si="8"/>
        <v>0</v>
      </c>
      <c r="C140" s="388" t="str">
        <f>IF(AND(A140&lt;&gt;0,ISNUMBER(A140)),'3. Erfassung Auszahlungen'!A48,"")</f>
        <v/>
      </c>
      <c r="D140" s="1" t="str">
        <f>IF(C140&lt;&gt;"",'3. Erfassung Auszahlungen'!Q48,"")</f>
        <v/>
      </c>
      <c r="E140" s="391" t="str">
        <f t="shared" si="9"/>
        <v/>
      </c>
      <c r="F140" s="391"/>
      <c r="G140" s="391"/>
      <c r="H140" s="391"/>
    </row>
    <row r="141" spans="1:8" ht="15.75" hidden="1" customHeight="1" x14ac:dyDescent="0.25">
      <c r="A141" s="394">
        <f>'3. Erfassung Auszahlungen'!I49</f>
        <v>0</v>
      </c>
      <c r="B141" s="389">
        <f t="shared" si="8"/>
        <v>0</v>
      </c>
      <c r="C141" s="388" t="str">
        <f>IF(AND(A141&lt;&gt;0,ISNUMBER(A141)),'3. Erfassung Auszahlungen'!A49,"")</f>
        <v/>
      </c>
      <c r="D141" s="1" t="str">
        <f>IF(C141&lt;&gt;"",'3. Erfassung Auszahlungen'!Q49,"")</f>
        <v/>
      </c>
      <c r="E141" s="391" t="str">
        <f t="shared" si="9"/>
        <v/>
      </c>
      <c r="F141" s="391"/>
      <c r="G141" s="391"/>
      <c r="H141" s="391"/>
    </row>
    <row r="142" spans="1:8" ht="15.75" hidden="1" customHeight="1" x14ac:dyDescent="0.25">
      <c r="A142" s="394">
        <f>'3. Erfassung Auszahlungen'!I50</f>
        <v>0</v>
      </c>
      <c r="B142" s="389">
        <f t="shared" si="8"/>
        <v>0</v>
      </c>
      <c r="C142" s="388" t="str">
        <f>IF(AND(A142&lt;&gt;0,ISNUMBER(A142)),'3. Erfassung Auszahlungen'!A50,"")</f>
        <v/>
      </c>
      <c r="D142" s="1" t="str">
        <f>IF(C142&lt;&gt;"",'3. Erfassung Auszahlungen'!Q50,"")</f>
        <v/>
      </c>
      <c r="E142" s="391" t="str">
        <f t="shared" si="9"/>
        <v/>
      </c>
      <c r="F142" s="391"/>
      <c r="G142" s="391"/>
      <c r="H142" s="391"/>
    </row>
    <row r="143" spans="1:8" ht="15.75" hidden="1" customHeight="1" x14ac:dyDescent="0.25">
      <c r="A143" s="394">
        <f>'3. Erfassung Auszahlungen'!I51</f>
        <v>0</v>
      </c>
      <c r="B143" s="389">
        <f t="shared" si="8"/>
        <v>0</v>
      </c>
      <c r="C143" s="388" t="str">
        <f>IF(AND(A143&lt;&gt;0,ISNUMBER(A143)),'3. Erfassung Auszahlungen'!A51,"")</f>
        <v/>
      </c>
      <c r="D143" s="1" t="str">
        <f>IF(C143&lt;&gt;"",'3. Erfassung Auszahlungen'!Q51,"")</f>
        <v/>
      </c>
      <c r="E143" s="391" t="str">
        <f t="shared" si="9"/>
        <v/>
      </c>
      <c r="F143" s="391"/>
      <c r="G143" s="391"/>
      <c r="H143" s="391"/>
    </row>
    <row r="144" spans="1:8" ht="15.75" hidden="1" customHeight="1" x14ac:dyDescent="0.25">
      <c r="A144" s="394">
        <f>'3. Erfassung Auszahlungen'!I52</f>
        <v>0</v>
      </c>
      <c r="B144" s="389">
        <f t="shared" si="8"/>
        <v>0</v>
      </c>
      <c r="C144" s="388" t="str">
        <f>IF(AND(A144&lt;&gt;0,ISNUMBER(A144)),'3. Erfassung Auszahlungen'!A52,"")</f>
        <v/>
      </c>
      <c r="D144" s="1" t="str">
        <f>IF(C144&lt;&gt;"",'3. Erfassung Auszahlungen'!Q52,"")</f>
        <v/>
      </c>
      <c r="E144" s="391" t="str">
        <f t="shared" si="9"/>
        <v/>
      </c>
      <c r="F144" s="391"/>
      <c r="G144" s="391"/>
      <c r="H144" s="391"/>
    </row>
    <row r="145" spans="1:8" ht="15.75" hidden="1" customHeight="1" x14ac:dyDescent="0.25">
      <c r="A145" s="394">
        <f>'3. Erfassung Auszahlungen'!I53</f>
        <v>0</v>
      </c>
      <c r="B145" s="389">
        <f t="shared" si="8"/>
        <v>0</v>
      </c>
      <c r="C145" s="388" t="str">
        <f>IF(AND(A145&lt;&gt;0,ISNUMBER(A145)),'3. Erfassung Auszahlungen'!A53,"")</f>
        <v/>
      </c>
      <c r="D145" s="1" t="str">
        <f>IF(C145&lt;&gt;"",'3. Erfassung Auszahlungen'!Q53,"")</f>
        <v/>
      </c>
      <c r="E145" s="391" t="str">
        <f t="shared" si="9"/>
        <v/>
      </c>
      <c r="F145" s="391"/>
      <c r="G145" s="391"/>
      <c r="H145" s="391"/>
    </row>
    <row r="146" spans="1:8" ht="15.75" hidden="1" customHeight="1" x14ac:dyDescent="0.25">
      <c r="A146" s="394">
        <f>'3. Erfassung Auszahlungen'!I54</f>
        <v>0</v>
      </c>
      <c r="B146" s="389">
        <f t="shared" si="8"/>
        <v>0</v>
      </c>
      <c r="C146" s="388" t="str">
        <f>IF(AND(A146&lt;&gt;0,ISNUMBER(A146)),'3. Erfassung Auszahlungen'!A54,"")</f>
        <v/>
      </c>
      <c r="D146" s="1" t="str">
        <f>IF(C146&lt;&gt;"",'3. Erfassung Auszahlungen'!Q54,"")</f>
        <v/>
      </c>
      <c r="E146" s="391" t="str">
        <f t="shared" si="9"/>
        <v/>
      </c>
      <c r="F146" s="391"/>
      <c r="G146" s="391"/>
      <c r="H146" s="391"/>
    </row>
    <row r="147" spans="1:8" ht="15.75" hidden="1" customHeight="1" x14ac:dyDescent="0.25">
      <c r="A147" s="394">
        <f>'3. Erfassung Auszahlungen'!I55</f>
        <v>0</v>
      </c>
      <c r="B147" s="389">
        <f t="shared" si="8"/>
        <v>0</v>
      </c>
      <c r="C147" s="388" t="str">
        <f>IF(AND(A147&lt;&gt;0,ISNUMBER(A147)),'3. Erfassung Auszahlungen'!A55,"")</f>
        <v/>
      </c>
      <c r="D147" s="1" t="str">
        <f>IF(C147&lt;&gt;"",'3. Erfassung Auszahlungen'!Q55,"")</f>
        <v/>
      </c>
      <c r="E147" s="391" t="str">
        <f t="shared" si="9"/>
        <v/>
      </c>
      <c r="F147" s="391"/>
      <c r="G147" s="391"/>
      <c r="H147" s="391"/>
    </row>
    <row r="148" spans="1:8" ht="15.75" hidden="1" customHeight="1" x14ac:dyDescent="0.25">
      <c r="A148" s="394">
        <f>'3. Erfassung Auszahlungen'!I56</f>
        <v>0</v>
      </c>
      <c r="B148" s="389">
        <f t="shared" si="8"/>
        <v>0</v>
      </c>
      <c r="C148" s="388" t="str">
        <f>IF(AND(A148&lt;&gt;0,ISNUMBER(A148)),'3. Erfassung Auszahlungen'!A56,"")</f>
        <v/>
      </c>
      <c r="D148" s="1" t="str">
        <f>IF(C148&lt;&gt;"",'3. Erfassung Auszahlungen'!Q56,"")</f>
        <v/>
      </c>
      <c r="E148" s="391" t="str">
        <f t="shared" si="9"/>
        <v/>
      </c>
      <c r="F148" s="391"/>
      <c r="G148" s="391"/>
      <c r="H148" s="391"/>
    </row>
    <row r="149" spans="1:8" ht="15.75" hidden="1" customHeight="1" x14ac:dyDescent="0.25">
      <c r="A149" s="394">
        <f>'3. Erfassung Auszahlungen'!I57</f>
        <v>0</v>
      </c>
      <c r="B149" s="389">
        <f t="shared" si="8"/>
        <v>0</v>
      </c>
      <c r="C149" s="388" t="str">
        <f>IF(AND(A149&lt;&gt;0,ISNUMBER(A149)),'3. Erfassung Auszahlungen'!A57,"")</f>
        <v/>
      </c>
      <c r="D149" s="1" t="str">
        <f>IF(C149&lt;&gt;"",'3. Erfassung Auszahlungen'!Q57,"")</f>
        <v/>
      </c>
      <c r="E149" s="391" t="str">
        <f t="shared" si="9"/>
        <v/>
      </c>
      <c r="F149" s="391"/>
      <c r="G149" s="391"/>
      <c r="H149" s="391"/>
    </row>
    <row r="150" spans="1:8" ht="15.75" hidden="1" customHeight="1" x14ac:dyDescent="0.25">
      <c r="A150" s="394">
        <f>'1. Erfassung V &amp; V'!J16</f>
        <v>0</v>
      </c>
      <c r="B150" s="389">
        <f t="shared" si="8"/>
        <v>0</v>
      </c>
      <c r="C150" s="388" t="str">
        <f>IF(AND(A150&lt;&gt;0,ISNUMBER(A150)),'1. Erfassung V &amp; V'!B16,"")</f>
        <v/>
      </c>
      <c r="D150" s="1" t="str">
        <f>IF(C150&lt;&gt;"",'1. Erfassung V &amp; V'!N16,"")</f>
        <v/>
      </c>
      <c r="E150" s="391" t="str">
        <f t="shared" si="9"/>
        <v/>
      </c>
      <c r="F150" s="391"/>
      <c r="G150" s="391"/>
      <c r="H150" s="391"/>
    </row>
    <row r="151" spans="1:8" ht="15.75" hidden="1" customHeight="1" x14ac:dyDescent="0.25">
      <c r="A151" s="394">
        <f>'3. Erfassung Auszahlungen'!I58</f>
        <v>0</v>
      </c>
      <c r="B151" s="389">
        <f t="shared" si="8"/>
        <v>0</v>
      </c>
      <c r="C151" s="388" t="str">
        <f>IF(AND(A151&lt;&gt;0,ISNUMBER(A151)),'3. Erfassung Auszahlungen'!A58,"")</f>
        <v/>
      </c>
      <c r="D151" s="1" t="str">
        <f>IF(C151&lt;&gt;"",'3. Erfassung Auszahlungen'!Q58,"")</f>
        <v/>
      </c>
      <c r="E151" s="391" t="str">
        <f t="shared" si="9"/>
        <v/>
      </c>
      <c r="F151" s="391"/>
      <c r="G151" s="391"/>
      <c r="H151" s="391"/>
    </row>
    <row r="152" spans="1:8" ht="15.75" hidden="1" customHeight="1" x14ac:dyDescent="0.25">
      <c r="A152" s="394">
        <f>'3. Erfassung Auszahlungen'!I59</f>
        <v>0</v>
      </c>
      <c r="B152" s="389">
        <f t="shared" si="8"/>
        <v>0</v>
      </c>
      <c r="C152" s="388" t="str">
        <f>IF(AND(A152&lt;&gt;0,ISNUMBER(A152)),'3. Erfassung Auszahlungen'!A59,"")</f>
        <v/>
      </c>
      <c r="D152" s="1" t="str">
        <f>IF(C152&lt;&gt;"",'3. Erfassung Auszahlungen'!Q59,"")</f>
        <v/>
      </c>
      <c r="E152" s="391" t="str">
        <f t="shared" si="9"/>
        <v/>
      </c>
      <c r="F152" s="391"/>
      <c r="G152" s="391"/>
      <c r="H152" s="391"/>
    </row>
    <row r="153" spans="1:8" ht="15.75" hidden="1" customHeight="1" x14ac:dyDescent="0.25">
      <c r="A153" s="394">
        <f>'3. Erfassung Auszahlungen'!I60</f>
        <v>0</v>
      </c>
      <c r="B153" s="389">
        <f t="shared" si="8"/>
        <v>0</v>
      </c>
      <c r="C153" s="388" t="str">
        <f>IF(AND(A153&lt;&gt;0,ISNUMBER(A153)),'3. Erfassung Auszahlungen'!A60,"")</f>
        <v/>
      </c>
      <c r="D153" s="1" t="str">
        <f>IF(C153&lt;&gt;"",'3. Erfassung Auszahlungen'!Q60,"")</f>
        <v/>
      </c>
      <c r="E153" s="391" t="str">
        <f t="shared" si="9"/>
        <v/>
      </c>
      <c r="F153" s="391"/>
      <c r="G153" s="391"/>
      <c r="H153" s="391"/>
    </row>
    <row r="154" spans="1:8" ht="15.75" hidden="1" customHeight="1" x14ac:dyDescent="0.25">
      <c r="A154" s="394">
        <f>'3. Erfassung Auszahlungen'!I61</f>
        <v>0</v>
      </c>
      <c r="B154" s="389">
        <f t="shared" si="8"/>
        <v>0</v>
      </c>
      <c r="C154" s="388" t="str">
        <f>IF(AND(A154&lt;&gt;0,ISNUMBER(A154)),'3. Erfassung Auszahlungen'!A61,"")</f>
        <v/>
      </c>
      <c r="D154" s="1" t="str">
        <f>IF(C154&lt;&gt;"",'3. Erfassung Auszahlungen'!Q61,"")</f>
        <v/>
      </c>
      <c r="E154" s="391" t="str">
        <f t="shared" si="9"/>
        <v/>
      </c>
      <c r="F154" s="391"/>
      <c r="G154" s="391"/>
      <c r="H154" s="391"/>
    </row>
    <row r="155" spans="1:8" ht="15.75" hidden="1" customHeight="1" x14ac:dyDescent="0.25">
      <c r="A155" s="394">
        <f>'3. Erfassung Auszahlungen'!I62</f>
        <v>0</v>
      </c>
      <c r="B155" s="389">
        <f t="shared" si="8"/>
        <v>0</v>
      </c>
      <c r="C155" s="388" t="str">
        <f>IF(AND(A155&lt;&gt;0,ISNUMBER(A155)),'3. Erfassung Auszahlungen'!A62,"")</f>
        <v/>
      </c>
      <c r="D155" s="1" t="str">
        <f>IF(C155&lt;&gt;"",'3. Erfassung Auszahlungen'!Q62,"")</f>
        <v/>
      </c>
      <c r="E155" s="391" t="str">
        <f t="shared" si="9"/>
        <v/>
      </c>
      <c r="F155" s="391"/>
      <c r="G155" s="391"/>
      <c r="H155" s="391"/>
    </row>
    <row r="156" spans="1:8" ht="15.75" hidden="1" customHeight="1" x14ac:dyDescent="0.25">
      <c r="A156" s="394">
        <f>'3. Erfassung Auszahlungen'!I63</f>
        <v>0</v>
      </c>
      <c r="B156" s="389">
        <f t="shared" si="8"/>
        <v>0</v>
      </c>
      <c r="C156" s="388" t="str">
        <f>IF(AND(A156&lt;&gt;0,ISNUMBER(A156)),'3. Erfassung Auszahlungen'!A63,"")</f>
        <v/>
      </c>
      <c r="D156" s="1" t="str">
        <f>IF(C156&lt;&gt;"",'3. Erfassung Auszahlungen'!Q63,"")</f>
        <v/>
      </c>
      <c r="E156" s="391" t="str">
        <f t="shared" si="9"/>
        <v/>
      </c>
      <c r="F156" s="391"/>
      <c r="G156" s="391"/>
      <c r="H156" s="391"/>
    </row>
    <row r="157" spans="1:8" ht="15.75" hidden="1" customHeight="1" x14ac:dyDescent="0.25">
      <c r="A157" s="394">
        <f>'3. Erfassung Auszahlungen'!I64</f>
        <v>0</v>
      </c>
      <c r="B157" s="389">
        <f t="shared" si="8"/>
        <v>0</v>
      </c>
      <c r="C157" s="388" t="str">
        <f>IF(AND(A157&lt;&gt;0,ISNUMBER(A157)),'3. Erfassung Auszahlungen'!A64,"")</f>
        <v/>
      </c>
      <c r="D157" s="1" t="str">
        <f>IF(C157&lt;&gt;"",'3. Erfassung Auszahlungen'!Q64,"")</f>
        <v/>
      </c>
      <c r="E157" s="391" t="str">
        <f t="shared" si="9"/>
        <v/>
      </c>
      <c r="F157" s="391"/>
      <c r="G157" s="391"/>
      <c r="H157" s="391"/>
    </row>
    <row r="158" spans="1:8" ht="15.75" hidden="1" customHeight="1" x14ac:dyDescent="0.25">
      <c r="A158" s="394">
        <f>'3. Erfassung Auszahlungen'!I65</f>
        <v>0</v>
      </c>
      <c r="B158" s="389">
        <f t="shared" si="8"/>
        <v>0</v>
      </c>
      <c r="C158" s="388" t="str">
        <f>IF(AND(A158&lt;&gt;0,ISNUMBER(A158)),'3. Erfassung Auszahlungen'!A65,"")</f>
        <v/>
      </c>
      <c r="D158" s="1" t="str">
        <f>IF(C158&lt;&gt;"",'3. Erfassung Auszahlungen'!Q65,"")</f>
        <v/>
      </c>
      <c r="E158" s="391" t="str">
        <f t="shared" si="9"/>
        <v/>
      </c>
      <c r="F158" s="391"/>
      <c r="G158" s="391"/>
      <c r="H158" s="391"/>
    </row>
    <row r="159" spans="1:8" ht="15.75" hidden="1" customHeight="1" x14ac:dyDescent="0.25">
      <c r="A159" s="394">
        <f>'3. Erfassung Auszahlungen'!I66</f>
        <v>0</v>
      </c>
      <c r="B159" s="389">
        <f t="shared" ref="B159:B190" si="10">IF(ISNUMBER(A159),A159,"")</f>
        <v>0</v>
      </c>
      <c r="C159" s="388" t="str">
        <f>IF(AND(A159&lt;&gt;0,ISNUMBER(A159)),'3. Erfassung Auszahlungen'!A66,"")</f>
        <v/>
      </c>
      <c r="D159" s="1" t="str">
        <f>IF(C159&lt;&gt;"",'3. Erfassung Auszahlungen'!Q66,"")</f>
        <v/>
      </c>
      <c r="E159" s="391" t="str">
        <f t="shared" ref="E159:E190" si="11">IF(AND(C159&lt;&gt;"",D159&lt;&gt;0),CONCATENATE(C159,$D$208,D159),C159)</f>
        <v/>
      </c>
      <c r="F159" s="391"/>
      <c r="G159" s="391"/>
      <c r="H159" s="391"/>
    </row>
    <row r="160" spans="1:8" ht="15.75" hidden="1" customHeight="1" x14ac:dyDescent="0.25">
      <c r="A160" s="394">
        <f>'3. Erfassung Auszahlungen'!I67</f>
        <v>0</v>
      </c>
      <c r="B160" s="389">
        <f t="shared" si="10"/>
        <v>0</v>
      </c>
      <c r="C160" s="388" t="str">
        <f>IF(AND(A160&lt;&gt;0,ISNUMBER(A160)),'3. Erfassung Auszahlungen'!A67,"")</f>
        <v/>
      </c>
      <c r="D160" s="1" t="str">
        <f>IF(C160&lt;&gt;"",'3. Erfassung Auszahlungen'!Q67,"")</f>
        <v/>
      </c>
      <c r="E160" s="391" t="str">
        <f t="shared" si="11"/>
        <v/>
      </c>
      <c r="F160" s="391"/>
      <c r="G160" s="391"/>
      <c r="H160" s="391"/>
    </row>
    <row r="161" spans="1:8" ht="15.75" hidden="1" customHeight="1" x14ac:dyDescent="0.25">
      <c r="A161" s="394">
        <f>'3. Erfassung Auszahlungen'!I68</f>
        <v>0</v>
      </c>
      <c r="B161" s="389">
        <f t="shared" si="10"/>
        <v>0</v>
      </c>
      <c r="C161" s="388" t="str">
        <f>IF(AND(A161&lt;&gt;0,ISNUMBER(A161)),'3. Erfassung Auszahlungen'!A68,"")</f>
        <v/>
      </c>
      <c r="D161" s="1" t="str">
        <f>IF(C161&lt;&gt;"",'3. Erfassung Auszahlungen'!Q68,"")</f>
        <v/>
      </c>
      <c r="E161" s="391" t="str">
        <f t="shared" si="11"/>
        <v/>
      </c>
      <c r="F161" s="391"/>
      <c r="G161" s="391"/>
      <c r="H161" s="391"/>
    </row>
    <row r="162" spans="1:8" ht="15.75" hidden="1" customHeight="1" x14ac:dyDescent="0.25">
      <c r="A162" s="394">
        <f>'3. Erfassung Auszahlungen'!I69</f>
        <v>0</v>
      </c>
      <c r="B162" s="389">
        <f t="shared" si="10"/>
        <v>0</v>
      </c>
      <c r="C162" s="388" t="str">
        <f>IF(AND(A162&lt;&gt;0,ISNUMBER(A162)),'3. Erfassung Auszahlungen'!A69,"")</f>
        <v/>
      </c>
      <c r="D162" s="1" t="str">
        <f>IF(C162&lt;&gt;"",'3. Erfassung Auszahlungen'!Q69,"")</f>
        <v/>
      </c>
      <c r="E162" s="391" t="str">
        <f t="shared" si="11"/>
        <v/>
      </c>
      <c r="F162" s="391"/>
      <c r="G162" s="391"/>
      <c r="H162" s="391"/>
    </row>
    <row r="163" spans="1:8" ht="15.75" hidden="1" customHeight="1" x14ac:dyDescent="0.25">
      <c r="A163" s="394">
        <f>'3. Erfassung Auszahlungen'!I70</f>
        <v>0</v>
      </c>
      <c r="B163" s="389">
        <f t="shared" si="10"/>
        <v>0</v>
      </c>
      <c r="C163" s="388" t="str">
        <f>IF(AND(A163&lt;&gt;0,ISNUMBER(A163)),'3. Erfassung Auszahlungen'!A70,"")</f>
        <v/>
      </c>
      <c r="D163" s="1" t="str">
        <f>IF(C163&lt;&gt;"",'3. Erfassung Auszahlungen'!Q70,"")</f>
        <v/>
      </c>
      <c r="E163" s="391" t="str">
        <f t="shared" si="11"/>
        <v/>
      </c>
      <c r="F163" s="391"/>
      <c r="G163" s="391"/>
      <c r="H163" s="391"/>
    </row>
    <row r="164" spans="1:8" ht="15.75" hidden="1" customHeight="1" x14ac:dyDescent="0.25">
      <c r="A164" s="394">
        <f>'3. Erfassung Auszahlungen'!I71</f>
        <v>0</v>
      </c>
      <c r="B164" s="389">
        <f t="shared" si="10"/>
        <v>0</v>
      </c>
      <c r="C164" s="388" t="str">
        <f>IF(AND(A164&lt;&gt;0,ISNUMBER(A164)),'3. Erfassung Auszahlungen'!A71,"")</f>
        <v/>
      </c>
      <c r="D164" s="1" t="str">
        <f>IF(C164&lt;&gt;"",'3. Erfassung Auszahlungen'!Q71,"")</f>
        <v/>
      </c>
      <c r="E164" s="391" t="str">
        <f t="shared" si="11"/>
        <v/>
      </c>
      <c r="F164" s="391"/>
      <c r="G164" s="391"/>
      <c r="H164" s="391"/>
    </row>
    <row r="165" spans="1:8" ht="15.75" hidden="1" customHeight="1" x14ac:dyDescent="0.25">
      <c r="A165" s="394">
        <f>'3. Erfassung Auszahlungen'!I72</f>
        <v>0</v>
      </c>
      <c r="B165" s="389">
        <f t="shared" si="10"/>
        <v>0</v>
      </c>
      <c r="C165" s="388" t="str">
        <f>IF(AND(A165&lt;&gt;0,ISNUMBER(A165)),'3. Erfassung Auszahlungen'!A72,"")</f>
        <v/>
      </c>
      <c r="D165" s="1" t="str">
        <f>IF(C165&lt;&gt;"",'3. Erfassung Auszahlungen'!Q72,"")</f>
        <v/>
      </c>
      <c r="E165" s="391" t="str">
        <f t="shared" si="11"/>
        <v/>
      </c>
      <c r="F165" s="391"/>
      <c r="G165" s="391"/>
      <c r="H165" s="391"/>
    </row>
    <row r="166" spans="1:8" ht="15.75" hidden="1" customHeight="1" x14ac:dyDescent="0.25">
      <c r="A166" s="394">
        <f>'3. Erfassung Auszahlungen'!I73</f>
        <v>0</v>
      </c>
      <c r="B166" s="389">
        <f t="shared" si="10"/>
        <v>0</v>
      </c>
      <c r="C166" s="388" t="str">
        <f>IF(AND(A166&lt;&gt;0,ISNUMBER(A166)),'3. Erfassung Auszahlungen'!A73,"")</f>
        <v/>
      </c>
      <c r="D166" s="1" t="str">
        <f>IF(C166&lt;&gt;"",'3. Erfassung Auszahlungen'!Q73,"")</f>
        <v/>
      </c>
      <c r="E166" s="391" t="str">
        <f t="shared" si="11"/>
        <v/>
      </c>
      <c r="F166" s="391"/>
      <c r="G166" s="391"/>
      <c r="H166" s="391"/>
    </row>
    <row r="167" spans="1:8" ht="15.75" hidden="1" customHeight="1" x14ac:dyDescent="0.25">
      <c r="A167" s="394">
        <f>'3. Erfassung Auszahlungen'!I74</f>
        <v>0</v>
      </c>
      <c r="B167" s="389">
        <f t="shared" si="10"/>
        <v>0</v>
      </c>
      <c r="C167" s="388" t="str">
        <f>IF(AND(A167&lt;&gt;0,ISNUMBER(A167)),'3. Erfassung Auszahlungen'!A74,"")</f>
        <v/>
      </c>
      <c r="D167" s="1" t="str">
        <f>IF(C167&lt;&gt;"",'3. Erfassung Auszahlungen'!Q74,"")</f>
        <v/>
      </c>
      <c r="E167" s="391" t="str">
        <f t="shared" si="11"/>
        <v/>
      </c>
      <c r="F167" s="391"/>
      <c r="G167" s="391"/>
      <c r="H167" s="391"/>
    </row>
    <row r="168" spans="1:8" ht="15.75" hidden="1" customHeight="1" x14ac:dyDescent="0.25">
      <c r="A168" s="394">
        <f>'3. Erfassung Auszahlungen'!I75</f>
        <v>0</v>
      </c>
      <c r="B168" s="389">
        <f t="shared" si="10"/>
        <v>0</v>
      </c>
      <c r="C168" s="388" t="str">
        <f>IF(AND(A168&lt;&gt;0,ISNUMBER(A168)),'3. Erfassung Auszahlungen'!A75,"")</f>
        <v/>
      </c>
      <c r="D168" s="1" t="str">
        <f>IF(C168&lt;&gt;"",'3. Erfassung Auszahlungen'!Q75,"")</f>
        <v/>
      </c>
      <c r="E168" s="391" t="str">
        <f t="shared" si="11"/>
        <v/>
      </c>
      <c r="F168" s="391"/>
      <c r="G168" s="391"/>
      <c r="H168" s="391"/>
    </row>
    <row r="169" spans="1:8" ht="15.75" hidden="1" customHeight="1" x14ac:dyDescent="0.25">
      <c r="A169" s="394">
        <f>'3. Erfassung Auszahlungen'!I76</f>
        <v>0</v>
      </c>
      <c r="B169" s="389">
        <f t="shared" si="10"/>
        <v>0</v>
      </c>
      <c r="C169" s="388" t="str">
        <f>IF(AND(A169&lt;&gt;0,ISNUMBER(A169)),'3. Erfassung Auszahlungen'!A76,"")</f>
        <v/>
      </c>
      <c r="D169" s="1" t="str">
        <f>IF(C169&lt;&gt;"",'3. Erfassung Auszahlungen'!Q76,"")</f>
        <v/>
      </c>
      <c r="E169" s="391" t="str">
        <f t="shared" si="11"/>
        <v/>
      </c>
      <c r="F169" s="391"/>
      <c r="G169" s="391"/>
      <c r="H169" s="391"/>
    </row>
    <row r="170" spans="1:8" ht="15.75" hidden="1" customHeight="1" x14ac:dyDescent="0.25">
      <c r="A170" s="394">
        <f>'3. Erfassung Auszahlungen'!I77</f>
        <v>0</v>
      </c>
      <c r="B170" s="389">
        <f t="shared" si="10"/>
        <v>0</v>
      </c>
      <c r="C170" s="388" t="str">
        <f>IF(AND(A170&lt;&gt;0,ISNUMBER(A170)),'3. Erfassung Auszahlungen'!A77,"")</f>
        <v/>
      </c>
      <c r="D170" s="1" t="str">
        <f>IF(C170&lt;&gt;"",'3. Erfassung Auszahlungen'!Q77,"")</f>
        <v/>
      </c>
      <c r="E170" s="391" t="str">
        <f t="shared" si="11"/>
        <v/>
      </c>
      <c r="F170" s="391"/>
      <c r="G170" s="391"/>
      <c r="H170" s="391"/>
    </row>
    <row r="171" spans="1:8" ht="15.75" hidden="1" customHeight="1" x14ac:dyDescent="0.25">
      <c r="A171" s="394">
        <f>'3. Erfassung Auszahlungen'!I78</f>
        <v>0</v>
      </c>
      <c r="B171" s="389">
        <f t="shared" si="10"/>
        <v>0</v>
      </c>
      <c r="C171" s="388" t="str">
        <f>IF(AND(A171&lt;&gt;0,ISNUMBER(A171)),'3. Erfassung Auszahlungen'!A78,"")</f>
        <v/>
      </c>
      <c r="D171" s="1" t="str">
        <f>IF(C171&lt;&gt;"",'3. Erfassung Auszahlungen'!Q78,"")</f>
        <v/>
      </c>
      <c r="E171" s="391" t="str">
        <f t="shared" si="11"/>
        <v/>
      </c>
      <c r="F171" s="391"/>
      <c r="G171" s="391"/>
      <c r="H171" s="391"/>
    </row>
    <row r="172" spans="1:8" ht="15.75" hidden="1" customHeight="1" x14ac:dyDescent="0.25">
      <c r="A172" s="394">
        <f>'3. Erfassung Auszahlungen'!I79</f>
        <v>0</v>
      </c>
      <c r="B172" s="389">
        <f t="shared" si="10"/>
        <v>0</v>
      </c>
      <c r="C172" s="388" t="str">
        <f>IF(AND(A172&lt;&gt;0,ISNUMBER(A172)),'3. Erfassung Auszahlungen'!A79,"")</f>
        <v/>
      </c>
      <c r="D172" s="1" t="str">
        <f>IF(C172&lt;&gt;"",'3. Erfassung Auszahlungen'!Q79,"")</f>
        <v/>
      </c>
      <c r="E172" s="391" t="str">
        <f t="shared" si="11"/>
        <v/>
      </c>
      <c r="F172" s="391"/>
      <c r="G172" s="391"/>
      <c r="H172" s="391"/>
    </row>
    <row r="173" spans="1:8" ht="15.75" hidden="1" customHeight="1" x14ac:dyDescent="0.25">
      <c r="A173" s="394">
        <f>'3. Erfassung Auszahlungen'!I80</f>
        <v>0</v>
      </c>
      <c r="B173" s="389">
        <f t="shared" si="10"/>
        <v>0</v>
      </c>
      <c r="C173" s="388" t="str">
        <f>IF(AND(A173&lt;&gt;0,ISNUMBER(A173)),'3. Erfassung Auszahlungen'!A80,"")</f>
        <v/>
      </c>
      <c r="D173" s="1" t="str">
        <f>IF(C173&lt;&gt;"",'3. Erfassung Auszahlungen'!Q80,"")</f>
        <v/>
      </c>
      <c r="E173" s="391" t="str">
        <f t="shared" si="11"/>
        <v/>
      </c>
      <c r="F173" s="391"/>
      <c r="G173" s="391"/>
      <c r="H173" s="391"/>
    </row>
    <row r="174" spans="1:8" ht="15.75" hidden="1" customHeight="1" x14ac:dyDescent="0.25">
      <c r="A174" s="394">
        <f>'3. Erfassung Auszahlungen'!I81</f>
        <v>0</v>
      </c>
      <c r="B174" s="389">
        <f t="shared" si="10"/>
        <v>0</v>
      </c>
      <c r="C174" s="388" t="str">
        <f>IF(AND(A174&lt;&gt;0,ISNUMBER(A174)),'3. Erfassung Auszahlungen'!A81,"")</f>
        <v/>
      </c>
      <c r="D174" s="1" t="str">
        <f>IF(C174&lt;&gt;"",'3. Erfassung Auszahlungen'!Q81,"")</f>
        <v/>
      </c>
      <c r="E174" s="391" t="str">
        <f t="shared" si="11"/>
        <v/>
      </c>
      <c r="F174" s="391"/>
      <c r="G174" s="391"/>
      <c r="H174" s="391"/>
    </row>
    <row r="175" spans="1:8" hidden="1" x14ac:dyDescent="0.25">
      <c r="A175" s="394">
        <f>'3. Erfassung Auszahlungen'!I82</f>
        <v>0</v>
      </c>
      <c r="B175" s="389">
        <f t="shared" si="10"/>
        <v>0</v>
      </c>
      <c r="C175" s="388" t="str">
        <f>IF(AND(A175&lt;&gt;0,ISNUMBER(A175)),'3. Erfassung Auszahlungen'!A82,"")</f>
        <v/>
      </c>
      <c r="D175" s="1" t="str">
        <f>IF(C175&lt;&gt;"",'3. Erfassung Auszahlungen'!Q82,"")</f>
        <v/>
      </c>
      <c r="E175" s="391" t="str">
        <f t="shared" si="11"/>
        <v/>
      </c>
      <c r="F175" s="391"/>
      <c r="G175" s="391"/>
      <c r="H175" s="391"/>
    </row>
    <row r="176" spans="1:8" hidden="1" x14ac:dyDescent="0.25">
      <c r="A176" s="394">
        <f>'3. Erfassung Auszahlungen'!I83</f>
        <v>0</v>
      </c>
      <c r="B176" s="389">
        <f t="shared" si="10"/>
        <v>0</v>
      </c>
      <c r="C176" s="388" t="str">
        <f>IF(AND(A176&lt;&gt;0,ISNUMBER(A176)),'3. Erfassung Auszahlungen'!A83,"")</f>
        <v/>
      </c>
      <c r="D176" s="1" t="str">
        <f>IF(C176&lt;&gt;"",'3. Erfassung Auszahlungen'!Q83,"")</f>
        <v/>
      </c>
      <c r="E176" s="391" t="str">
        <f t="shared" si="11"/>
        <v/>
      </c>
      <c r="F176" s="391"/>
      <c r="G176" s="391"/>
      <c r="H176" s="391"/>
    </row>
    <row r="177" spans="1:8" hidden="1" x14ac:dyDescent="0.25">
      <c r="A177" s="394">
        <f>'3. Erfassung Auszahlungen'!I84</f>
        <v>0</v>
      </c>
      <c r="B177" s="389">
        <f t="shared" si="10"/>
        <v>0</v>
      </c>
      <c r="C177" s="388" t="str">
        <f>IF(AND(A177&lt;&gt;0,ISNUMBER(A177)),'3. Erfassung Auszahlungen'!A84,"")</f>
        <v/>
      </c>
      <c r="D177" s="1" t="str">
        <f>IF(C177&lt;&gt;"",'3. Erfassung Auszahlungen'!Q84,"")</f>
        <v/>
      </c>
      <c r="E177" s="391" t="str">
        <f t="shared" si="11"/>
        <v/>
      </c>
      <c r="F177" s="391"/>
      <c r="G177" s="391"/>
      <c r="H177" s="391"/>
    </row>
    <row r="178" spans="1:8" hidden="1" x14ac:dyDescent="0.25">
      <c r="A178" s="394">
        <f>'3. Erfassung Auszahlungen'!I85</f>
        <v>0</v>
      </c>
      <c r="B178" s="389">
        <f t="shared" si="10"/>
        <v>0</v>
      </c>
      <c r="C178" s="388" t="str">
        <f>IF(AND(A178&lt;&gt;0,ISNUMBER(A178)),'3. Erfassung Auszahlungen'!A85,"")</f>
        <v/>
      </c>
      <c r="D178" s="1" t="str">
        <f>IF(C178&lt;&gt;"",'3. Erfassung Auszahlungen'!Q85,"")</f>
        <v/>
      </c>
      <c r="E178" s="391" t="str">
        <f t="shared" si="11"/>
        <v/>
      </c>
      <c r="F178" s="391"/>
      <c r="G178" s="391"/>
      <c r="H178" s="391"/>
    </row>
    <row r="179" spans="1:8" hidden="1" x14ac:dyDescent="0.25">
      <c r="A179" s="394">
        <f>'1. Erfassung V &amp; V'!J14</f>
        <v>0</v>
      </c>
      <c r="B179" s="389">
        <f t="shared" si="10"/>
        <v>0</v>
      </c>
      <c r="C179" s="388" t="str">
        <f>IF(AND(A179&lt;&gt;0,ISNUMBER(A179)),'1. Erfassung V &amp; V'!B14,"")</f>
        <v/>
      </c>
      <c r="D179" s="1" t="str">
        <f>IF(C179&lt;&gt;"",'1. Erfassung V &amp; V'!N14,"")</f>
        <v/>
      </c>
      <c r="E179" s="391" t="str">
        <f t="shared" si="11"/>
        <v/>
      </c>
      <c r="F179" s="391"/>
      <c r="G179" s="391"/>
      <c r="H179" s="391"/>
    </row>
    <row r="180" spans="1:8" hidden="1" x14ac:dyDescent="0.25">
      <c r="A180" s="394">
        <f>'1. Erfassung V &amp; V'!J42</f>
        <v>0</v>
      </c>
      <c r="B180" s="389">
        <f t="shared" si="10"/>
        <v>0</v>
      </c>
      <c r="C180" s="388" t="str">
        <f>IF(AND(A180&lt;&gt;0,ISNUMBER(A180)),'1. Erfassung V &amp; V'!B42,"")</f>
        <v/>
      </c>
      <c r="D180" s="1" t="str">
        <f>IF(C180&lt;&gt;"",'1. Erfassung V &amp; V'!N42,"")</f>
        <v/>
      </c>
      <c r="E180" s="391" t="str">
        <f t="shared" si="11"/>
        <v/>
      </c>
      <c r="F180" s="391"/>
      <c r="G180" s="391"/>
      <c r="H180" s="391"/>
    </row>
    <row r="181" spans="1:8" hidden="1" x14ac:dyDescent="0.25">
      <c r="A181" s="394">
        <f>'1. Erfassung V &amp; V'!J61</f>
        <v>0</v>
      </c>
      <c r="B181" s="389">
        <f t="shared" si="10"/>
        <v>0</v>
      </c>
      <c r="C181" s="388" t="str">
        <f>IF(AND(A181&lt;&gt;0,ISNUMBER(A181)),'1. Erfassung V &amp; V'!B61,"")</f>
        <v/>
      </c>
      <c r="D181" s="1" t="str">
        <f>IF(C181&lt;&gt;"",'1. Erfassung V &amp; V'!N61,"")</f>
        <v/>
      </c>
      <c r="E181" s="391" t="str">
        <f t="shared" si="11"/>
        <v/>
      </c>
      <c r="F181" s="391"/>
      <c r="G181" s="391"/>
      <c r="H181" s="391"/>
    </row>
    <row r="182" spans="1:8" hidden="1" x14ac:dyDescent="0.25">
      <c r="A182" s="394">
        <f>'1. Erfassung V &amp; V'!J62</f>
        <v>46827</v>
      </c>
      <c r="B182" s="389">
        <f t="shared" si="10"/>
        <v>46827</v>
      </c>
      <c r="C182" s="388" t="str">
        <f>IF(AND(A182&lt;&gt;0,ISNUMBER(A182)),'1. Erfassung V &amp; V'!B62,"")</f>
        <v>Darlehen DHH Am Sauerwinkel</v>
      </c>
      <c r="D182" s="1" t="str">
        <f>IF(C182&lt;&gt;"",'1. Erfassung V &amp; V'!N62,"")</f>
        <v>Konditionenanpassung</v>
      </c>
      <c r="E182" s="391" t="str">
        <f t="shared" si="11"/>
        <v>Darlehen DHH Am Sauerwinkel, Konditionenanpassung</v>
      </c>
      <c r="F182" s="391"/>
      <c r="G182" s="391"/>
      <c r="H182" s="391"/>
    </row>
    <row r="183" spans="1:8" hidden="1" x14ac:dyDescent="0.25">
      <c r="A183" s="394">
        <f>'1. Erfassung V &amp; V'!J63</f>
        <v>0</v>
      </c>
      <c r="B183" s="389">
        <f t="shared" si="10"/>
        <v>0</v>
      </c>
      <c r="C183" s="388" t="str">
        <f>IF(AND(A183&lt;&gt;0,ISNUMBER(A183)),'1. Erfassung V &amp; V'!B63,"")</f>
        <v/>
      </c>
      <c r="D183" s="1" t="str">
        <f>IF(C183&lt;&gt;"",'1. Erfassung V &amp; V'!N63,"")</f>
        <v/>
      </c>
      <c r="E183" s="391" t="str">
        <f t="shared" si="11"/>
        <v/>
      </c>
      <c r="F183" s="391"/>
      <c r="G183" s="391"/>
      <c r="H183" s="391"/>
    </row>
    <row r="184" spans="1:8" hidden="1" x14ac:dyDescent="0.25">
      <c r="A184" s="394">
        <f>'1. Erfassung V &amp; V'!J64</f>
        <v>0</v>
      </c>
      <c r="B184" s="389">
        <f t="shared" si="10"/>
        <v>0</v>
      </c>
      <c r="C184" s="388" t="str">
        <f>IF(AND(A184&lt;&gt;0,ISNUMBER(A184)),'1. Erfassung V &amp; V'!B64,"")</f>
        <v/>
      </c>
      <c r="D184" s="1" t="str">
        <f>IF(C184&lt;&gt;"",'1. Erfassung V &amp; V'!N64,"")</f>
        <v/>
      </c>
      <c r="E184" s="391" t="str">
        <f t="shared" si="11"/>
        <v/>
      </c>
      <c r="F184" s="391"/>
      <c r="G184" s="391"/>
      <c r="H184" s="391"/>
    </row>
    <row r="185" spans="1:8" hidden="1" x14ac:dyDescent="0.25">
      <c r="A185" s="394">
        <f>'1. Erfassung V &amp; V'!J65</f>
        <v>0</v>
      </c>
      <c r="B185" s="389">
        <f t="shared" si="10"/>
        <v>0</v>
      </c>
      <c r="C185" s="388" t="str">
        <f>IF(AND(A185&lt;&gt;0,ISNUMBER(A185)),'1. Erfassung V &amp; V'!B65,"")</f>
        <v/>
      </c>
      <c r="D185" s="1" t="str">
        <f>IF(C185&lt;&gt;"",'1. Erfassung V &amp; V'!N65,"")</f>
        <v/>
      </c>
      <c r="E185" s="391" t="str">
        <f t="shared" si="11"/>
        <v/>
      </c>
      <c r="F185" s="391"/>
      <c r="G185" s="391"/>
      <c r="H185" s="391"/>
    </row>
    <row r="186" spans="1:8" hidden="1" x14ac:dyDescent="0.25">
      <c r="A186" s="394">
        <f>'1. Erfassung V &amp; V'!J66</f>
        <v>0</v>
      </c>
      <c r="B186" s="389">
        <f t="shared" si="10"/>
        <v>0</v>
      </c>
      <c r="C186" s="388" t="str">
        <f>IF(AND(A186&lt;&gt;0,ISNUMBER(A186)),'1. Erfassung V &amp; V'!B66,"")</f>
        <v/>
      </c>
      <c r="D186" s="1" t="str">
        <f>IF(C186&lt;&gt;"",'1. Erfassung V &amp; V'!N66,"")</f>
        <v/>
      </c>
      <c r="E186" s="391" t="str">
        <f t="shared" si="11"/>
        <v/>
      </c>
      <c r="F186" s="391"/>
      <c r="G186" s="391"/>
      <c r="H186" s="391"/>
    </row>
    <row r="187" spans="1:8" hidden="1" x14ac:dyDescent="0.25">
      <c r="A187" s="394">
        <f>'1. Erfassung V &amp; V'!J67</f>
        <v>0</v>
      </c>
      <c r="B187" s="389">
        <f t="shared" si="10"/>
        <v>0</v>
      </c>
      <c r="C187" s="388" t="str">
        <f>IF(AND(A187&lt;&gt;0,ISNUMBER(A187)),'1. Erfassung V &amp; V'!B67,"")</f>
        <v/>
      </c>
      <c r="D187" s="1" t="str">
        <f>IF(C187&lt;&gt;"",'1. Erfassung V &amp; V'!N67,"")</f>
        <v/>
      </c>
      <c r="E187" s="391" t="str">
        <f t="shared" si="11"/>
        <v/>
      </c>
      <c r="F187" s="391"/>
      <c r="G187" s="391"/>
      <c r="H187" s="391"/>
    </row>
    <row r="188" spans="1:8" hidden="1" x14ac:dyDescent="0.25">
      <c r="A188" s="394">
        <f>'1. Erfassung V &amp; V'!J68</f>
        <v>0</v>
      </c>
      <c r="B188" s="389">
        <f t="shared" si="10"/>
        <v>0</v>
      </c>
      <c r="C188" s="388" t="str">
        <f>IF(AND(A188&lt;&gt;0,ISNUMBER(A188)),'1. Erfassung V &amp; V'!B68,"")</f>
        <v/>
      </c>
      <c r="D188" s="1" t="str">
        <f>IF(C188&lt;&gt;"",'1. Erfassung V &amp; V'!N68,"")</f>
        <v/>
      </c>
      <c r="E188" s="391" t="str">
        <f t="shared" si="11"/>
        <v/>
      </c>
      <c r="F188" s="391"/>
      <c r="G188" s="391"/>
      <c r="H188" s="391"/>
    </row>
    <row r="189" spans="1:8" hidden="1" x14ac:dyDescent="0.25">
      <c r="A189" s="394">
        <f>'1. Erfassung V &amp; V'!J69</f>
        <v>0</v>
      </c>
      <c r="B189" s="389">
        <f t="shared" si="10"/>
        <v>0</v>
      </c>
      <c r="C189" s="388" t="str">
        <f>IF(AND(A189&lt;&gt;0,ISNUMBER(A189)),'1. Erfassung V &amp; V'!B69,"")</f>
        <v/>
      </c>
      <c r="D189" s="1" t="str">
        <f>IF(C189&lt;&gt;"",'1. Erfassung V &amp; V'!N69,"")</f>
        <v/>
      </c>
      <c r="E189" s="391" t="str">
        <f t="shared" si="11"/>
        <v/>
      </c>
      <c r="F189" s="391"/>
      <c r="G189" s="391"/>
      <c r="H189" s="391"/>
    </row>
    <row r="190" spans="1:8" hidden="1" x14ac:dyDescent="0.25">
      <c r="A190" s="394">
        <f>'1. Erfassung V &amp; V'!J70</f>
        <v>0</v>
      </c>
      <c r="B190" s="389">
        <f t="shared" si="10"/>
        <v>0</v>
      </c>
      <c r="C190" s="388" t="str">
        <f>IF(AND(A190&lt;&gt;0,ISNUMBER(A190)),'1. Erfassung V &amp; V'!B70,"")</f>
        <v/>
      </c>
      <c r="D190" s="1" t="str">
        <f>IF(C190&lt;&gt;"",'1. Erfassung V &amp; V'!N70,"")</f>
        <v/>
      </c>
      <c r="E190" s="391" t="str">
        <f t="shared" si="11"/>
        <v/>
      </c>
      <c r="F190" s="391"/>
      <c r="G190" s="391"/>
      <c r="H190" s="391"/>
    </row>
    <row r="191" spans="1:8" hidden="1" x14ac:dyDescent="0.25">
      <c r="A191" s="394">
        <f>'1. Erfassung V &amp; V'!J15</f>
        <v>0</v>
      </c>
      <c r="B191" s="389">
        <f t="shared" ref="B191:B206" si="12">IF(ISNUMBER(A191),A191,"")</f>
        <v>0</v>
      </c>
      <c r="C191" s="388" t="str">
        <f>IF(AND(A191&lt;&gt;0,ISNUMBER(A191)),'1. Erfassung V &amp; V'!B15,"")</f>
        <v/>
      </c>
      <c r="D191" s="1" t="str">
        <f>IF(C191&lt;&gt;"",'1. Erfassung V &amp; V'!N15,"")</f>
        <v/>
      </c>
      <c r="E191" s="391" t="str">
        <f t="shared" ref="E191:E206" si="13">IF(AND(C191&lt;&gt;"",D191&lt;&gt;0),CONCATENATE(C191,$D$208,D191),C191)</f>
        <v/>
      </c>
      <c r="F191" s="391"/>
      <c r="G191" s="391"/>
      <c r="H191" s="391"/>
    </row>
    <row r="192" spans="1:8" hidden="1" x14ac:dyDescent="0.25">
      <c r="A192" s="394">
        <f>'1. Erfassung V &amp; V'!J80</f>
        <v>0</v>
      </c>
      <c r="B192" s="389">
        <f t="shared" si="12"/>
        <v>0</v>
      </c>
      <c r="C192" s="388" t="str">
        <f>IF(AND(A192&lt;&gt;0,ISNUMBER(A192)),'1. Erfassung V &amp; V'!B80,"")</f>
        <v/>
      </c>
      <c r="D192" s="1" t="str">
        <f>IF(C192&lt;&gt;"",'1. Erfassung V &amp; V'!D80,"")</f>
        <v/>
      </c>
      <c r="E192" s="391" t="str">
        <f t="shared" si="13"/>
        <v/>
      </c>
      <c r="F192" s="391"/>
      <c r="G192" s="391"/>
      <c r="H192" s="391"/>
    </row>
    <row r="193" spans="1:8" hidden="1" x14ac:dyDescent="0.25">
      <c r="A193" s="394">
        <f>'1. Erfassung V &amp; V'!J78</f>
        <v>47364</v>
      </c>
      <c r="B193" s="389">
        <f t="shared" si="12"/>
        <v>47364</v>
      </c>
      <c r="C193" s="388" t="str">
        <f>IF(AND(A193&lt;&gt;0,ISNUMBER(A193)),'1. Erfassung V &amp; V'!B78,"")</f>
        <v>Bürgschaft für Tante Erna</v>
      </c>
      <c r="D193" s="1">
        <f>IF(C193&lt;&gt;"",'1. Erfassung V &amp; V'!D78,"")</f>
        <v>0</v>
      </c>
      <c r="E193" s="391" t="str">
        <f t="shared" si="13"/>
        <v>Bürgschaft für Tante Erna</v>
      </c>
      <c r="F193" s="391"/>
      <c r="G193" s="391"/>
      <c r="H193" s="391"/>
    </row>
    <row r="194" spans="1:8" hidden="1" x14ac:dyDescent="0.25">
      <c r="A194" s="394">
        <f>'1. Erfassung V &amp; V'!J81</f>
        <v>0</v>
      </c>
      <c r="B194" s="389">
        <f t="shared" si="12"/>
        <v>0</v>
      </c>
      <c r="C194" s="388" t="str">
        <f>IF(AND(A194&lt;&gt;0,ISNUMBER(A194)),'1. Erfassung V &amp; V'!B81,"")</f>
        <v/>
      </c>
      <c r="D194" s="1" t="str">
        <f>IF(C194&lt;&gt;"",'1. Erfassung V &amp; V'!D81,"")</f>
        <v/>
      </c>
      <c r="E194" s="391" t="str">
        <f t="shared" si="13"/>
        <v/>
      </c>
      <c r="F194" s="391"/>
      <c r="G194" s="391"/>
      <c r="H194" s="391"/>
    </row>
    <row r="195" spans="1:8" hidden="1" x14ac:dyDescent="0.25">
      <c r="A195" s="394">
        <f>'1. Erfassung V &amp; V'!J79</f>
        <v>0</v>
      </c>
      <c r="B195" s="389">
        <f t="shared" si="12"/>
        <v>0</v>
      </c>
      <c r="C195" s="388" t="str">
        <f>IF(AND(A195&lt;&gt;0,ISNUMBER(A195)),'1. Erfassung V &amp; V'!B79,"")</f>
        <v/>
      </c>
      <c r="D195" s="1" t="str">
        <f>IF(C195&lt;&gt;"",'1. Erfassung V &amp; V'!D79,"")</f>
        <v/>
      </c>
      <c r="E195" s="391" t="str">
        <f t="shared" si="13"/>
        <v/>
      </c>
      <c r="F195" s="391"/>
      <c r="G195" s="391"/>
      <c r="H195" s="391"/>
    </row>
    <row r="196" spans="1:8" hidden="1" x14ac:dyDescent="0.25">
      <c r="A196" s="394" t="str">
        <f>'1. Erfassung V &amp; V'!J29</f>
        <v>bewilligt bis /
Datum TTÜ</v>
      </c>
      <c r="B196" s="395" t="str">
        <f t="shared" si="12"/>
        <v/>
      </c>
      <c r="C196" s="388" t="str">
        <f>IF(AND(A196&lt;&gt;0,ISNUMBER(A196)),'1. Erfassung V &amp; V'!B29,"")</f>
        <v/>
      </c>
      <c r="D196" s="1" t="str">
        <f>IF(C196&lt;&gt;"",'1. Erfassung V &amp; V'!N29,"")</f>
        <v/>
      </c>
      <c r="E196" s="72" t="str">
        <f t="shared" si="13"/>
        <v/>
      </c>
      <c r="F196" s="72"/>
      <c r="G196" s="72"/>
      <c r="H196" s="72"/>
    </row>
    <row r="197" spans="1:8" hidden="1" x14ac:dyDescent="0.25">
      <c r="A197" s="394" t="str">
        <f>'1. Erfassung V &amp; V'!J40</f>
        <v>bewilligt bis /
Datum TTÜ</v>
      </c>
      <c r="B197" s="395" t="str">
        <f t="shared" si="12"/>
        <v/>
      </c>
      <c r="C197" s="388" t="str">
        <f>IF(AND(A197&lt;&gt;0,ISNUMBER(A197)),'1. Erfassung V &amp; V'!B40,"")</f>
        <v/>
      </c>
      <c r="D197" s="1" t="str">
        <f>IF(C197&lt;&gt;"",'1. Erfassung V &amp; V'!N40,"")</f>
        <v/>
      </c>
      <c r="E197" s="72" t="str">
        <f t="shared" si="13"/>
        <v/>
      </c>
      <c r="F197" s="72"/>
      <c r="G197" s="72"/>
      <c r="H197" s="72"/>
    </row>
    <row r="198" spans="1:8" hidden="1" x14ac:dyDescent="0.25">
      <c r="A198" s="394" t="str">
        <f>'1. Erfassung V &amp; V'!J60</f>
        <v>bewilligt bis /
Datum TTÜ</v>
      </c>
      <c r="B198" s="395" t="str">
        <f t="shared" si="12"/>
        <v/>
      </c>
      <c r="C198" s="388" t="str">
        <f>IF(AND(A198&lt;&gt;0,ISNUMBER(A198)),'1. Erfassung V &amp; V'!B60,"")</f>
        <v/>
      </c>
      <c r="D198" s="1" t="str">
        <f>IF(C198&lt;&gt;"",'1. Erfassung V &amp; V'!N60,"")</f>
        <v/>
      </c>
      <c r="E198" s="72" t="str">
        <f t="shared" si="13"/>
        <v/>
      </c>
      <c r="F198" s="72"/>
      <c r="G198" s="72"/>
      <c r="H198" s="72"/>
    </row>
    <row r="199" spans="1:8" hidden="1" x14ac:dyDescent="0.25">
      <c r="A199" s="394" t="str">
        <f>'1. Erfassung V &amp; V'!J77</f>
        <v>Datum für
 Termin-übersicht</v>
      </c>
      <c r="B199" s="395" t="str">
        <f t="shared" si="12"/>
        <v/>
      </c>
      <c r="C199" s="388" t="str">
        <f>IF(AND(A199&lt;&gt;0,ISNUMBER(A199)),'1. Erfassung V &amp; V'!B77,"")</f>
        <v/>
      </c>
      <c r="D199" s="1" t="str">
        <f>IF(C199&lt;&gt;"",'1. Erfassung V &amp; V'!N77,"")</f>
        <v/>
      </c>
      <c r="E199" s="72" t="str">
        <f t="shared" si="13"/>
        <v/>
      </c>
      <c r="F199" s="72"/>
      <c r="G199" s="72"/>
      <c r="H199" s="72"/>
    </row>
    <row r="200" spans="1:8" hidden="1" x14ac:dyDescent="0.25">
      <c r="A200" s="394" t="str">
        <f>'2. Erfassung Einzahlungen'!I24</f>
        <v>Termin für die
 Terminübersicht (TTÜ)
 (nicht für die Berechnung)</v>
      </c>
      <c r="B200" s="395" t="str">
        <f t="shared" si="12"/>
        <v/>
      </c>
      <c r="C200" s="388" t="str">
        <f>IF(AND(A200&lt;&gt;0,ISNUMBER(A200)),'2. Erfassung Einzahlungen'!A24,"")</f>
        <v/>
      </c>
      <c r="D200" s="1" t="str">
        <f>IF(C200&lt;&gt;"",'2. Erfassung Einzahlungen'!Q24,"")</f>
        <v/>
      </c>
      <c r="E200" s="72" t="str">
        <f t="shared" si="13"/>
        <v/>
      </c>
      <c r="F200" s="72"/>
      <c r="G200" s="72"/>
      <c r="H200" s="72"/>
    </row>
    <row r="201" spans="1:8" hidden="1" x14ac:dyDescent="0.25">
      <c r="A201" s="394" t="str">
        <f>'3. Erfassung Auszahlungen'!I1</f>
        <v>Termin für die
 Terminübersicht (TTÜ)
 (nicht für die Berechnung)</v>
      </c>
      <c r="B201" s="395" t="str">
        <f t="shared" si="12"/>
        <v/>
      </c>
      <c r="C201" s="388" t="str">
        <f>IF(AND(A201&lt;&gt;0,ISNUMBER(A201)),'3. Erfassung Auszahlungen'!A1,"")</f>
        <v/>
      </c>
      <c r="D201" s="1" t="str">
        <f>IF(C201&lt;&gt;"",'3. Erfassung Auszahlungen'!Q1,"")</f>
        <v/>
      </c>
      <c r="E201" s="72" t="str">
        <f t="shared" si="13"/>
        <v/>
      </c>
      <c r="F201" s="72"/>
      <c r="G201" s="72"/>
      <c r="H201" s="72"/>
    </row>
    <row r="202" spans="1:8" hidden="1" x14ac:dyDescent="0.25">
      <c r="A202" s="394" t="str">
        <f>'3. Erfassung Auszahlungen'!I44</f>
        <v>Termin für die
 Terminübersicht (TTÜ)
 (nicht für die Berechnung)</v>
      </c>
      <c r="B202" s="395" t="str">
        <f t="shared" si="12"/>
        <v/>
      </c>
      <c r="C202" s="388" t="str">
        <f>IF(AND(A202&lt;&gt;0,ISNUMBER(A202)),'3. Erfassung Auszahlungen'!A44,"")</f>
        <v/>
      </c>
      <c r="D202" s="1" t="str">
        <f>IF(C202&lt;&gt;"",'3. Erfassung Auszahlungen'!Q44,"")</f>
        <v/>
      </c>
      <c r="E202" s="72" t="str">
        <f t="shared" si="13"/>
        <v/>
      </c>
      <c r="F202" s="72"/>
      <c r="G202" s="72"/>
      <c r="H202" s="72"/>
    </row>
    <row r="203" spans="1:8" hidden="1" x14ac:dyDescent="0.25">
      <c r="A203" s="394" t="str">
        <f>'1. Erfassung V &amp; V'!J4</f>
        <v>bewilligt bis /
Datum TTÜ</v>
      </c>
      <c r="B203" s="395" t="str">
        <f t="shared" si="12"/>
        <v/>
      </c>
      <c r="C203" s="388" t="str">
        <f>IF(AND(A203&lt;&gt;0,ISNUMBER(A203)),'1. Erfassung V &amp; V'!#REF!,"")</f>
        <v/>
      </c>
      <c r="D203" s="1" t="str">
        <f>IF(C203&lt;&gt;"",'1. Erfassung V &amp; V'!#REF!,"")</f>
        <v/>
      </c>
      <c r="E203" s="72" t="str">
        <f t="shared" si="13"/>
        <v/>
      </c>
      <c r="F203" s="72"/>
      <c r="G203" s="72"/>
      <c r="H203" s="72"/>
    </row>
    <row r="204" spans="1:8" hidden="1" x14ac:dyDescent="0.25">
      <c r="A204" s="394" t="str">
        <f>'2. Erfassung Einzahlungen'!I1</f>
        <v>Termin für die
 Terminübersicht (TTÜ)
 (nicht für die Berechnung)</v>
      </c>
      <c r="B204" s="395" t="str">
        <f t="shared" si="12"/>
        <v/>
      </c>
      <c r="C204" s="388" t="str">
        <f>IF(AND(A204&lt;&gt;0,ISNUMBER(A204)),'2. Erfassung Einzahlungen'!#REF!,"")</f>
        <v/>
      </c>
      <c r="D204" s="1" t="str">
        <f>IF(C204&lt;&gt;"",'2. Erfassung Einzahlungen'!#REF!,"")</f>
        <v/>
      </c>
      <c r="E204" s="72" t="str">
        <f t="shared" si="13"/>
        <v/>
      </c>
      <c r="F204" s="72"/>
      <c r="G204" s="72"/>
      <c r="H204" s="72"/>
    </row>
    <row r="205" spans="1:8" hidden="1" x14ac:dyDescent="0.25">
      <c r="A205" s="394" t="str">
        <f>'3. Erfassung Auszahlungen'!I1</f>
        <v>Termin für die
 Terminübersicht (TTÜ)
 (nicht für die Berechnung)</v>
      </c>
      <c r="B205" s="395" t="str">
        <f t="shared" si="12"/>
        <v/>
      </c>
      <c r="C205" s="388" t="str">
        <f>IF(AND(A205&lt;&gt;0,ISNUMBER(A205)),'3. Erfassung Auszahlungen'!#REF!,"")</f>
        <v/>
      </c>
      <c r="D205" s="1" t="str">
        <f>IF(C205&lt;&gt;"",'3. Erfassung Auszahlungen'!#REF!,"")</f>
        <v/>
      </c>
      <c r="E205" s="72" t="str">
        <f t="shared" si="13"/>
        <v/>
      </c>
      <c r="F205" s="72"/>
      <c r="G205" s="72"/>
      <c r="H205" s="72"/>
    </row>
    <row r="206" spans="1:8" hidden="1" x14ac:dyDescent="0.25">
      <c r="A206" s="394" t="str">
        <f>'3. Erfassung Auszahlungen'!I44</f>
        <v>Termin für die
 Terminübersicht (TTÜ)
 (nicht für die Berechnung)</v>
      </c>
      <c r="B206" s="395" t="str">
        <f t="shared" si="12"/>
        <v/>
      </c>
      <c r="C206" s="388" t="str">
        <f>IF(AND(A206&lt;&gt;0,ISNUMBER(A206)),'3. Erfassung Auszahlungen'!#REF!,"")</f>
        <v/>
      </c>
      <c r="D206" s="1" t="str">
        <f>IF(C206&lt;&gt;"",'3. Erfassung Auszahlungen'!#REF!,"")</f>
        <v/>
      </c>
      <c r="E206" s="72" t="str">
        <f t="shared" si="13"/>
        <v/>
      </c>
      <c r="F206" s="72"/>
      <c r="G206" s="72"/>
      <c r="H206" s="72"/>
    </row>
    <row r="207" spans="1:8" hidden="1" x14ac:dyDescent="0.25">
      <c r="A207" s="396"/>
      <c r="B207" s="390"/>
      <c r="C207" s="397"/>
      <c r="D207" s="125"/>
      <c r="E207" s="392"/>
      <c r="F207" s="392"/>
      <c r="G207" s="392"/>
      <c r="H207" s="392"/>
    </row>
    <row r="208" spans="1:8" hidden="1" x14ac:dyDescent="0.25">
      <c r="A208" s="804" t="s">
        <v>71</v>
      </c>
      <c r="B208" s="804"/>
      <c r="C208" s="805"/>
      <c r="D208" s="1" t="s">
        <v>70</v>
      </c>
    </row>
    <row r="209" spans="1:8" hidden="1" x14ac:dyDescent="0.25">
      <c r="A209" s="394"/>
      <c r="B209" s="394"/>
      <c r="C209" s="388"/>
      <c r="E209" s="398"/>
      <c r="F209" s="398"/>
      <c r="G209" s="398"/>
      <c r="H209" s="398"/>
    </row>
    <row r="210" spans="1:8" hidden="1" x14ac:dyDescent="0.25">
      <c r="E210" s="398"/>
      <c r="F210" s="398"/>
      <c r="G210" s="398"/>
      <c r="H210" s="398"/>
    </row>
    <row r="213" spans="1:8" ht="25.5" x14ac:dyDescent="0.25">
      <c r="H213" s="624" t="s">
        <v>78</v>
      </c>
    </row>
  </sheetData>
  <sheetProtection algorithmName="SHA-512" hashValue="BMfJDfuSzETakFw0LUVpySu2eV4HxJbMHcLFLKS5ip6TnzArEC3Fxcyki9xuMddS2un/iod4XVQUT7Vc3GoDNg==" saltValue="2oUHh7D/LkmDEntqk8xa9g==" spinCount="100000" sheet="1" objects="1" scenarios="1" selectLockedCells="1"/>
  <mergeCells count="4">
    <mergeCell ref="A208:C208"/>
    <mergeCell ref="J1:M11"/>
    <mergeCell ref="B1:E2"/>
    <mergeCell ref="B10:E10"/>
  </mergeCells>
  <hyperlinks>
    <hyperlink ref="H213" r:id="rId1" xr:uid="{9CA503B3-FB0A-4174-98A4-7878541BB42B}"/>
  </hyperlinks>
  <pageMargins left="0.39370078740157483" right="0.39370078740157483" top="0.39370078740157483" bottom="0.39370078740157483" header="0.39370078740157483" footer="0.39370078740157483"/>
  <pageSetup paperSize="9" fitToHeight="2" orientation="portrait" horizontalDpi="4294967293" r:id="rId2"/>
  <headerFooter>
    <oddFooter>&amp;L&amp;"Times New Roman,Standard"&amp;12&amp;A/&amp;D
www.aicofira.de&amp;C&amp;"Times New Roman,Standard"&amp;12&amp;P von &amp;N&amp;R&amp;"Times New Roman,Standard"&amp;12Für die Korrektheit der Vorlage / Formeln übernehmen wir keine Gewähr. 
Eine persönliche Kontrolle ist erforderlich.</oddFooter>
  </headerFooter>
  <drawing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92CA8-5760-474A-ADDD-B70ACB96D52F}">
  <sheetPr>
    <tabColor theme="0" tint="-0.499984740745262"/>
  </sheetPr>
  <dimension ref="B1:W222"/>
  <sheetViews>
    <sheetView topLeftCell="A217" workbookViewId="0">
      <selection sqref="A1:XFD216"/>
    </sheetView>
  </sheetViews>
  <sheetFormatPr baseColWidth="10" defaultColWidth="11.42578125" defaultRowHeight="23.25" x14ac:dyDescent="0.35"/>
  <cols>
    <col min="1" max="1" width="1.7109375" style="488" customWidth="1"/>
    <col min="2" max="2" width="17.28515625" style="488" customWidth="1"/>
    <col min="3" max="3" width="59.28515625" style="488" customWidth="1"/>
    <col min="4" max="4" width="55.140625" style="488" customWidth="1"/>
    <col min="5" max="5" width="35.140625" style="488" customWidth="1"/>
    <col min="6" max="6" width="28" style="488" customWidth="1"/>
    <col min="7" max="7" width="44" style="488" customWidth="1"/>
    <col min="8" max="8" width="50.5703125" style="488" customWidth="1"/>
    <col min="9" max="9" width="72.5703125" style="488" customWidth="1"/>
    <col min="10" max="10" width="39.140625" style="488" customWidth="1"/>
    <col min="11" max="11" width="17.85546875" style="488" customWidth="1"/>
    <col min="12" max="12" width="28.5703125" style="488" customWidth="1"/>
    <col min="13" max="13" width="22" style="488" customWidth="1"/>
    <col min="14" max="14" width="55.42578125" style="488" customWidth="1"/>
    <col min="15" max="15" width="36.85546875" style="488" customWidth="1"/>
    <col min="16" max="16" width="27.7109375" style="488" customWidth="1"/>
    <col min="17" max="17" width="20.7109375" style="488" customWidth="1"/>
    <col min="18" max="21" width="30.7109375" style="488" customWidth="1"/>
    <col min="22" max="22" width="18.85546875" style="488" customWidth="1"/>
    <col min="23" max="16384" width="11.42578125" style="488"/>
  </cols>
  <sheetData>
    <row r="1" spans="2:23" ht="107.25" hidden="1" customHeight="1" x14ac:dyDescent="0.35">
      <c r="B1" s="554" t="s">
        <v>113</v>
      </c>
      <c r="C1" s="555" t="s">
        <v>99</v>
      </c>
      <c r="D1" s="555" t="s">
        <v>22</v>
      </c>
      <c r="E1" s="555" t="s">
        <v>14</v>
      </c>
      <c r="F1" s="556" t="s">
        <v>100</v>
      </c>
      <c r="G1" s="555" t="s">
        <v>20</v>
      </c>
      <c r="H1" s="555" t="s">
        <v>101</v>
      </c>
      <c r="I1" s="557" t="s">
        <v>102</v>
      </c>
      <c r="J1" s="557" t="s">
        <v>98</v>
      </c>
      <c r="K1" s="557" t="s">
        <v>109</v>
      </c>
      <c r="L1" s="555" t="s">
        <v>97</v>
      </c>
      <c r="M1" s="555" t="s">
        <v>103</v>
      </c>
      <c r="N1" s="555" t="s">
        <v>104</v>
      </c>
      <c r="O1" s="558" t="s">
        <v>110</v>
      </c>
      <c r="P1" s="559"/>
      <c r="Q1" s="550"/>
      <c r="R1" s="550"/>
      <c r="S1" s="550"/>
      <c r="T1" s="550"/>
      <c r="U1" s="560"/>
      <c r="V1" s="550"/>
      <c r="W1" s="552"/>
    </row>
    <row r="2" spans="2:23" ht="69.95" hidden="1" customHeight="1" x14ac:dyDescent="0.35">
      <c r="B2" s="561">
        <f>IF(OR('1. Erfassung V &amp; V'!$H$5&gt;0.01,'1. Erfassung V &amp; V'!$H$5&lt;-0.01),'1. Erfassung V &amp; V'!A5,0)</f>
        <v>1</v>
      </c>
      <c r="C2" s="561" t="str">
        <f>IF(OR('1. Erfassung V &amp; V'!$H$5&gt;0.01,'1. Erfassung V &amp; V'!$H$5&lt;-0.01),'1. Erfassung V &amp; V'!B5,"")</f>
        <v>Bargeld</v>
      </c>
      <c r="D2" s="561">
        <f>IF(OR('1. Erfassung V &amp; V'!$H$5&gt;0.01,'1. Erfassung V &amp; V'!$H$5&lt;-0.01),'1. Erfassung V &amp; V'!C5,"")</f>
        <v>0</v>
      </c>
      <c r="E2" s="561" t="str">
        <f>IF(OR('1. Erfassung V &amp; V'!$H$5&gt;0.01,'1. Erfassung V &amp; V'!$H$5&lt;-0.01),'1. Erfassung V &amp; V'!D5,"")</f>
        <v>Portemonnaise</v>
      </c>
      <c r="F2" s="561">
        <f>IF(OR('1. Erfassung V &amp; V'!$H$5&gt;0.01,'1. Erfassung V &amp; V'!$H$5&lt;-0.01),'1. Erfassung V &amp; V'!E5,"")</f>
        <v>0</v>
      </c>
      <c r="G2" s="561">
        <f>IF(OR('1. Erfassung V &amp; V'!$H$5&gt;0.01,'1. Erfassung V &amp; V'!$H$5&lt;-0.01),'1. Erfassung V &amp; V'!F5,"")</f>
        <v>0</v>
      </c>
      <c r="H2" s="562">
        <f>IF(OR('1. Erfassung V &amp; V'!$H$5&gt;0.01,'1. Erfassung V &amp; V'!$H$5&lt;-0.01),'1. Erfassung V &amp; V'!G5,"")</f>
        <v>0</v>
      </c>
      <c r="I2" s="563">
        <f>IF(OR('1. Erfassung V &amp; V'!$H$5&gt;0.01,'1. Erfassung V &amp; V'!$H$5&lt;-0.01),'1. Erfassung V &amp; V'!H5,0)</f>
        <v>125</v>
      </c>
      <c r="J2" s="561">
        <f>IF(OR('1. Erfassung V &amp; V'!$H$5&gt;0.01,'1. Erfassung V &amp; V'!$H$5&lt;-0.01),'1. Erfassung V &amp; V'!I5,"")</f>
        <v>0</v>
      </c>
      <c r="K2" s="562">
        <f>IF(OR('1. Erfassung V &amp; V'!$H$5&gt;0.01,'1. Erfassung V &amp; V'!$H$5&lt;-0.01),'1. Erfassung V &amp; V'!J5,"")</f>
        <v>0</v>
      </c>
      <c r="L2" s="562">
        <f>IF(OR('1. Erfassung V &amp; V'!$H$5&gt;0.01,'1. Erfassung V &amp; V'!$H$5&lt;-0.01),'1. Erfassung V &amp; V'!K5,"")</f>
        <v>0</v>
      </c>
      <c r="M2" s="561">
        <f>IF(OR('1. Erfassung V &amp; V'!$H$5&gt;0.01,'1. Erfassung V &amp; V'!$H$5&lt;-0.01),'1. Erfassung V &amp; V'!L5,"")</f>
        <v>0</v>
      </c>
      <c r="N2" s="563">
        <f>IF(OR('1. Erfassung V &amp; V'!$H$5&gt;0.01,'1. Erfassung V &amp; V'!$H$5&lt;-0.01),'1. Erfassung V &amp; V'!M5,"")</f>
        <v>0</v>
      </c>
      <c r="O2" s="564">
        <f>IF(OR('1. Erfassung V &amp; V'!$H$5&gt;0.01,'1. Erfassung V &amp; V'!$H$5&lt;-0.01),'1. Erfassung V &amp; V'!N5,"")</f>
        <v>0</v>
      </c>
      <c r="P2" s="551"/>
    </row>
    <row r="3" spans="2:23" ht="69.95" hidden="1" customHeight="1" x14ac:dyDescent="0.35">
      <c r="B3" s="561">
        <f>IF(OR('1. Erfassung V &amp; V'!$H$6&gt;0.01,'1. Erfassung V &amp; V'!$H$6&lt;-0.01),'1. Erfassung V &amp; V'!A6,0)</f>
        <v>2</v>
      </c>
      <c r="C3" s="561" t="str">
        <f>IF(OR('1. Erfassung V &amp; V'!$H$6&gt;0.01,'1. Erfassung V &amp; V'!$H$6&lt;-0.01),'1. Erfassung V &amp; V'!B6,"")</f>
        <v>Girokonto</v>
      </c>
      <c r="D3" s="561" t="str">
        <f>IF(OR('1. Erfassung V &amp; V'!$H$6&gt;0.01,'1. Erfassung V &amp; V'!$H$6&lt;-0.01),'1. Erfassung V &amp; V'!C6,"")</f>
        <v>Siemone und ich je 50%</v>
      </c>
      <c r="E3" s="561" t="str">
        <f>IF(OR('1. Erfassung V &amp; V'!$H$6&gt;0.01,'1. Erfassung V &amp; V'!$H$6&lt;-0.01),'1. Erfassung V &amp; V'!D6,"")</f>
        <v>Hannoversche Volksbank</v>
      </c>
      <c r="F3" s="561">
        <f>IF(OR('1. Erfassung V &amp; V'!$H$6&gt;0.01,'1. Erfassung V &amp; V'!$H$6&lt;-0.01),'1. Erfassung V &amp; V'!E6,"")</f>
        <v>1234</v>
      </c>
      <c r="G3" s="561" t="str">
        <f>IF(OR('1. Erfassung V &amp; V'!$H$6&gt;0.01,'1. Erfassung V &amp; V'!$H$6&lt;-0.01),'1. Erfassung V &amp; V'!F6,"")</f>
        <v>für Mietshaus</v>
      </c>
      <c r="H3" s="562">
        <f>IF(OR('1. Erfassung V &amp; V'!$H$6&gt;0.01,'1. Erfassung V &amp; V'!$H$6&lt;-0.01),'1. Erfassung V &amp; V'!G6,"")</f>
        <v>45716</v>
      </c>
      <c r="I3" s="563">
        <f>IF(OR('1. Erfassung V &amp; V'!$H$6&gt;0.01,'1. Erfassung V &amp; V'!$H$6&lt;-0.01),'1. Erfassung V &amp; V'!H6,0)</f>
        <v>-526.55999999999995</v>
      </c>
      <c r="J3" s="561">
        <f>IF(OR('1. Erfassung V &amp; V'!$H$6&gt;0.01,'1. Erfassung V &amp; V'!$H$6&lt;-0.01),'1. Erfassung V &amp; V'!I6,"")</f>
        <v>-2000</v>
      </c>
      <c r="K3" s="562">
        <f>IF(OR('1. Erfassung V &amp; V'!$H$6&gt;0.01,'1. Erfassung V &amp; V'!$H$6&lt;-0.01),'1. Erfassung V &amp; V'!J6,"")</f>
        <v>46827</v>
      </c>
      <c r="L3" s="562">
        <f>IF(OR('1. Erfassung V &amp; V'!$H$6&gt;0.01,'1. Erfassung V &amp; V'!$H$6&lt;-0.01),'1. Erfassung V &amp; V'!K6,"")</f>
        <v>0</v>
      </c>
      <c r="M3" s="561">
        <f>IF(OR('1. Erfassung V &amp; V'!$H$6&gt;0.01,'1. Erfassung V &amp; V'!$H$6&lt;-0.01),'1. Erfassung V &amp; V'!L6,"")</f>
        <v>0</v>
      </c>
      <c r="N3" s="563">
        <f>IF(OR('1. Erfassung V &amp; V'!$H$6&gt;0.01,'1. Erfassung V &amp; V'!$H$6&lt;-0.01),'1. Erfassung V &amp; V'!M6,"")</f>
        <v>0</v>
      </c>
      <c r="O3" s="564" t="str">
        <f>IF(OR('1. Erfassung V &amp; V'!$H$6&gt;0.01,'1. Erfassung V &amp; V'!$H$6&lt;-0.01),'1. Erfassung V &amp; V'!N6,"")</f>
        <v>parallel Kredit Haus Am Sauerwinkel 13</v>
      </c>
      <c r="P3" s="565"/>
    </row>
    <row r="4" spans="2:23" ht="69.95" hidden="1" customHeight="1" x14ac:dyDescent="0.35">
      <c r="B4" s="561">
        <f>IF(OR('1. Erfassung V &amp; V'!$H$7&gt;0.01,'1. Erfassung V &amp; V'!$H$7&lt;-0.01),'1. Erfassung V &amp; V'!A7,0)</f>
        <v>3</v>
      </c>
      <c r="C4" s="561" t="str">
        <f>IF(OR('1. Erfassung V &amp; V'!$H$7&gt;0.01,'1. Erfassung V &amp; V'!$H$7&lt;-0.01),'1. Erfassung V &amp; V'!B7,"")</f>
        <v>Girokonto</v>
      </c>
      <c r="D4" s="561">
        <f>IF(OR('1. Erfassung V &amp; V'!$H$7&gt;0.01,'1. Erfassung V &amp; V'!$H$7&lt;-0.01),'1. Erfassung V &amp; V'!C7,"")</f>
        <v>0</v>
      </c>
      <c r="E4" s="561" t="str">
        <f>IF(OR('1. Erfassung V &amp; V'!$H$7&gt;0.01,'1. Erfassung V &amp; V'!$H$7&lt;-0.01),'1. Erfassung V &amp; V'!D7,"")</f>
        <v>Sparkasse Hannover</v>
      </c>
      <c r="F4" s="561">
        <f>IF(OR('1. Erfassung V &amp; V'!$H$7&gt;0.01,'1. Erfassung V &amp; V'!$H$7&lt;-0.01),'1. Erfassung V &amp; V'!E7,"")</f>
        <v>456</v>
      </c>
      <c r="G4" s="561">
        <f>IF(OR('1. Erfassung V &amp; V'!$H$7&gt;0.01,'1. Erfassung V &amp; V'!$H$7&lt;-0.01),'1. Erfassung V &amp; V'!F7,"")</f>
        <v>0</v>
      </c>
      <c r="H4" s="562">
        <f>IF(OR('1. Erfassung V &amp; V'!$H$7&gt;0.01,'1. Erfassung V &amp; V'!$H$7&lt;-0.01),'1. Erfassung V &amp; V'!G7,"")</f>
        <v>45716</v>
      </c>
      <c r="I4" s="563">
        <f>IF(OR('1. Erfassung V &amp; V'!$H$7&gt;0.01,'1. Erfassung V &amp; V'!$H$7&lt;-0.01),'1. Erfassung V &amp; V'!H7,0)</f>
        <v>2356</v>
      </c>
      <c r="J4" s="561">
        <f>IF(OR('1. Erfassung V &amp; V'!$H$7&gt;0.01,'1. Erfassung V &amp; V'!$H$7&lt;-0.01),'1. Erfassung V &amp; V'!I7,"")</f>
        <v>-3000</v>
      </c>
      <c r="K4" s="562">
        <f>IF(OR('1. Erfassung V &amp; V'!$H$7&gt;0.01,'1. Erfassung V &amp; V'!$H$7&lt;-0.01),'1. Erfassung V &amp; V'!J7,"")</f>
        <v>0</v>
      </c>
      <c r="L4" s="562">
        <f>IF(OR('1. Erfassung V &amp; V'!$H$7&gt;0.01,'1. Erfassung V &amp; V'!$H$7&lt;-0.01),'1. Erfassung V &amp; V'!K7,"")</f>
        <v>0</v>
      </c>
      <c r="M4" s="561">
        <f>IF(OR('1. Erfassung V &amp; V'!$H$7&gt;0.01,'1. Erfassung V &amp; V'!$H$7&lt;-0.01),'1. Erfassung V &amp; V'!L7,"")</f>
        <v>0</v>
      </c>
      <c r="N4" s="563">
        <f>IF(OR('1. Erfassung V &amp; V'!$H$7&gt;0.01,'1. Erfassung V &amp; V'!$H$7&lt;-0.01),'1. Erfassung V &amp; V'!M7,"")</f>
        <v>0</v>
      </c>
      <c r="O4" s="564">
        <f>IF(OR('1. Erfassung V &amp; V'!$H$7&gt;0.01,'1. Erfassung V &amp; V'!$H$7&lt;-0.01),'1. Erfassung V &amp; V'!N7,"")</f>
        <v>0</v>
      </c>
      <c r="P4" s="565"/>
    </row>
    <row r="5" spans="2:23" ht="69.95" hidden="1" customHeight="1" x14ac:dyDescent="0.35">
      <c r="B5" s="561">
        <f>IF(OR('1. Erfassung V &amp; V'!$H$8&gt;0.01,'1. Erfassung V &amp; V'!$H$8&lt;-0.01),'1. Erfassung V &amp; V'!A8,0)</f>
        <v>4</v>
      </c>
      <c r="C5" s="561" t="str">
        <f>IF(OR('1. Erfassung V &amp; V'!$H$8&gt;0.01,'1. Erfassung V &amp; V'!$H$8&lt;-0.01),'1. Erfassung V &amp; V'!B8,"")</f>
        <v>Münzsammlung</v>
      </c>
      <c r="D5" s="561">
        <f>IF(OR('1. Erfassung V &amp; V'!$H$8&gt;0.01,'1. Erfassung V &amp; V'!$H$8&lt;-0.01),'1. Erfassung V &amp; V'!C8,"")</f>
        <v>0</v>
      </c>
      <c r="E5" s="561" t="str">
        <f>IF(OR('1. Erfassung V &amp; V'!$H$8&gt;0.01,'1. Erfassung V &amp; V'!$H$8&lt;-0.01),'1. Erfassung V &amp; V'!D8,"")</f>
        <v>Münzsammlung</v>
      </c>
      <c r="F5" s="561">
        <f>IF(OR('1. Erfassung V &amp; V'!$H$8&gt;0.01,'1. Erfassung V &amp; V'!$H$8&lt;-0.01),'1. Erfassung V &amp; V'!E8,"")</f>
        <v>0</v>
      </c>
      <c r="G5" s="561">
        <f>IF(OR('1. Erfassung V &amp; V'!$H$8&gt;0.01,'1. Erfassung V &amp; V'!$H$8&lt;-0.01),'1. Erfassung V &amp; V'!F8,"")</f>
        <v>0</v>
      </c>
      <c r="H5" s="562">
        <f>IF(OR('1. Erfassung V &amp; V'!$H$8&gt;0.01,'1. Erfassung V &amp; V'!$H$8&lt;-0.01),'1. Erfassung V &amp; V'!G8,"")</f>
        <v>0</v>
      </c>
      <c r="I5" s="563">
        <f>IF(OR('1. Erfassung V &amp; V'!$H$8&gt;0.01,'1. Erfassung V &amp; V'!$H$8&lt;-0.01),'1. Erfassung V &amp; V'!H8,0)</f>
        <v>3500</v>
      </c>
      <c r="J5" s="561">
        <f>IF(OR('1. Erfassung V &amp; V'!$H$8&gt;0.01,'1. Erfassung V &amp; V'!$H$8&lt;-0.01),'1. Erfassung V &amp; V'!I8,"")</f>
        <v>0</v>
      </c>
      <c r="K5" s="562">
        <f>IF(OR('1. Erfassung V &amp; V'!$H$8&gt;0.01,'1. Erfassung V &amp; V'!$H$8&lt;-0.01),'1. Erfassung V &amp; V'!J8,"")</f>
        <v>45869</v>
      </c>
      <c r="L5" s="562">
        <f>IF(OR('1. Erfassung V &amp; V'!$H$8&gt;0.01,'1. Erfassung V &amp; V'!$H$8&lt;-0.01),'1. Erfassung V &amp; V'!K8,"")</f>
        <v>0</v>
      </c>
      <c r="M5" s="561">
        <f>IF(OR('1. Erfassung V &amp; V'!$H$8&gt;0.01,'1. Erfassung V &amp; V'!$H$8&lt;-0.01),'1. Erfassung V &amp; V'!L8,"")</f>
        <v>0</v>
      </c>
      <c r="N5" s="563">
        <f>IF(OR('1. Erfassung V &amp; V'!$H$8&gt;0.01,'1. Erfassung V &amp; V'!$H$8&lt;-0.01),'1. Erfassung V &amp; V'!M8,"")</f>
        <v>0</v>
      </c>
      <c r="O5" s="564" t="str">
        <f>IF(OR('1. Erfassung V &amp; V'!$H$8&gt;0.01,'1. Erfassung V &amp; V'!$H$8&lt;-0.01),'1. Erfassung V &amp; V'!N8,"")</f>
        <v>geplanter Verkauf soll ca. 5000,00 bringen. Hier vorsichtiger Wert ge. Pfandleihaus Müller.</v>
      </c>
      <c r="P5" s="565"/>
    </row>
    <row r="6" spans="2:23" ht="69.95" hidden="1" customHeight="1" x14ac:dyDescent="0.35">
      <c r="B6" s="561">
        <f>IF(OR('1. Erfassung V &amp; V'!$H$9&gt;0.01,'1. Erfassung V &amp; V'!$H$9&lt;-0.01),'1. Erfassung V &amp; V'!A9,0)</f>
        <v>5</v>
      </c>
      <c r="C6" s="561" t="str">
        <f>IF(OR('1. Erfassung V &amp; V'!$H$9&gt;0.01,'1. Erfassung V &amp; V'!$H$9&lt;-0.01),'1. Erfassung V &amp; V'!B9,"")</f>
        <v>Kreditkartenkonto</v>
      </c>
      <c r="D6" s="561">
        <f>IF(OR('1. Erfassung V &amp; V'!$H$9&gt;0.01,'1. Erfassung V &amp; V'!$H$9&lt;-0.01),'1. Erfassung V &amp; V'!C9,"")</f>
        <v>0</v>
      </c>
      <c r="E6" s="561" t="str">
        <f>IF(OR('1. Erfassung V &amp; V'!$H$9&gt;0.01,'1. Erfassung V &amp; V'!$H$9&lt;-0.01),'1. Erfassung V &amp; V'!D9,"")</f>
        <v>Visa</v>
      </c>
      <c r="F6" s="561">
        <f>IF(OR('1. Erfassung V &amp; V'!$H$9&gt;0.01,'1. Erfassung V &amp; V'!$H$9&lt;-0.01),'1. Erfassung V &amp; V'!E9,"")</f>
        <v>858</v>
      </c>
      <c r="G6" s="561">
        <f>IF(OR('1. Erfassung V &amp; V'!$H$9&gt;0.01,'1. Erfassung V &amp; V'!$H$9&lt;-0.01),'1. Erfassung V &amp; V'!F9,"")</f>
        <v>0</v>
      </c>
      <c r="H6" s="562">
        <f>IF(OR('1. Erfassung V &amp; V'!$H$9&gt;0.01,'1. Erfassung V &amp; V'!$H$9&lt;-0.01),'1. Erfassung V &amp; V'!G9,"")</f>
        <v>0</v>
      </c>
      <c r="I6" s="563">
        <f>IF(OR('1. Erfassung V &amp; V'!$H$9&gt;0.01,'1. Erfassung V &amp; V'!$H$9&lt;-0.01),'1. Erfassung V &amp; V'!H9,0)</f>
        <v>-5236</v>
      </c>
      <c r="J6" s="561">
        <f>IF(OR('1. Erfassung V &amp; V'!$H$9&gt;0.01,'1. Erfassung V &amp; V'!$H$9&lt;-0.01),'1. Erfassung V &amp; V'!I9,"")</f>
        <v>-7000</v>
      </c>
      <c r="K6" s="562">
        <f>IF(OR('1. Erfassung V &amp; V'!$H$9&gt;0.01,'1. Erfassung V &amp; V'!$H$9&lt;-0.01),'1. Erfassung V &amp; V'!J9,"")</f>
        <v>0</v>
      </c>
      <c r="L6" s="562">
        <f>IF(OR('1. Erfassung V &amp; V'!$H$9&gt;0.01,'1. Erfassung V &amp; V'!$H$9&lt;-0.01),'1. Erfassung V &amp; V'!K9,"")</f>
        <v>0</v>
      </c>
      <c r="M6" s="561">
        <f>IF(OR('1. Erfassung V &amp; V'!$H$9&gt;0.01,'1. Erfassung V &amp; V'!$H$9&lt;-0.01),'1. Erfassung V &amp; V'!L9,"")</f>
        <v>0</v>
      </c>
      <c r="N6" s="563">
        <f>IF(OR('1. Erfassung V &amp; V'!$H$9&gt;0.01,'1. Erfassung V &amp; V'!$H$9&lt;-0.01),'1. Erfassung V &amp; V'!M9,"")</f>
        <v>0</v>
      </c>
      <c r="O6" s="564">
        <f>IF(OR('1. Erfassung V &amp; V'!$H$9&gt;0.01,'1. Erfassung V &amp; V'!$H$9&lt;-0.01),'1. Erfassung V &amp; V'!N9,"")</f>
        <v>0</v>
      </c>
      <c r="P6" s="565"/>
    </row>
    <row r="7" spans="2:23" ht="69.95" hidden="1" customHeight="1" x14ac:dyDescent="0.35">
      <c r="B7" s="561">
        <f>IF(OR('1. Erfassung V &amp; V'!$H$10&gt;0.01,'1. Erfassung V &amp; V'!$H$10&lt;-0.01),'1. Erfassung V &amp; V'!A10,0)</f>
        <v>0</v>
      </c>
      <c r="C7" s="561" t="str">
        <f>IF(OR('1. Erfassung V &amp; V'!$H$10&gt;0.01,'1. Erfassung V &amp; V'!$H$10&lt;-0.01),'1. Erfassung V &amp; V'!B10,"")</f>
        <v/>
      </c>
      <c r="D7" s="561" t="str">
        <f>IF(OR('1. Erfassung V &amp; V'!$H$10&gt;0.01,'1. Erfassung V &amp; V'!$H$10&lt;-0.01),'1. Erfassung V &amp; V'!C10,"")</f>
        <v/>
      </c>
      <c r="E7" s="561" t="str">
        <f>IF(OR('1. Erfassung V &amp; V'!$H$10&gt;0.01,'1. Erfassung V &amp; V'!$H$10&lt;-0.01),'1. Erfassung V &amp; V'!D10,"")</f>
        <v/>
      </c>
      <c r="F7" s="561" t="str">
        <f>IF(OR('1. Erfassung V &amp; V'!$H$10&gt;0.01,'1. Erfassung V &amp; V'!$H$10&lt;-0.01),'1. Erfassung V &amp; V'!E10,"")</f>
        <v/>
      </c>
      <c r="G7" s="561" t="str">
        <f>IF(OR('1. Erfassung V &amp; V'!$H$10&gt;0.01,'1. Erfassung V &amp; V'!$H$10&lt;-0.01),'1. Erfassung V &amp; V'!F10,"")</f>
        <v/>
      </c>
      <c r="H7" s="562" t="str">
        <f>IF(OR('1. Erfassung V &amp; V'!$H$10&gt;0.01,'1. Erfassung V &amp; V'!$H$10&lt;-0.01),'1. Erfassung V &amp; V'!G10,"")</f>
        <v/>
      </c>
      <c r="I7" s="563">
        <f>IF(OR('1. Erfassung V &amp; V'!$H$10&gt;0.01,'1. Erfassung V &amp; V'!$H$10&lt;-0.01),'1. Erfassung V &amp; V'!H10,0)</f>
        <v>0</v>
      </c>
      <c r="J7" s="561" t="str">
        <f>IF(OR('1. Erfassung V &amp; V'!$H$10&gt;0.01,'1. Erfassung V &amp; V'!$H$10&lt;-0.01),'1. Erfassung V &amp; V'!I10,"")</f>
        <v/>
      </c>
      <c r="K7" s="562" t="str">
        <f>IF(OR('1. Erfassung V &amp; V'!$H$10&gt;0.01,'1. Erfassung V &amp; V'!$H$10&lt;-0.01),'1. Erfassung V &amp; V'!J10,"")</f>
        <v/>
      </c>
      <c r="L7" s="562" t="str">
        <f>IF(OR('1. Erfassung V &amp; V'!$H$10&gt;0.01,'1. Erfassung V &amp; V'!$H$10&lt;-0.01),'1. Erfassung V &amp; V'!K10,"")</f>
        <v/>
      </c>
      <c r="M7" s="561" t="str">
        <f>IF(OR('1. Erfassung V &amp; V'!$H$10&gt;0.01,'1. Erfassung V &amp; V'!$H$10&lt;-0.01),'1. Erfassung V &amp; V'!L10,"")</f>
        <v/>
      </c>
      <c r="N7" s="563" t="str">
        <f>IF(OR('1. Erfassung V &amp; V'!$H$10&gt;0.01,'1. Erfassung V &amp; V'!$H$10&lt;-0.01),'1. Erfassung V &amp; V'!M10,"")</f>
        <v/>
      </c>
      <c r="O7" s="564" t="str">
        <f>IF(OR('1. Erfassung V &amp; V'!$H$10&gt;0.01,'1. Erfassung V &amp; V'!$H$10&lt;-0.01),'1. Erfassung V &amp; V'!N10,"")</f>
        <v/>
      </c>
      <c r="P7" s="565"/>
    </row>
    <row r="8" spans="2:23" ht="69.95" hidden="1" customHeight="1" x14ac:dyDescent="0.35">
      <c r="B8" s="561">
        <f>IF(OR('1. Erfassung V &amp; V'!$H$11&gt;0.01,'1. Erfassung V &amp; V'!$H$11&lt;-0.01),'1. Erfassung V &amp; V'!A11,0)</f>
        <v>0</v>
      </c>
      <c r="C8" s="561" t="str">
        <f>IF(OR('1. Erfassung V &amp; V'!$H$11&gt;0.01,'1. Erfassung V &amp; V'!$H$11&lt;-0.01),'1. Erfassung V &amp; V'!B11,"")</f>
        <v/>
      </c>
      <c r="D8" s="561" t="str">
        <f>IF(OR('1. Erfassung V &amp; V'!$H$11&gt;0.01,'1. Erfassung V &amp; V'!$H$11&lt;-0.01),'1. Erfassung V &amp; V'!C11,"")</f>
        <v/>
      </c>
      <c r="E8" s="561" t="str">
        <f>IF(OR('1. Erfassung V &amp; V'!$H$11&gt;0.01,'1. Erfassung V &amp; V'!$H$11&lt;-0.01),'1. Erfassung V &amp; V'!D11,"")</f>
        <v/>
      </c>
      <c r="F8" s="561" t="str">
        <f>IF(OR('1. Erfassung V &amp; V'!$H$11&gt;0.01,'1. Erfassung V &amp; V'!$H$11&lt;-0.01),'1. Erfassung V &amp; V'!E11,"")</f>
        <v/>
      </c>
      <c r="G8" s="561" t="str">
        <f>IF(OR('1. Erfassung V &amp; V'!$H$11&gt;0.01,'1. Erfassung V &amp; V'!$H$11&lt;-0.01),'1. Erfassung V &amp; V'!F11,"")</f>
        <v/>
      </c>
      <c r="H8" s="562" t="str">
        <f>IF(OR('1. Erfassung V &amp; V'!$H$11&gt;0.01,'1. Erfassung V &amp; V'!$H$11&lt;-0.01),'1. Erfassung V &amp; V'!G11,"")</f>
        <v/>
      </c>
      <c r="I8" s="563">
        <f>IF(OR('1. Erfassung V &amp; V'!$H$11&gt;0.01,'1. Erfassung V &amp; V'!$H$11&lt;-0.01),'1. Erfassung V &amp; V'!H11,0)</f>
        <v>0</v>
      </c>
      <c r="J8" s="561" t="str">
        <f>IF(OR('1. Erfassung V &amp; V'!$H$11&gt;0.01,'1. Erfassung V &amp; V'!$H$11&lt;-0.01),'1. Erfassung V &amp; V'!I11,"")</f>
        <v/>
      </c>
      <c r="K8" s="562" t="str">
        <f>IF(OR('1. Erfassung V &amp; V'!$H$11&gt;0.01,'1. Erfassung V &amp; V'!$H$11&lt;-0.01),'1. Erfassung V &amp; V'!J11,"")</f>
        <v/>
      </c>
      <c r="L8" s="562" t="str">
        <f>IF(OR('1. Erfassung V &amp; V'!$H$11&gt;0.01,'1. Erfassung V &amp; V'!$H$11&lt;-0.01),'1. Erfassung V &amp; V'!K11,"")</f>
        <v/>
      </c>
      <c r="M8" s="561" t="str">
        <f>IF(OR('1. Erfassung V &amp; V'!$H$11&gt;0.01,'1. Erfassung V &amp; V'!$H$11&lt;-0.01),'1. Erfassung V &amp; V'!L11,"")</f>
        <v/>
      </c>
      <c r="N8" s="563" t="str">
        <f>IF(OR('1. Erfassung V &amp; V'!$H$11&gt;0.01,'1. Erfassung V &amp; V'!$H$11&lt;-0.01),'1. Erfassung V &amp; V'!M11,"")</f>
        <v/>
      </c>
      <c r="O8" s="564" t="str">
        <f>IF(OR('1. Erfassung V &amp; V'!$H$11&gt;0.01,'1. Erfassung V &amp; V'!$H$11&lt;-0.01),'1. Erfassung V &amp; V'!N11,"")</f>
        <v/>
      </c>
      <c r="P8" s="565"/>
    </row>
    <row r="9" spans="2:23" ht="69.95" hidden="1" customHeight="1" x14ac:dyDescent="0.35">
      <c r="B9" s="561">
        <f>IF(OR('1. Erfassung V &amp; V'!$H$12&gt;0.01,'1. Erfassung V &amp; V'!$H$12&lt;-0.01),'1. Erfassung V &amp; V'!A12,0)</f>
        <v>0</v>
      </c>
      <c r="C9" s="561" t="str">
        <f>IF(OR('1. Erfassung V &amp; V'!$H$12&gt;0.01,'1. Erfassung V &amp; V'!$H$12&lt;-0.01),'1. Erfassung V &amp; V'!B12,"")</f>
        <v/>
      </c>
      <c r="D9" s="561" t="str">
        <f>IF(OR('1. Erfassung V &amp; V'!$H$12&gt;0.01,'1. Erfassung V &amp; V'!$H$12&lt;-0.01),'1. Erfassung V &amp; V'!C12,"")</f>
        <v/>
      </c>
      <c r="E9" s="561" t="str">
        <f>IF(OR('1. Erfassung V &amp; V'!$H$12&gt;0.01,'1. Erfassung V &amp; V'!$H$12&lt;-0.01),'1. Erfassung V &amp; V'!D12,"")</f>
        <v/>
      </c>
      <c r="F9" s="561" t="str">
        <f>IF(OR('1. Erfassung V &amp; V'!$H$12&gt;0.01,'1. Erfassung V &amp; V'!$H$12&lt;-0.01),'1. Erfassung V &amp; V'!E12,"")</f>
        <v/>
      </c>
      <c r="G9" s="561" t="str">
        <f>IF(OR('1. Erfassung V &amp; V'!$H$12&gt;0.01,'1. Erfassung V &amp; V'!$H$12&lt;-0.01),'1. Erfassung V &amp; V'!F12,"")</f>
        <v/>
      </c>
      <c r="H9" s="562" t="str">
        <f>IF(OR('1. Erfassung V &amp; V'!$H$12&gt;0.01,'1. Erfassung V &amp; V'!$H$12&lt;-0.01),'1. Erfassung V &amp; V'!G12,"")</f>
        <v/>
      </c>
      <c r="I9" s="563">
        <f>IF(OR('1. Erfassung V &amp; V'!$H$12&gt;0.01,'1. Erfassung V &amp; V'!$H$12&lt;-0.01),'1. Erfassung V &amp; V'!H12,0)</f>
        <v>0</v>
      </c>
      <c r="J9" s="561" t="str">
        <f>IF(OR('1. Erfassung V &amp; V'!$H$12&gt;0.01,'1. Erfassung V &amp; V'!$H$12&lt;-0.01),'1. Erfassung V &amp; V'!I12,"")</f>
        <v/>
      </c>
      <c r="K9" s="562" t="str">
        <f>IF(OR('1. Erfassung V &amp; V'!$H$12&gt;0.01,'1. Erfassung V &amp; V'!$H$12&lt;-0.01),'1. Erfassung V &amp; V'!J12,"")</f>
        <v/>
      </c>
      <c r="L9" s="562" t="str">
        <f>IF(OR('1. Erfassung V &amp; V'!$H$12&gt;0.01,'1. Erfassung V &amp; V'!$H$12&lt;-0.01),'1. Erfassung V &amp; V'!K12,"")</f>
        <v/>
      </c>
      <c r="M9" s="561" t="str">
        <f>IF(OR('1. Erfassung V &amp; V'!$H$12&gt;0.01,'1. Erfassung V &amp; V'!$H$12&lt;-0.01),'1. Erfassung V &amp; V'!L12,"")</f>
        <v/>
      </c>
      <c r="N9" s="563" t="str">
        <f>IF(OR('1. Erfassung V &amp; V'!$H$12&gt;0.01,'1. Erfassung V &amp; V'!$H$12&lt;-0.01),'1. Erfassung V &amp; V'!M12,"")</f>
        <v/>
      </c>
      <c r="O9" s="564" t="str">
        <f>IF(OR('1. Erfassung V &amp; V'!$H$12&gt;0.01,'1. Erfassung V &amp; V'!$H$12&lt;-0.01),'1. Erfassung V &amp; V'!N12,"")</f>
        <v/>
      </c>
      <c r="P9" s="565"/>
    </row>
    <row r="10" spans="2:23" ht="69.95" hidden="1" customHeight="1" x14ac:dyDescent="0.35">
      <c r="B10" s="561">
        <f>IF(OR('1. Erfassung V &amp; V'!$H$13&gt;0.01,'1. Erfassung V &amp; V'!$H$13&lt;-0.01),'1. Erfassung V &amp; V'!A13,0)</f>
        <v>0</v>
      </c>
      <c r="C10" s="561" t="str">
        <f>IF(OR('1. Erfassung V &amp; V'!$H$13&gt;0.01,'1. Erfassung V &amp; V'!$H$13&lt;-0.01),'1. Erfassung V &amp; V'!B13,"")</f>
        <v/>
      </c>
      <c r="D10" s="561" t="str">
        <f>IF(OR('1. Erfassung V &amp; V'!$H$13&gt;0.01,'1. Erfassung V &amp; V'!$H$13&lt;-0.01),'1. Erfassung V &amp; V'!C13,"")</f>
        <v/>
      </c>
      <c r="E10" s="561" t="str">
        <f>IF(OR('1. Erfassung V &amp; V'!$H$13&gt;0.01,'1. Erfassung V &amp; V'!$H$13&lt;-0.01),'1. Erfassung V &amp; V'!D13,"")</f>
        <v/>
      </c>
      <c r="F10" s="561" t="str">
        <f>IF(OR('1. Erfassung V &amp; V'!$H$13&gt;0.01,'1. Erfassung V &amp; V'!$H$13&lt;-0.01),'1. Erfassung V &amp; V'!E13,"")</f>
        <v/>
      </c>
      <c r="G10" s="561" t="str">
        <f>IF(OR('1. Erfassung V &amp; V'!$H$13&gt;0.01,'1. Erfassung V &amp; V'!$H$13&lt;-0.01),'1. Erfassung V &amp; V'!F13,"")</f>
        <v/>
      </c>
      <c r="H10" s="562" t="str">
        <f>IF(OR('1. Erfassung V &amp; V'!$H$13&gt;0.01,'1. Erfassung V &amp; V'!$H$13&lt;-0.01),'1. Erfassung V &amp; V'!G13,"")</f>
        <v/>
      </c>
      <c r="I10" s="563">
        <f>IF(OR('1. Erfassung V &amp; V'!$H$13&gt;0.01,'1. Erfassung V &amp; V'!$H$13&lt;-0.01),'1. Erfassung V &amp; V'!H13,0)</f>
        <v>0</v>
      </c>
      <c r="J10" s="561" t="str">
        <f>IF(OR('1. Erfassung V &amp; V'!$H$13&gt;0.01,'1. Erfassung V &amp; V'!$H$13&lt;-0.01),'1. Erfassung V &amp; V'!I13,"")</f>
        <v/>
      </c>
      <c r="K10" s="562" t="str">
        <f>IF(OR('1. Erfassung V &amp; V'!$H$13&gt;0.01,'1. Erfassung V &amp; V'!$H$13&lt;-0.01),'1. Erfassung V &amp; V'!J13,"")</f>
        <v/>
      </c>
      <c r="L10" s="562" t="str">
        <f>IF(OR('1. Erfassung V &amp; V'!$H$13&gt;0.01,'1. Erfassung V &amp; V'!$H$13&lt;-0.01),'1. Erfassung V &amp; V'!K13,"")</f>
        <v/>
      </c>
      <c r="M10" s="561" t="str">
        <f>IF(OR('1. Erfassung V &amp; V'!$H$13&gt;0.01,'1. Erfassung V &amp; V'!$H$13&lt;-0.01),'1. Erfassung V &amp; V'!L13,"")</f>
        <v/>
      </c>
      <c r="N10" s="563" t="str">
        <f>IF(OR('1. Erfassung V &amp; V'!$H$13&gt;0.01,'1. Erfassung V &amp; V'!$H$13&lt;-0.01),'1. Erfassung V &amp; V'!M13,"")</f>
        <v/>
      </c>
      <c r="O10" s="564" t="str">
        <f>IF(OR('1. Erfassung V &amp; V'!$H$13&gt;0.01,'1. Erfassung V &amp; V'!$H$13&lt;-0.01),'1. Erfassung V &amp; V'!N13,"")</f>
        <v/>
      </c>
      <c r="P10" s="565"/>
    </row>
    <row r="11" spans="2:23" ht="69.95" hidden="1" customHeight="1" x14ac:dyDescent="0.35">
      <c r="B11" s="561">
        <f>IF(OR('1. Erfassung V &amp; V'!$H$14&gt;0.01,'1. Erfassung V &amp; V'!$H$14&lt;-0.01),'1. Erfassung V &amp; V'!A14,0)</f>
        <v>0</v>
      </c>
      <c r="C11" s="561" t="str">
        <f>IF(OR('1. Erfassung V &amp; V'!$H$14&gt;0.01,'1. Erfassung V &amp; V'!$H$14&lt;-0.01),'1. Erfassung V &amp; V'!B14,"")</f>
        <v/>
      </c>
      <c r="D11" s="561" t="str">
        <f>IF(OR('1. Erfassung V &amp; V'!$H$14&gt;0.01,'1. Erfassung V &amp; V'!$H$14&lt;-0.01),'1. Erfassung V &amp; V'!C14,"")</f>
        <v/>
      </c>
      <c r="E11" s="561" t="str">
        <f>IF(OR('1. Erfassung V &amp; V'!$H$14&gt;0.01,'1. Erfassung V &amp; V'!$H$14&lt;-0.01),'1. Erfassung V &amp; V'!D14,"")</f>
        <v/>
      </c>
      <c r="F11" s="561" t="str">
        <f>IF(OR('1. Erfassung V &amp; V'!$H$14&gt;0.01,'1. Erfassung V &amp; V'!$H$14&lt;-0.01),'1. Erfassung V &amp; V'!E14,"")</f>
        <v/>
      </c>
      <c r="G11" s="561" t="str">
        <f>IF(OR('1. Erfassung V &amp; V'!$H$14&gt;0.01,'1. Erfassung V &amp; V'!$H$14&lt;-0.01),'1. Erfassung V &amp; V'!F14,"")</f>
        <v/>
      </c>
      <c r="H11" s="562" t="str">
        <f>IF(OR('1. Erfassung V &amp; V'!$H$14&gt;0.01,'1. Erfassung V &amp; V'!$H$14&lt;-0.01),'1. Erfassung V &amp; V'!G14,"")</f>
        <v/>
      </c>
      <c r="I11" s="563">
        <f>IF(OR('1. Erfassung V &amp; V'!$H$14&gt;0.01,'1. Erfassung V &amp; V'!$H$14&lt;-0.01),'1. Erfassung V &amp; V'!H14,0)</f>
        <v>0</v>
      </c>
      <c r="J11" s="561" t="str">
        <f>IF(OR('1. Erfassung V &amp; V'!$H$14&gt;0.01,'1. Erfassung V &amp; V'!$H$14&lt;-0.01),'1. Erfassung V &amp; V'!I14,"")</f>
        <v/>
      </c>
      <c r="K11" s="562" t="str">
        <f>IF(OR('1. Erfassung V &amp; V'!$H$14&gt;0.01,'1. Erfassung V &amp; V'!$H$14&lt;-0.01),'1. Erfassung V &amp; V'!J14,"")</f>
        <v/>
      </c>
      <c r="L11" s="562" t="str">
        <f>IF(OR('1. Erfassung V &amp; V'!$H$14&gt;0.01,'1. Erfassung V &amp; V'!$H$14&lt;-0.01),'1. Erfassung V &amp; V'!K14,"")</f>
        <v/>
      </c>
      <c r="M11" s="561" t="str">
        <f>IF(OR('1. Erfassung V &amp; V'!$H$14&gt;0.01,'1. Erfassung V &amp; V'!$H$14&lt;-0.01),'1. Erfassung V &amp; V'!L14,"")</f>
        <v/>
      </c>
      <c r="N11" s="563" t="str">
        <f>IF(OR('1. Erfassung V &amp; V'!$H$14&gt;0.01,'1. Erfassung V &amp; V'!$H$14&lt;-0.01),'1. Erfassung V &amp; V'!M14,"")</f>
        <v/>
      </c>
      <c r="O11" s="564" t="str">
        <f>IF(OR('1. Erfassung V &amp; V'!$H$14&gt;0.01,'1. Erfassung V &amp; V'!$H$14&lt;-0.01),'1. Erfassung V &amp; V'!N14,"")</f>
        <v/>
      </c>
      <c r="P11" s="565"/>
    </row>
    <row r="12" spans="2:23" ht="69.95" hidden="1" customHeight="1" x14ac:dyDescent="0.35">
      <c r="B12" s="561">
        <f>IF(OR('1. Erfassung V &amp; V'!$H$15&gt;0.01,'1. Erfassung V &amp; V'!$H$15&lt;-0.01),'1. Erfassung V &amp; V'!A15,0)</f>
        <v>0</v>
      </c>
      <c r="C12" s="561" t="str">
        <f>IF(OR('1. Erfassung V &amp; V'!$H$15&gt;0.01,'1. Erfassung V &amp; V'!$H$15&lt;-0.01),'1. Erfassung V &amp; V'!B15,"")</f>
        <v/>
      </c>
      <c r="D12" s="561" t="str">
        <f>IF(OR('1. Erfassung V &amp; V'!$H$15&gt;0.01,'1. Erfassung V &amp; V'!$H$15&lt;-0.01),'1. Erfassung V &amp; V'!C15,"")</f>
        <v/>
      </c>
      <c r="E12" s="561" t="str">
        <f>IF(OR('1. Erfassung V &amp; V'!$H$15&gt;0.01,'1. Erfassung V &amp; V'!$H$15&lt;-0.01),'1. Erfassung V &amp; V'!D15,"")</f>
        <v/>
      </c>
      <c r="F12" s="561" t="str">
        <f>IF(OR('1. Erfassung V &amp; V'!$H$15&gt;0.01,'1. Erfassung V &amp; V'!$H$15&lt;-0.01),'1. Erfassung V &amp; V'!E15,"")</f>
        <v/>
      </c>
      <c r="G12" s="561" t="str">
        <f>IF(OR('1. Erfassung V &amp; V'!$H$15&gt;0.01,'1. Erfassung V &amp; V'!$H$15&lt;-0.01),'1. Erfassung V &amp; V'!F15,"")</f>
        <v/>
      </c>
      <c r="H12" s="562" t="str">
        <f>IF(OR('1. Erfassung V &amp; V'!$H$15&gt;0.01,'1. Erfassung V &amp; V'!$H$15&lt;-0.01),'1. Erfassung V &amp; V'!G15,"")</f>
        <v/>
      </c>
      <c r="I12" s="563">
        <f>IF(OR('1. Erfassung V &amp; V'!$H$15&gt;0.01,'1. Erfassung V &amp; V'!$H$15&lt;-0.01),'1. Erfassung V &amp; V'!H15,0)</f>
        <v>0</v>
      </c>
      <c r="J12" s="561" t="str">
        <f>IF(OR('1. Erfassung V &amp; V'!$H$15&gt;0.01,'1. Erfassung V &amp; V'!$H$15&lt;-0.01),'1. Erfassung V &amp; V'!I15,"")</f>
        <v/>
      </c>
      <c r="K12" s="562" t="str">
        <f>IF(OR('1. Erfassung V &amp; V'!$H$15&gt;0.01,'1. Erfassung V &amp; V'!$H$15&lt;-0.01),'1. Erfassung V &amp; V'!J15,"")</f>
        <v/>
      </c>
      <c r="L12" s="562" t="str">
        <f>IF(OR('1. Erfassung V &amp; V'!$H$15&gt;0.01,'1. Erfassung V &amp; V'!$H$15&lt;-0.01),'1. Erfassung V &amp; V'!K15,"")</f>
        <v/>
      </c>
      <c r="M12" s="561" t="str">
        <f>IF(OR('1. Erfassung V &amp; V'!$H$15&gt;0.01,'1. Erfassung V &amp; V'!$H$15&lt;-0.01),'1. Erfassung V &amp; V'!L15,"")</f>
        <v/>
      </c>
      <c r="N12" s="563" t="str">
        <f>IF(OR('1. Erfassung V &amp; V'!$H$15&gt;0.01,'1. Erfassung V &amp; V'!$H$15&lt;-0.01),'1. Erfassung V &amp; V'!M15,"")</f>
        <v/>
      </c>
      <c r="O12" s="564" t="str">
        <f>IF(OR('1. Erfassung V &amp; V'!$H$15&gt;0.01,'1. Erfassung V &amp; V'!$H$15&lt;-0.01),'1. Erfassung V &amp; V'!N15,"")</f>
        <v/>
      </c>
      <c r="P12" s="565"/>
    </row>
    <row r="13" spans="2:23" ht="69.95" hidden="1" customHeight="1" x14ac:dyDescent="0.35">
      <c r="B13" s="561">
        <f>IF(OR('1. Erfassung V &amp; V'!$H$16&gt;0.01,'1. Erfassung V &amp; V'!$H$16&lt;-0.01),'1. Erfassung V &amp; V'!A16,0)</f>
        <v>0</v>
      </c>
      <c r="C13" s="561" t="str">
        <f>IF(OR('1. Erfassung V &amp; V'!$H$16&gt;0.01,'1. Erfassung V &amp; V'!$H$16&lt;-0.01),'1. Erfassung V &amp; V'!B16,"")</f>
        <v/>
      </c>
      <c r="D13" s="561" t="str">
        <f>IF(OR('1. Erfassung V &amp; V'!$H$16&gt;0.01,'1. Erfassung V &amp; V'!$H$16&lt;-0.01),'1. Erfassung V &amp; V'!C16,"")</f>
        <v/>
      </c>
      <c r="E13" s="561" t="str">
        <f>IF(OR('1. Erfassung V &amp; V'!$H$16&gt;0.01,'1. Erfassung V &amp; V'!$H$16&lt;-0.01),'1. Erfassung V &amp; V'!D16,"")</f>
        <v/>
      </c>
      <c r="F13" s="561" t="str">
        <f>IF(OR('1. Erfassung V &amp; V'!$H$16&gt;0.01,'1. Erfassung V &amp; V'!$H$16&lt;-0.01),'1. Erfassung V &amp; V'!E16,"")</f>
        <v/>
      </c>
      <c r="G13" s="561" t="str">
        <f>IF(OR('1. Erfassung V &amp; V'!$H$16&gt;0.01,'1. Erfassung V &amp; V'!$H$16&lt;-0.01),'1. Erfassung V &amp; V'!F16,"")</f>
        <v/>
      </c>
      <c r="H13" s="562" t="str">
        <f>IF(OR('1. Erfassung V &amp; V'!$H$16&gt;0.01,'1. Erfassung V &amp; V'!$H$16&lt;-0.01),'1. Erfassung V &amp; V'!G16,"")</f>
        <v/>
      </c>
      <c r="I13" s="563">
        <f>IF(OR('1. Erfassung V &amp; V'!$H$16&gt;0.01,'1. Erfassung V &amp; V'!$H$16&lt;-0.01),'1. Erfassung V &amp; V'!H16,0)</f>
        <v>0</v>
      </c>
      <c r="J13" s="561" t="str">
        <f>IF(OR('1. Erfassung V &amp; V'!$H$16&gt;0.01,'1. Erfassung V &amp; V'!$H$16&lt;-0.01),'1. Erfassung V &amp; V'!I16,"")</f>
        <v/>
      </c>
      <c r="K13" s="562" t="str">
        <f>IF(OR('1. Erfassung V &amp; V'!$H$16&gt;0.01,'1. Erfassung V &amp; V'!$H$16&lt;-0.01),'1. Erfassung V &amp; V'!J16,"")</f>
        <v/>
      </c>
      <c r="L13" s="562" t="str">
        <f>IF(OR('1. Erfassung V &amp; V'!$H$16&gt;0.01,'1. Erfassung V &amp; V'!$H$16&lt;-0.01),'1. Erfassung V &amp; V'!K16,"")</f>
        <v/>
      </c>
      <c r="M13" s="561" t="str">
        <f>IF(OR('1. Erfassung V &amp; V'!$H$16&gt;0.01,'1. Erfassung V &amp; V'!$H$16&lt;-0.01),'1. Erfassung V &amp; V'!L16,"")</f>
        <v/>
      </c>
      <c r="N13" s="563" t="str">
        <f>IF(OR('1. Erfassung V &amp; V'!$H$16&gt;0.01,'1. Erfassung V &amp; V'!$H$16&lt;-0.01),'1. Erfassung V &amp; V'!M16,"")</f>
        <v/>
      </c>
      <c r="O13" s="564" t="str">
        <f>IF(OR('1. Erfassung V &amp; V'!$H$16&gt;0.01,'1. Erfassung V &amp; V'!$H$16&lt;-0.01),'1. Erfassung V &amp; V'!N16,"")</f>
        <v/>
      </c>
      <c r="P13" s="565"/>
    </row>
    <row r="14" spans="2:23" s="567" customFormat="1" ht="69.95" hidden="1" customHeight="1" x14ac:dyDescent="0.35">
      <c r="B14" s="561">
        <f>IF(OR('1. Erfassung V &amp; V'!$H$30&gt;0.01,'1. Erfassung V &amp; V'!$H$30&lt;-0.01),'1. Erfassung V &amp; V'!A30,0)</f>
        <v>13</v>
      </c>
      <c r="C14" s="561" t="str">
        <f>IF(OR('1. Erfassung V &amp; V'!$H$30&gt;0.01,'1. Erfassung V &amp; V'!$H$30&lt;-0.01),'1. Erfassung V &amp; V'!B30,"")</f>
        <v>Sparbuch</v>
      </c>
      <c r="D14" s="561" t="str">
        <f>IF(OR('1. Erfassung V &amp; V'!$H$30&gt;0.01,'1. Erfassung V &amp; V'!$H$30&lt;-0.01),'1. Erfassung V &amp; V'!C30,"")</f>
        <v>ich</v>
      </c>
      <c r="E14" s="561" t="str">
        <f>IF(OR('1. Erfassung V &amp; V'!$H$30&gt;0.01,'1. Erfassung V &amp; V'!$H$30&lt;-0.01),'1. Erfassung V &amp; V'!D30,"")</f>
        <v>Unicredit</v>
      </c>
      <c r="F14" s="561" t="str">
        <f>IF(OR('1. Erfassung V &amp; V'!$H$30&gt;0.01,'1. Erfassung V &amp; V'!$H$30&lt;-0.01),'1. Erfassung V &amp; V'!E30,"")</f>
        <v>789</v>
      </c>
      <c r="G14" s="561">
        <f>IF(OR('1. Erfassung V &amp; V'!$H$30&gt;0.01,'1. Erfassung V &amp; V'!$H$30&lt;-0.01),'1. Erfassung V &amp; V'!F30,"")</f>
        <v>0</v>
      </c>
      <c r="H14" s="562">
        <f>IF(OR('1. Erfassung V &amp; V'!$H$30&gt;0.01,'1. Erfassung V &amp; V'!$H$30&lt;-0.01),'1. Erfassung V &amp; V'!G30,"")</f>
        <v>0</v>
      </c>
      <c r="I14" s="563">
        <f>IF(OR('1. Erfassung V &amp; V'!$H$30&gt;0.01,'1. Erfassung V &amp; V'!$H$30&lt;-0.01),'1. Erfassung V &amp; V'!H30,0)</f>
        <v>4312</v>
      </c>
      <c r="J14" s="561">
        <f>IF(OR('1. Erfassung V &amp; V'!$H$30&gt;0.01,'1. Erfassung V &amp; V'!$H$30&lt;-0.01),'1. Erfassung V &amp; V'!I30,"")</f>
        <v>0</v>
      </c>
      <c r="K14" s="562">
        <f>IF(OR('1. Erfassung V &amp; V'!$H$30&gt;0.01,'1. Erfassung V &amp; V'!$H$30&lt;-0.01),'1. Erfassung V &amp; V'!J30,"")</f>
        <v>0</v>
      </c>
      <c r="L14" s="562">
        <f>IF(OR('1. Erfassung V &amp; V'!$H$30&gt;0.01,'1. Erfassung V &amp; V'!$H$30&lt;-0.01),'1. Erfassung V &amp; V'!K30,"")</f>
        <v>0</v>
      </c>
      <c r="M14" s="561">
        <f>IF(OR('1. Erfassung V &amp; V'!$H$30&gt;0.01,'1. Erfassung V &amp; V'!$H$30&lt;-0.01),'1. Erfassung V &amp; V'!L30,"")</f>
        <v>0</v>
      </c>
      <c r="N14" s="563">
        <f>IF(OR('1. Erfassung V &amp; V'!$H$30&gt;0.01,'1. Erfassung V &amp; V'!$H$30&lt;-0.01),'1. Erfassung V &amp; V'!M30,"")</f>
        <v>0</v>
      </c>
      <c r="O14" s="564">
        <f>IF(OR('1. Erfassung V &amp; V'!$H$30&gt;0.01,'1. Erfassung V &amp; V'!$H$30&lt;-0.01),'1. Erfassung V &amp; V'!N30,"")</f>
        <v>0</v>
      </c>
      <c r="P14" s="566"/>
      <c r="Q14" s="488"/>
      <c r="R14" s="488"/>
      <c r="S14" s="488"/>
      <c r="T14" s="488"/>
      <c r="U14" s="488"/>
    </row>
    <row r="15" spans="2:23" s="567" customFormat="1" ht="69.95" hidden="1" customHeight="1" x14ac:dyDescent="0.35">
      <c r="B15" s="561">
        <f>IF(OR('1. Erfassung V &amp; V'!$H$31&gt;0.01,'1. Erfassung V &amp; V'!$H$31&lt;-0.01),'1. Erfassung V &amp; V'!A31,0)</f>
        <v>0</v>
      </c>
      <c r="C15" s="561" t="str">
        <f>IF(OR('1. Erfassung V &amp; V'!$H$31&gt;0.01,'1. Erfassung V &amp; V'!$H$31&lt;-0.01),'1. Erfassung V &amp; V'!B31,"")</f>
        <v/>
      </c>
      <c r="D15" s="561" t="str">
        <f>IF(OR('1. Erfassung V &amp; V'!$H$31&gt;0.01,'1. Erfassung V &amp; V'!$H$31&lt;-0.01),'1. Erfassung V &amp; V'!C31,"")</f>
        <v/>
      </c>
      <c r="E15" s="561" t="str">
        <f>IF(OR('1. Erfassung V &amp; V'!$H$31&gt;0.01,'1. Erfassung V &amp; V'!$H$31&lt;-0.01),'1. Erfassung V &amp; V'!D31,"")</f>
        <v/>
      </c>
      <c r="F15" s="561" t="str">
        <f>IF(OR('1. Erfassung V &amp; V'!$H$31&gt;0.01,'1. Erfassung V &amp; V'!$H$31&lt;-0.01),'1. Erfassung V &amp; V'!E31,"")</f>
        <v/>
      </c>
      <c r="G15" s="561" t="str">
        <f>IF(OR('1. Erfassung V &amp; V'!$H$31&gt;0.01,'1. Erfassung V &amp; V'!$H$31&lt;-0.01),'1. Erfassung V &amp; V'!F31,"")</f>
        <v/>
      </c>
      <c r="H15" s="562" t="str">
        <f>IF(OR('1. Erfassung V &amp; V'!$H$31&gt;0.01,'1. Erfassung V &amp; V'!$H$31&lt;-0.01),'1. Erfassung V &amp; V'!G31,"")</f>
        <v/>
      </c>
      <c r="I15" s="563">
        <f>IF(OR('1. Erfassung V &amp; V'!$H$31&gt;0.01,'1. Erfassung V &amp; V'!$H$31&lt;-0.01),'1. Erfassung V &amp; V'!H31,0)</f>
        <v>0</v>
      </c>
      <c r="J15" s="561" t="str">
        <f>IF(OR('1. Erfassung V &amp; V'!$H$31&gt;0.01,'1. Erfassung V &amp; V'!$H$31&lt;-0.01),'1. Erfassung V &amp; V'!I31,"")</f>
        <v/>
      </c>
      <c r="K15" s="562" t="str">
        <f>IF(OR('1. Erfassung V &amp; V'!$H$31&gt;0.01,'1. Erfassung V &amp; V'!$H$31&lt;-0.01),'1. Erfassung V &amp; V'!J31,"")</f>
        <v/>
      </c>
      <c r="L15" s="562" t="str">
        <f>IF(OR('1. Erfassung V &amp; V'!$H$31&gt;0.01,'1. Erfassung V &amp; V'!$H$31&lt;-0.01),'1. Erfassung V &amp; V'!K31,"")</f>
        <v/>
      </c>
      <c r="M15" s="561" t="str">
        <f>IF(OR('1. Erfassung V &amp; V'!$H$31&gt;0.01,'1. Erfassung V &amp; V'!$H$31&lt;-0.01),'1. Erfassung V &amp; V'!L31,"")</f>
        <v/>
      </c>
      <c r="N15" s="563" t="str">
        <f>IF(OR('1. Erfassung V &amp; V'!$H$31&gt;0.01,'1. Erfassung V &amp; V'!$H$31&lt;-0.01),'1. Erfassung V &amp; V'!M31,"")</f>
        <v/>
      </c>
      <c r="O15" s="564" t="str">
        <f>IF(OR('1. Erfassung V &amp; V'!$H$31&gt;0.01,'1. Erfassung V &amp; V'!$H$31&lt;-0.01),'1. Erfassung V &amp; V'!N31,"")</f>
        <v/>
      </c>
      <c r="P15" s="566"/>
      <c r="Q15" s="488"/>
      <c r="R15" s="488"/>
      <c r="S15" s="488"/>
      <c r="T15" s="488"/>
      <c r="U15" s="488"/>
    </row>
    <row r="16" spans="2:23" s="567" customFormat="1" ht="69.95" hidden="1" customHeight="1" x14ac:dyDescent="0.35">
      <c r="B16" s="561">
        <f>IF(OR('1. Erfassung V &amp; V'!$H$32&gt;0.01,'1. Erfassung V &amp; V'!$H$32&lt;-0.01),'1. Erfassung V &amp; V'!A32,0)</f>
        <v>0</v>
      </c>
      <c r="C16" s="561" t="str">
        <f>IF(OR('1. Erfassung V &amp; V'!$H$32&gt;0.01,'1. Erfassung V &amp; V'!$H$32&lt;-0.01),'1. Erfassung V &amp; V'!B32,"")</f>
        <v/>
      </c>
      <c r="D16" s="561" t="str">
        <f>IF(OR('1. Erfassung V &amp; V'!$H$32&gt;0.01,'1. Erfassung V &amp; V'!$H$32&lt;-0.01),'1. Erfassung V &amp; V'!C32,"")</f>
        <v/>
      </c>
      <c r="E16" s="561" t="str">
        <f>IF(OR('1. Erfassung V &amp; V'!$H$32&gt;0.01,'1. Erfassung V &amp; V'!$H$32&lt;-0.01),'1. Erfassung V &amp; V'!D32,"")</f>
        <v/>
      </c>
      <c r="F16" s="561" t="str">
        <f>IF(OR('1. Erfassung V &amp; V'!$H$32&gt;0.01,'1. Erfassung V &amp; V'!$H$32&lt;-0.01),'1. Erfassung V &amp; V'!E32,"")</f>
        <v/>
      </c>
      <c r="G16" s="561" t="str">
        <f>IF(OR('1. Erfassung V &amp; V'!$H$32&gt;0.01,'1. Erfassung V &amp; V'!$H$32&lt;-0.01),'1. Erfassung V &amp; V'!F32,"")</f>
        <v/>
      </c>
      <c r="H16" s="562" t="str">
        <f>IF(OR('1. Erfassung V &amp; V'!$H$32&gt;0.01,'1. Erfassung V &amp; V'!$H$32&lt;-0.01),'1. Erfassung V &amp; V'!G32,"")</f>
        <v/>
      </c>
      <c r="I16" s="563">
        <f>IF(OR('1. Erfassung V &amp; V'!$H$32&gt;0.01,'1. Erfassung V &amp; V'!$H$32&lt;-0.01),'1. Erfassung V &amp; V'!H32,0)</f>
        <v>0</v>
      </c>
      <c r="J16" s="561" t="str">
        <f>IF(OR('1. Erfassung V &amp; V'!$H$32&gt;0.01,'1. Erfassung V &amp; V'!$H$32&lt;-0.01),'1. Erfassung V &amp; V'!I32,"")</f>
        <v/>
      </c>
      <c r="K16" s="562" t="str">
        <f>IF(OR('1. Erfassung V &amp; V'!$H$32&gt;0.01,'1. Erfassung V &amp; V'!$H$32&lt;-0.01),'1. Erfassung V &amp; V'!J32,"")</f>
        <v/>
      </c>
      <c r="L16" s="562" t="str">
        <f>IF(OR('1. Erfassung V &amp; V'!$H$32&gt;0.01,'1. Erfassung V &amp; V'!$H$32&lt;-0.01),'1. Erfassung V &amp; V'!K32,"")</f>
        <v/>
      </c>
      <c r="M16" s="561" t="str">
        <f>IF(OR('1. Erfassung V &amp; V'!$H$32&gt;0.01,'1. Erfassung V &amp; V'!$H$32&lt;-0.01),'1. Erfassung V &amp; V'!L32,"")</f>
        <v/>
      </c>
      <c r="N16" s="563" t="str">
        <f>IF(OR('1. Erfassung V &amp; V'!$H$32&gt;0.01,'1. Erfassung V &amp; V'!$H$32&lt;-0.01),'1. Erfassung V &amp; V'!M32,"")</f>
        <v/>
      </c>
      <c r="O16" s="564" t="str">
        <f>IF(OR('1. Erfassung V &amp; V'!$H$32&gt;0.01,'1. Erfassung V &amp; V'!$H$32&lt;-0.01),'1. Erfassung V &amp; V'!N32,"")</f>
        <v/>
      </c>
      <c r="P16" s="566"/>
      <c r="Q16" s="488"/>
      <c r="R16" s="488"/>
      <c r="S16" s="488"/>
      <c r="T16" s="488"/>
      <c r="U16" s="488"/>
    </row>
    <row r="17" spans="2:21" s="567" customFormat="1" ht="69.95" hidden="1" customHeight="1" x14ac:dyDescent="0.35">
      <c r="B17" s="561">
        <f>IF(OR('1. Erfassung V &amp; V'!$H$33&gt;0.01,'1. Erfassung V &amp; V'!$H$33&lt;-0.01),'1. Erfassung V &amp; V'!A33,0)</f>
        <v>0</v>
      </c>
      <c r="C17" s="561" t="str">
        <f>IF(OR('1. Erfassung V &amp; V'!$H$33&gt;0.01,'1. Erfassung V &amp; V'!$H$33&lt;-0.01),'1. Erfassung V &amp; V'!B33,"")</f>
        <v/>
      </c>
      <c r="D17" s="561" t="str">
        <f>IF(OR('1. Erfassung V &amp; V'!$H$33&gt;0.01,'1. Erfassung V &amp; V'!$H$33&lt;-0.01),'1. Erfassung V &amp; V'!C33,"")</f>
        <v/>
      </c>
      <c r="E17" s="561" t="str">
        <f>IF(OR('1. Erfassung V &amp; V'!$H$33&gt;0.01,'1. Erfassung V &amp; V'!$H$33&lt;-0.01),'1. Erfassung V &amp; V'!D33,"")</f>
        <v/>
      </c>
      <c r="F17" s="561" t="str">
        <f>IF(OR('1. Erfassung V &amp; V'!$H$33&gt;0.01,'1. Erfassung V &amp; V'!$H$33&lt;-0.01),'1. Erfassung V &amp; V'!E33,"")</f>
        <v/>
      </c>
      <c r="G17" s="561" t="str">
        <f>IF(OR('1. Erfassung V &amp; V'!$H$33&gt;0.01,'1. Erfassung V &amp; V'!$H$33&lt;-0.01),'1. Erfassung V &amp; V'!F33,"")</f>
        <v/>
      </c>
      <c r="H17" s="562" t="str">
        <f>IF(OR('1. Erfassung V &amp; V'!$H$33&gt;0.01,'1. Erfassung V &amp; V'!$H$33&lt;-0.01),'1. Erfassung V &amp; V'!G33,"")</f>
        <v/>
      </c>
      <c r="I17" s="563">
        <f>IF(OR('1. Erfassung V &amp; V'!$H$33&gt;0.01,'1. Erfassung V &amp; V'!$H$33&lt;-0.01),'1. Erfassung V &amp; V'!H33,0)</f>
        <v>0</v>
      </c>
      <c r="J17" s="561" t="str">
        <f>IF(OR('1. Erfassung V &amp; V'!$H$33&gt;0.01,'1. Erfassung V &amp; V'!$H$33&lt;-0.01),'1. Erfassung V &amp; V'!I33,"")</f>
        <v/>
      </c>
      <c r="K17" s="562" t="str">
        <f>IF(OR('1. Erfassung V &amp; V'!$H$33&gt;0.01,'1. Erfassung V &amp; V'!$H$33&lt;-0.01),'1. Erfassung V &amp; V'!J33,"")</f>
        <v/>
      </c>
      <c r="L17" s="562" t="str">
        <f>IF(OR('1. Erfassung V &amp; V'!$H$33&gt;0.01,'1. Erfassung V &amp; V'!$H$33&lt;-0.01),'1. Erfassung V &amp; V'!K33,"")</f>
        <v/>
      </c>
      <c r="M17" s="561" t="str">
        <f>IF(OR('1. Erfassung V &amp; V'!$H$33&gt;0.01,'1. Erfassung V &amp; V'!$H$33&lt;-0.01),'1. Erfassung V &amp; V'!L33,"")</f>
        <v/>
      </c>
      <c r="N17" s="563" t="str">
        <f>IF(OR('1. Erfassung V &amp; V'!$H$33&gt;0.01,'1. Erfassung V &amp; V'!$H$33&lt;-0.01),'1. Erfassung V &amp; V'!M33,"")</f>
        <v/>
      </c>
      <c r="O17" s="564" t="str">
        <f>IF(OR('1. Erfassung V &amp; V'!$H$33&gt;0.01,'1. Erfassung V &amp; V'!$H$33&lt;-0.01),'1. Erfassung V &amp; V'!N33,"")</f>
        <v/>
      </c>
      <c r="P17" s="566"/>
      <c r="Q17" s="488"/>
      <c r="R17" s="488"/>
      <c r="S17" s="488"/>
      <c r="T17" s="488"/>
      <c r="U17" s="488"/>
    </row>
    <row r="18" spans="2:21" s="567" customFormat="1" ht="69.95" hidden="1" customHeight="1" x14ac:dyDescent="0.35">
      <c r="B18" s="561">
        <f>IF(OR('1. Erfassung V &amp; V'!$H$34&gt;0.01,'1. Erfassung V &amp; V'!$H$34&lt;-0.01),'1. Erfassung V &amp; V'!A34,0)</f>
        <v>0</v>
      </c>
      <c r="C18" s="561" t="str">
        <f>IF(OR('1. Erfassung V &amp; V'!$H$34&gt;0.01,'1. Erfassung V &amp; V'!$H$34&lt;-0.01),'1. Erfassung V &amp; V'!B34,"")</f>
        <v/>
      </c>
      <c r="D18" s="561" t="str">
        <f>IF(OR('1. Erfassung V &amp; V'!$H$34&gt;0.01,'1. Erfassung V &amp; V'!$H$34&lt;-0.01),'1. Erfassung V &amp; V'!C34,"")</f>
        <v/>
      </c>
      <c r="E18" s="561" t="str">
        <f>IF(OR('1. Erfassung V &amp; V'!$H$34&gt;0.01,'1. Erfassung V &amp; V'!$H$34&lt;-0.01),'1. Erfassung V &amp; V'!D34,"")</f>
        <v/>
      </c>
      <c r="F18" s="561" t="str">
        <f>IF(OR('1. Erfassung V &amp; V'!$H$34&gt;0.01,'1. Erfassung V &amp; V'!$H$34&lt;-0.01),'1. Erfassung V &amp; V'!E34,"")</f>
        <v/>
      </c>
      <c r="G18" s="561" t="str">
        <f>IF(OR('1. Erfassung V &amp; V'!$H$34&gt;0.01,'1. Erfassung V &amp; V'!$H$34&lt;-0.01),'1. Erfassung V &amp; V'!F34,"")</f>
        <v/>
      </c>
      <c r="H18" s="562" t="str">
        <f>IF(OR('1. Erfassung V &amp; V'!$H$34&gt;0.01,'1. Erfassung V &amp; V'!$H$34&lt;-0.01),'1. Erfassung V &amp; V'!G34,"")</f>
        <v/>
      </c>
      <c r="I18" s="563">
        <f>IF(OR('1. Erfassung V &amp; V'!$H$34&gt;0.01,'1. Erfassung V &amp; V'!$H$34&lt;-0.01),'1. Erfassung V &amp; V'!H34,0)</f>
        <v>0</v>
      </c>
      <c r="J18" s="561" t="str">
        <f>IF(OR('1. Erfassung V &amp; V'!$H$34&gt;0.01,'1. Erfassung V &amp; V'!$H$34&lt;-0.01),'1. Erfassung V &amp; V'!I34,"")</f>
        <v/>
      </c>
      <c r="K18" s="562" t="str">
        <f>IF(OR('1. Erfassung V &amp; V'!$H$34&gt;0.01,'1. Erfassung V &amp; V'!$H$34&lt;-0.01),'1. Erfassung V &amp; V'!J34,"")</f>
        <v/>
      </c>
      <c r="L18" s="562" t="str">
        <f>IF(OR('1. Erfassung V &amp; V'!$H$34&gt;0.01,'1. Erfassung V &amp; V'!$H$34&lt;-0.01),'1. Erfassung V &amp; V'!K34,"")</f>
        <v/>
      </c>
      <c r="M18" s="561" t="str">
        <f>IF(OR('1. Erfassung V &amp; V'!$H$34&gt;0.01,'1. Erfassung V &amp; V'!$H$34&lt;-0.01),'1. Erfassung V &amp; V'!L34,"")</f>
        <v/>
      </c>
      <c r="N18" s="563" t="str">
        <f>IF(OR('1. Erfassung V &amp; V'!$H$34&gt;0.01,'1. Erfassung V &amp; V'!$H$34&lt;-0.01),'1. Erfassung V &amp; V'!M34,"")</f>
        <v/>
      </c>
      <c r="O18" s="564" t="str">
        <f>IF(OR('1. Erfassung V &amp; V'!$H$34&gt;0.01,'1. Erfassung V &amp; V'!$H$34&lt;-0.01),'1. Erfassung V &amp; V'!N34,"")</f>
        <v/>
      </c>
      <c r="P18" s="566"/>
      <c r="Q18" s="488"/>
      <c r="R18" s="488"/>
      <c r="S18" s="488"/>
      <c r="T18" s="488"/>
      <c r="U18" s="488"/>
    </row>
    <row r="19" spans="2:21" ht="69.95" hidden="1" customHeight="1" x14ac:dyDescent="0.35">
      <c r="B19" s="561">
        <f>IF(OR('1. Erfassung V &amp; V'!$H$35&gt;0.01,'1. Erfassung V &amp; V'!$H$35&lt;-0.01),'1. Erfassung V &amp; V'!A35,0)</f>
        <v>0</v>
      </c>
      <c r="C19" s="561" t="str">
        <f>IF(OR('1. Erfassung V &amp; V'!$H$35&gt;0.01,'1. Erfassung V &amp; V'!$H$35&lt;-0.01),'1. Erfassung V &amp; V'!B35,"")</f>
        <v/>
      </c>
      <c r="D19" s="561" t="str">
        <f>IF(OR('1. Erfassung V &amp; V'!$H$35&gt;0.01,'1. Erfassung V &amp; V'!$H$35&lt;-0.01),'1. Erfassung V &amp; V'!C35,"")</f>
        <v/>
      </c>
      <c r="E19" s="561" t="str">
        <f>IF(OR('1. Erfassung V &amp; V'!$H$35&gt;0.01,'1. Erfassung V &amp; V'!$H$35&lt;-0.01),'1. Erfassung V &amp; V'!D35,"")</f>
        <v/>
      </c>
      <c r="F19" s="561" t="str">
        <f>IF(OR('1. Erfassung V &amp; V'!$H$35&gt;0.01,'1. Erfassung V &amp; V'!$H$35&lt;-0.01),'1. Erfassung V &amp; V'!E35,"")</f>
        <v/>
      </c>
      <c r="G19" s="561" t="str">
        <f>IF(OR('1. Erfassung V &amp; V'!$H$35&gt;0.01,'1. Erfassung V &amp; V'!$H$35&lt;-0.01),'1. Erfassung V &amp; V'!F35,"")</f>
        <v/>
      </c>
      <c r="H19" s="562" t="str">
        <f>IF(OR('1. Erfassung V &amp; V'!$H$35&gt;0.01,'1. Erfassung V &amp; V'!$H$35&lt;-0.01),'1. Erfassung V &amp; V'!G35,"")</f>
        <v/>
      </c>
      <c r="I19" s="563">
        <f>IF(OR('1. Erfassung V &amp; V'!$H$35&gt;0.01,'1. Erfassung V &amp; V'!$H$35&lt;-0.01),'1. Erfassung V &amp; V'!H35,0)</f>
        <v>0</v>
      </c>
      <c r="J19" s="561" t="str">
        <f>IF(OR('1. Erfassung V &amp; V'!$H$35&gt;0.01,'1. Erfassung V &amp; V'!$H$35&lt;-0.01),'1. Erfassung V &amp; V'!I35,"")</f>
        <v/>
      </c>
      <c r="K19" s="562" t="str">
        <f>IF(OR('1. Erfassung V &amp; V'!$H$35&gt;0.01,'1. Erfassung V &amp; V'!$H$35&lt;-0.01),'1. Erfassung V &amp; V'!J35,"")</f>
        <v/>
      </c>
      <c r="L19" s="562" t="str">
        <f>IF(OR('1. Erfassung V &amp; V'!$H$35&gt;0.01,'1. Erfassung V &amp; V'!$H$35&lt;-0.01),'1. Erfassung V &amp; V'!K35,"")</f>
        <v/>
      </c>
      <c r="M19" s="561" t="str">
        <f>IF(OR('1. Erfassung V &amp; V'!$H$35&gt;0.01,'1. Erfassung V &amp; V'!$H$35&lt;-0.01),'1. Erfassung V &amp; V'!L35,"")</f>
        <v/>
      </c>
      <c r="N19" s="563" t="str">
        <f>IF(OR('1. Erfassung V &amp; V'!$H$35&gt;0.01,'1. Erfassung V &amp; V'!$H$35&lt;-0.01),'1. Erfassung V &amp; V'!M35,"")</f>
        <v/>
      </c>
      <c r="O19" s="564" t="str">
        <f>IF(OR('1. Erfassung V &amp; V'!$H$35&gt;0.01,'1. Erfassung V &amp; V'!$H$35&lt;-0.01),'1. Erfassung V &amp; V'!N35,"")</f>
        <v/>
      </c>
      <c r="P19" s="565"/>
    </row>
    <row r="20" spans="2:21" s="567" customFormat="1" ht="69.95" hidden="1" customHeight="1" x14ac:dyDescent="0.35">
      <c r="B20" s="561">
        <f>IF(OR('1. Erfassung V &amp; V'!$H$41&gt;0.01,'1. Erfassung V &amp; V'!$H$41&lt;-0.01),'1. Erfassung V &amp; V'!A41,0)</f>
        <v>19</v>
      </c>
      <c r="C20" s="561" t="str">
        <f>IF(OR('1. Erfassung V &amp; V'!$H$41&gt;0.01,'1. Erfassung V &amp; V'!$H$41&lt;-0.01),'1. Erfassung V &amp; V'!B41,"")</f>
        <v>Investmentfonds über VL</v>
      </c>
      <c r="D20" s="561">
        <f>IF(OR('1. Erfassung V &amp; V'!$H$41&gt;0.01,'1. Erfassung V &amp; V'!$H$41&lt;-0.01),'1. Erfassung V &amp; V'!C41,"")</f>
        <v>0</v>
      </c>
      <c r="E20" s="561" t="str">
        <f>IF(OR('1. Erfassung V &amp; V'!$H$41&gt;0.01,'1. Erfassung V &amp; V'!$H$41&lt;-0.01),'1. Erfassung V &amp; V'!D41,"")</f>
        <v>Unioninvest</v>
      </c>
      <c r="F20" s="561" t="str">
        <f>IF(OR('1. Erfassung V &amp; V'!$H$41&gt;0.01,'1. Erfassung V &amp; V'!$H$41&lt;-0.01),'1. Erfassung V &amp; V'!E41,"")</f>
        <v>852</v>
      </c>
      <c r="G20" s="561">
        <f>IF(OR('1. Erfassung V &amp; V'!$H$41&gt;0.01,'1. Erfassung V &amp; V'!$H$41&lt;-0.01),'1. Erfassung V &amp; V'!F41,"")</f>
        <v>0</v>
      </c>
      <c r="H20" s="562">
        <f>IF(OR('1. Erfassung V &amp; V'!$H$41&gt;0.01,'1. Erfassung V &amp; V'!$H$41&lt;-0.01),'1. Erfassung V &amp; V'!G41,"")</f>
        <v>45703</v>
      </c>
      <c r="I20" s="563">
        <f>IF(OR('1. Erfassung V &amp; V'!$H$41&gt;0.01,'1. Erfassung V &amp; V'!$H$41&lt;-0.01),'1. Erfassung V &amp; V'!H41,0)</f>
        <v>14589</v>
      </c>
      <c r="J20" s="561">
        <f>IF(OR('1. Erfassung V &amp; V'!$H$41&gt;0.01,'1. Erfassung V &amp; V'!$H$41&lt;-0.01),'1. Erfassung V &amp; V'!I41,"")</f>
        <v>0</v>
      </c>
      <c r="K20" s="562">
        <f>IF(OR('1. Erfassung V &amp; V'!$H$41&gt;0.01,'1. Erfassung V &amp; V'!$H$41&lt;-0.01),'1. Erfassung V &amp; V'!J41,"")</f>
        <v>47187</v>
      </c>
      <c r="L20" s="562">
        <f>IF(OR('1. Erfassung V &amp; V'!$H$41&gt;0.01,'1. Erfassung V &amp; V'!$H$41&lt;-0.01),'1. Erfassung V &amp; V'!K41,"")</f>
        <v>0</v>
      </c>
      <c r="M20" s="561">
        <f>IF(OR('1. Erfassung V &amp; V'!$H$41&gt;0.01,'1. Erfassung V &amp; V'!$H$41&lt;-0.01),'1. Erfassung V &amp; V'!L41,"")</f>
        <v>0</v>
      </c>
      <c r="N20" s="563">
        <f>IF(OR('1. Erfassung V &amp; V'!$H$41&gt;0.01,'1. Erfassung V &amp; V'!$H$41&lt;-0.01),'1. Erfassung V &amp; V'!M41,"")</f>
        <v>0</v>
      </c>
      <c r="O20" s="564" t="str">
        <f>IF(OR('1. Erfassung V &amp; V'!$H$41&gt;0.01,'1. Erfassung V &amp; V'!$H$41&lt;-0.01),'1. Erfassung V &amp; V'!N41,"")</f>
        <v>Sperrzeitende</v>
      </c>
      <c r="P20" s="566"/>
      <c r="Q20" s="488"/>
      <c r="R20" s="488"/>
      <c r="S20" s="488"/>
      <c r="T20" s="488"/>
      <c r="U20" s="488"/>
    </row>
    <row r="21" spans="2:21" s="567" customFormat="1" ht="69.95" hidden="1" customHeight="1" x14ac:dyDescent="0.35">
      <c r="B21" s="561">
        <f>IF(OR('1. Erfassung V &amp; V'!$H$42&gt;0.01,'1. Erfassung V &amp; V'!$H$42&lt;-0.01),'1. Erfassung V &amp; V'!A42,0)</f>
        <v>0</v>
      </c>
      <c r="C21" s="561" t="str">
        <f>IF(OR('1. Erfassung V &amp; V'!$H$42&gt;0.01,'1. Erfassung V &amp; V'!$H$42&lt;-0.01),'1. Erfassung V &amp; V'!B42,"")</f>
        <v/>
      </c>
      <c r="D21" s="561" t="str">
        <f>IF(OR('1. Erfassung V &amp; V'!$H$42&gt;0.01,'1. Erfassung V &amp; V'!$H$42&lt;-0.01),'1. Erfassung V &amp; V'!C42,"")</f>
        <v/>
      </c>
      <c r="E21" s="561" t="str">
        <f>IF(OR('1. Erfassung V &amp; V'!$H$42&gt;0.01,'1. Erfassung V &amp; V'!$H$42&lt;-0.01),'1. Erfassung V &amp; V'!D42,"")</f>
        <v/>
      </c>
      <c r="F21" s="561" t="str">
        <f>IF(OR('1. Erfassung V &amp; V'!$H$42&gt;0.01,'1. Erfassung V &amp; V'!$H$42&lt;-0.01),'1. Erfassung V &amp; V'!E42,"")</f>
        <v/>
      </c>
      <c r="G21" s="561" t="str">
        <f>IF(OR('1. Erfassung V &amp; V'!$H$42&gt;0.01,'1. Erfassung V &amp; V'!$H$42&lt;-0.01),'1. Erfassung V &amp; V'!F42,"")</f>
        <v/>
      </c>
      <c r="H21" s="562" t="str">
        <f>IF(OR('1. Erfassung V &amp; V'!$H$42&gt;0.01,'1. Erfassung V &amp; V'!$H$42&lt;-0.01),'1. Erfassung V &amp; V'!G42,"")</f>
        <v/>
      </c>
      <c r="I21" s="563">
        <f>IF(OR('1. Erfassung V &amp; V'!$H$42&gt;0.01,'1. Erfassung V &amp; V'!$H$42&lt;-0.01),'1. Erfassung V &amp; V'!H42,0)</f>
        <v>0</v>
      </c>
      <c r="J21" s="561" t="str">
        <f>IF(OR('1. Erfassung V &amp; V'!$H$42&gt;0.01,'1. Erfassung V &amp; V'!$H$42&lt;-0.01),'1. Erfassung V &amp; V'!I42,"")</f>
        <v/>
      </c>
      <c r="K21" s="562" t="str">
        <f>IF(OR('1. Erfassung V &amp; V'!$H$42&gt;0.01,'1. Erfassung V &amp; V'!$H$42&lt;-0.01),'1. Erfassung V &amp; V'!J42,"")</f>
        <v/>
      </c>
      <c r="L21" s="562" t="str">
        <f>IF(OR('1. Erfassung V &amp; V'!$H$42&gt;0.01,'1. Erfassung V &amp; V'!$H$42&lt;-0.01),'1. Erfassung V &amp; V'!K42,"")</f>
        <v/>
      </c>
      <c r="M21" s="561" t="str">
        <f>IF(OR('1. Erfassung V &amp; V'!$H$42&gt;0.01,'1. Erfassung V &amp; V'!$H$42&lt;-0.01),'1. Erfassung V &amp; V'!L42,"")</f>
        <v/>
      </c>
      <c r="N21" s="563" t="str">
        <f>IF(OR('1. Erfassung V &amp; V'!$H$42&gt;0.01,'1. Erfassung V &amp; V'!$H$42&lt;-0.01),'1. Erfassung V &amp; V'!M42,"")</f>
        <v/>
      </c>
      <c r="O21" s="564" t="str">
        <f>IF(OR('1. Erfassung V &amp; V'!$H$42&gt;0.01,'1. Erfassung V &amp; V'!$H$42&lt;-0.01),'1. Erfassung V &amp; V'!N42,"")</f>
        <v/>
      </c>
      <c r="P21" s="566"/>
      <c r="Q21" s="488"/>
      <c r="R21" s="488"/>
      <c r="S21" s="488"/>
      <c r="T21" s="488"/>
      <c r="U21" s="488"/>
    </row>
    <row r="22" spans="2:21" s="567" customFormat="1" ht="69.95" hidden="1" customHeight="1" x14ac:dyDescent="0.35">
      <c r="B22" s="561">
        <f>IF(OR('1. Erfassung V &amp; V'!$H$43&gt;0.01,'1. Erfassung V &amp; V'!$H$43&lt;-0.01),'1. Erfassung V &amp; V'!A43,0)</f>
        <v>0</v>
      </c>
      <c r="C22" s="561" t="str">
        <f>IF(OR('1. Erfassung V &amp; V'!$H$43&gt;0.01,'1. Erfassung V &amp; V'!$H$43&lt;-0.01),'1. Erfassung V &amp; V'!B43,"")</f>
        <v/>
      </c>
      <c r="D22" s="561" t="str">
        <f>IF(OR('1. Erfassung V &amp; V'!$H$43&gt;0.01,'1. Erfassung V &amp; V'!$H$43&lt;-0.01),'1. Erfassung V &amp; V'!C43,"")</f>
        <v/>
      </c>
      <c r="E22" s="561" t="str">
        <f>IF(OR('1. Erfassung V &amp; V'!$H$43&gt;0.01,'1. Erfassung V &amp; V'!$H$43&lt;-0.01),'1. Erfassung V &amp; V'!D43,"")</f>
        <v/>
      </c>
      <c r="F22" s="561" t="str">
        <f>IF(OR('1. Erfassung V &amp; V'!$H$43&gt;0.01,'1. Erfassung V &amp; V'!$H$43&lt;-0.01),'1. Erfassung V &amp; V'!E43,"")</f>
        <v/>
      </c>
      <c r="G22" s="561" t="str">
        <f>IF(OR('1. Erfassung V &amp; V'!$H$43&gt;0.01,'1. Erfassung V &amp; V'!$H$43&lt;-0.01),'1. Erfassung V &amp; V'!F43,"")</f>
        <v/>
      </c>
      <c r="H22" s="562" t="str">
        <f>IF(OR('1. Erfassung V &amp; V'!$H$43&gt;0.01,'1. Erfassung V &amp; V'!$H$43&lt;-0.01),'1. Erfassung V &amp; V'!G43,"")</f>
        <v/>
      </c>
      <c r="I22" s="563">
        <f>IF(OR('1. Erfassung V &amp; V'!$H$43&gt;0.01,'1. Erfassung V &amp; V'!$H$43&lt;-0.01),'1. Erfassung V &amp; V'!H43,0)</f>
        <v>0</v>
      </c>
      <c r="J22" s="561" t="str">
        <f>IF(OR('1. Erfassung V &amp; V'!$H$43&gt;0.01,'1. Erfassung V &amp; V'!$H$43&lt;-0.01),'1. Erfassung V &amp; V'!I43,"")</f>
        <v/>
      </c>
      <c r="K22" s="562" t="str">
        <f>IF(OR('1. Erfassung V &amp; V'!$H$43&gt;0.01,'1. Erfassung V &amp; V'!$H$43&lt;-0.01),'1. Erfassung V &amp; V'!J43,"")</f>
        <v/>
      </c>
      <c r="L22" s="562" t="str">
        <f>IF(OR('1. Erfassung V &amp; V'!$H$43&gt;0.01,'1. Erfassung V &amp; V'!$H$43&lt;-0.01),'1. Erfassung V &amp; V'!K43,"")</f>
        <v/>
      </c>
      <c r="M22" s="561" t="str">
        <f>IF(OR('1. Erfassung V &amp; V'!$H$43&gt;0.01,'1. Erfassung V &amp; V'!$H$43&lt;-0.01),'1. Erfassung V &amp; V'!L43,"")</f>
        <v/>
      </c>
      <c r="N22" s="563" t="str">
        <f>IF(OR('1. Erfassung V &amp; V'!$H$43&gt;0.01,'1. Erfassung V &amp; V'!$H$43&lt;-0.01),'1. Erfassung V &amp; V'!M43,"")</f>
        <v/>
      </c>
      <c r="O22" s="564" t="str">
        <f>IF(OR('1. Erfassung V &amp; V'!$H$43&gt;0.01,'1. Erfassung V &amp; V'!$H$43&lt;-0.01),'1. Erfassung V &amp; V'!N43,"")</f>
        <v/>
      </c>
      <c r="P22" s="566"/>
      <c r="Q22" s="488"/>
      <c r="R22" s="488"/>
      <c r="S22" s="488"/>
      <c r="T22" s="488"/>
      <c r="U22" s="488"/>
    </row>
    <row r="23" spans="2:21" s="567" customFormat="1" ht="69.95" hidden="1" customHeight="1" x14ac:dyDescent="0.35">
      <c r="B23" s="561">
        <f>IF(OR('1. Erfassung V &amp; V'!$H$44&gt;0.01,'1. Erfassung V &amp; V'!$H$44&lt;-0.01),'1. Erfassung V &amp; V'!A44,0)</f>
        <v>0</v>
      </c>
      <c r="C23" s="561" t="str">
        <f>IF(OR('1. Erfassung V &amp; V'!$H$44&gt;0.01,'1. Erfassung V &amp; V'!$H$44&lt;-0.01),'1. Erfassung V &amp; V'!B44,"")</f>
        <v/>
      </c>
      <c r="D23" s="561" t="str">
        <f>IF(OR('1. Erfassung V &amp; V'!$H$44&gt;0.01,'1. Erfassung V &amp; V'!$H$44&lt;-0.01),'1. Erfassung V &amp; V'!C44,"")</f>
        <v/>
      </c>
      <c r="E23" s="561" t="str">
        <f>IF(OR('1. Erfassung V &amp; V'!$H$44&gt;0.01,'1. Erfassung V &amp; V'!$H$44&lt;-0.01),'1. Erfassung V &amp; V'!D44,"")</f>
        <v/>
      </c>
      <c r="F23" s="561" t="str">
        <f>IF(OR('1. Erfassung V &amp; V'!$H$44&gt;0.01,'1. Erfassung V &amp; V'!$H$44&lt;-0.01),'1. Erfassung V &amp; V'!E44,"")</f>
        <v/>
      </c>
      <c r="G23" s="561" t="str">
        <f>IF(OR('1. Erfassung V &amp; V'!$H$44&gt;0.01,'1. Erfassung V &amp; V'!$H$44&lt;-0.01),'1. Erfassung V &amp; V'!F44,"")</f>
        <v/>
      </c>
      <c r="H23" s="562" t="str">
        <f>IF(OR('1. Erfassung V &amp; V'!$H$44&gt;0.01,'1. Erfassung V &amp; V'!$H$44&lt;-0.01),'1. Erfassung V &amp; V'!G44,"")</f>
        <v/>
      </c>
      <c r="I23" s="563">
        <f>IF(OR('1. Erfassung V &amp; V'!$H$44&gt;0.01,'1. Erfassung V &amp; V'!$H$44&lt;-0.01),'1. Erfassung V &amp; V'!H44,0)</f>
        <v>0</v>
      </c>
      <c r="J23" s="561" t="str">
        <f>IF(OR('1. Erfassung V &amp; V'!$H$44&gt;0.01,'1. Erfassung V &amp; V'!$H$44&lt;-0.01),'1. Erfassung V &amp; V'!I44,"")</f>
        <v/>
      </c>
      <c r="K23" s="562" t="str">
        <f>IF(OR('1. Erfassung V &amp; V'!$H$44&gt;0.01,'1. Erfassung V &amp; V'!$H$44&lt;-0.01),'1. Erfassung V &amp; V'!J44,"")</f>
        <v/>
      </c>
      <c r="L23" s="562" t="str">
        <f>IF(OR('1. Erfassung V &amp; V'!$H$44&gt;0.01,'1. Erfassung V &amp; V'!$H$44&lt;-0.01),'1. Erfassung V &amp; V'!K44,"")</f>
        <v/>
      </c>
      <c r="M23" s="561" t="str">
        <f>IF(OR('1. Erfassung V &amp; V'!$H$44&gt;0.01,'1. Erfassung V &amp; V'!$H$44&lt;-0.01),'1. Erfassung V &amp; V'!L44,"")</f>
        <v/>
      </c>
      <c r="N23" s="563" t="str">
        <f>IF(OR('1. Erfassung V &amp; V'!$H$44&gt;0.01,'1. Erfassung V &amp; V'!$H$44&lt;-0.01),'1. Erfassung V &amp; V'!M44,"")</f>
        <v/>
      </c>
      <c r="O23" s="564" t="str">
        <f>IF(OR('1. Erfassung V &amp; V'!$H$44&gt;0.01,'1. Erfassung V &amp; V'!$H$44&lt;-0.01),'1. Erfassung V &amp; V'!N44,"")</f>
        <v/>
      </c>
      <c r="P23" s="566"/>
      <c r="Q23" s="488"/>
      <c r="R23" s="488"/>
      <c r="S23" s="488"/>
      <c r="T23" s="488"/>
      <c r="U23" s="488"/>
    </row>
    <row r="24" spans="2:21" s="567" customFormat="1" ht="69.95" hidden="1" customHeight="1" x14ac:dyDescent="0.35">
      <c r="B24" s="561">
        <f>IF(OR('1. Erfassung V &amp; V'!$H$45&gt;0.01,'1. Erfassung V &amp; V'!$H$45&lt;-0.01),'1. Erfassung V &amp; V'!A45,0)</f>
        <v>0</v>
      </c>
      <c r="C24" s="561" t="str">
        <f>IF(OR('1. Erfassung V &amp; V'!$H$45&gt;0.01,'1. Erfassung V &amp; V'!$H$45&lt;-0.01),'1. Erfassung V &amp; V'!B45,"")</f>
        <v/>
      </c>
      <c r="D24" s="561" t="str">
        <f>IF(OR('1. Erfassung V &amp; V'!$H$45&gt;0.01,'1. Erfassung V &amp; V'!$H$45&lt;-0.01),'1. Erfassung V &amp; V'!C45,"")</f>
        <v/>
      </c>
      <c r="E24" s="561" t="str">
        <f>IF(OR('1. Erfassung V &amp; V'!$H$45&gt;0.01,'1. Erfassung V &amp; V'!$H$45&lt;-0.01),'1. Erfassung V &amp; V'!D45,"")</f>
        <v/>
      </c>
      <c r="F24" s="561" t="str">
        <f>IF(OR('1. Erfassung V &amp; V'!$H$45&gt;0.01,'1. Erfassung V &amp; V'!$H$45&lt;-0.01),'1. Erfassung V &amp; V'!E45,"")</f>
        <v/>
      </c>
      <c r="G24" s="561" t="str">
        <f>IF(OR('1. Erfassung V &amp; V'!$H$45&gt;0.01,'1. Erfassung V &amp; V'!$H$45&lt;-0.01),'1. Erfassung V &amp; V'!F45,"")</f>
        <v/>
      </c>
      <c r="H24" s="562" t="str">
        <f>IF(OR('1. Erfassung V &amp; V'!$H$45&gt;0.01,'1. Erfassung V &amp; V'!$H$45&lt;-0.01),'1. Erfassung V &amp; V'!G45,"")</f>
        <v/>
      </c>
      <c r="I24" s="563">
        <f>IF(OR('1. Erfassung V &amp; V'!$H$45&gt;0.01,'1. Erfassung V &amp; V'!$H$45&lt;-0.01),'1. Erfassung V &amp; V'!H45,0)</f>
        <v>0</v>
      </c>
      <c r="J24" s="561" t="str">
        <f>IF(OR('1. Erfassung V &amp; V'!$H$45&gt;0.01,'1. Erfassung V &amp; V'!$H$45&lt;-0.01),'1. Erfassung V &amp; V'!I45,"")</f>
        <v/>
      </c>
      <c r="K24" s="562" t="str">
        <f>IF(OR('1. Erfassung V &amp; V'!$H$45&gt;0.01,'1. Erfassung V &amp; V'!$H$45&lt;-0.01),'1. Erfassung V &amp; V'!J45,"")</f>
        <v/>
      </c>
      <c r="L24" s="562" t="str">
        <f>IF(OR('1. Erfassung V &amp; V'!$H$45&gt;0.01,'1. Erfassung V &amp; V'!$H$45&lt;-0.01),'1. Erfassung V &amp; V'!K45,"")</f>
        <v/>
      </c>
      <c r="M24" s="561" t="str">
        <f>IF(OR('1. Erfassung V &amp; V'!$H$45&gt;0.01,'1. Erfassung V &amp; V'!$H$45&lt;-0.01),'1. Erfassung V &amp; V'!L45,"")</f>
        <v/>
      </c>
      <c r="N24" s="563" t="str">
        <f>IF(OR('1. Erfassung V &amp; V'!$H$45&gt;0.01,'1. Erfassung V &amp; V'!$H$45&lt;-0.01),'1. Erfassung V &amp; V'!M45,"")</f>
        <v/>
      </c>
      <c r="O24" s="564" t="str">
        <f>IF(OR('1. Erfassung V &amp; V'!$H$45&gt;0.01,'1. Erfassung V &amp; V'!$H$45&lt;-0.01),'1. Erfassung V &amp; V'!N45,"")</f>
        <v/>
      </c>
      <c r="P24" s="566"/>
      <c r="Q24" s="488"/>
      <c r="R24" s="488"/>
      <c r="S24" s="488"/>
      <c r="T24" s="488"/>
      <c r="U24" s="488"/>
    </row>
    <row r="25" spans="2:21" s="567" customFormat="1" ht="69.95" hidden="1" customHeight="1" x14ac:dyDescent="0.35">
      <c r="B25" s="561">
        <f>IF(OR('1. Erfassung V &amp; V'!$H$46&gt;0.01,'1. Erfassung V &amp; V'!$H$46&lt;-0.01),'1. Erfassung V &amp; V'!A46,0)</f>
        <v>0</v>
      </c>
      <c r="C25" s="561" t="str">
        <f>IF(OR('1. Erfassung V &amp; V'!$H$46&gt;0.01,'1. Erfassung V &amp; V'!$H$46&lt;-0.01),'1. Erfassung V &amp; V'!B46,"")</f>
        <v/>
      </c>
      <c r="D25" s="561" t="str">
        <f>IF(OR('1. Erfassung V &amp; V'!$H$46&gt;0.01,'1. Erfassung V &amp; V'!$H$46&lt;-0.01),'1. Erfassung V &amp; V'!C46,"")</f>
        <v/>
      </c>
      <c r="E25" s="561" t="str">
        <f>IF(OR('1. Erfassung V &amp; V'!$H$46&gt;0.01,'1. Erfassung V &amp; V'!$H$46&lt;-0.01),'1. Erfassung V &amp; V'!D46,"")</f>
        <v/>
      </c>
      <c r="F25" s="561" t="str">
        <f>IF(OR('1. Erfassung V &amp; V'!$H$46&gt;0.01,'1. Erfassung V &amp; V'!$H$46&lt;-0.01),'1. Erfassung V &amp; V'!E46,"")</f>
        <v/>
      </c>
      <c r="G25" s="561" t="str">
        <f>IF(OR('1. Erfassung V &amp; V'!$H$46&gt;0.01,'1. Erfassung V &amp; V'!$H$46&lt;-0.01),'1. Erfassung V &amp; V'!F46,"")</f>
        <v/>
      </c>
      <c r="H25" s="562" t="str">
        <f>IF(OR('1. Erfassung V &amp; V'!$H$46&gt;0.01,'1. Erfassung V &amp; V'!$H$46&lt;-0.01),'1. Erfassung V &amp; V'!G46,"")</f>
        <v/>
      </c>
      <c r="I25" s="563">
        <f>IF(OR('1. Erfassung V &amp; V'!$H$46&gt;0.01,'1. Erfassung V &amp; V'!$H$46&lt;-0.01),'1. Erfassung V &amp; V'!H46,0)</f>
        <v>0</v>
      </c>
      <c r="J25" s="561" t="str">
        <f>IF(OR('1. Erfassung V &amp; V'!$H$46&gt;0.01,'1. Erfassung V &amp; V'!$H$46&lt;-0.01),'1. Erfassung V &amp; V'!I46,"")</f>
        <v/>
      </c>
      <c r="K25" s="562" t="str">
        <f>IF(OR('1. Erfassung V &amp; V'!$H$46&gt;0.01,'1. Erfassung V &amp; V'!$H$46&lt;-0.01),'1. Erfassung V &amp; V'!J46,"")</f>
        <v/>
      </c>
      <c r="L25" s="562" t="str">
        <f>IF(OR('1. Erfassung V &amp; V'!$H$46&gt;0.01,'1. Erfassung V &amp; V'!$H$46&lt;-0.01),'1. Erfassung V &amp; V'!K46,"")</f>
        <v/>
      </c>
      <c r="M25" s="561" t="str">
        <f>IF(OR('1. Erfassung V &amp; V'!$H$46&gt;0.01,'1. Erfassung V &amp; V'!$H$46&lt;-0.01),'1. Erfassung V &amp; V'!L46,"")</f>
        <v/>
      </c>
      <c r="N25" s="563" t="str">
        <f>IF(OR('1. Erfassung V &amp; V'!$H$46&gt;0.01,'1. Erfassung V &amp; V'!$H$46&lt;-0.01),'1. Erfassung V &amp; V'!M46,"")</f>
        <v/>
      </c>
      <c r="O25" s="564" t="str">
        <f>IF(OR('1. Erfassung V &amp; V'!$H$46&gt;0.01,'1. Erfassung V &amp; V'!$H$46&lt;-0.01),'1. Erfassung V &amp; V'!N46,"")</f>
        <v/>
      </c>
      <c r="P25" s="566"/>
      <c r="Q25" s="488"/>
      <c r="R25" s="488"/>
      <c r="S25" s="488"/>
      <c r="T25" s="488"/>
      <c r="U25" s="488"/>
    </row>
    <row r="26" spans="2:21" s="567" customFormat="1" ht="69.95" hidden="1" customHeight="1" x14ac:dyDescent="0.35">
      <c r="B26" s="561">
        <f>IF(OR('1. Erfassung V &amp; V'!$H$47&gt;0.01,'1. Erfassung V &amp; V'!$H$47&lt;-0.01),'1. Erfassung V &amp; V'!A47,0)</f>
        <v>0</v>
      </c>
      <c r="C26" s="561" t="str">
        <f>IF(OR('1. Erfassung V &amp; V'!$H$47&gt;0.01,'1. Erfassung V &amp; V'!$H$47&lt;-0.01),'1. Erfassung V &amp; V'!B47,"")</f>
        <v/>
      </c>
      <c r="D26" s="561" t="str">
        <f>IF(OR('1. Erfassung V &amp; V'!$H$47&gt;0.01,'1. Erfassung V &amp; V'!$H$47&lt;-0.01),'1. Erfassung V &amp; V'!C47,"")</f>
        <v/>
      </c>
      <c r="E26" s="561" t="str">
        <f>IF(OR('1. Erfassung V &amp; V'!$H$47&gt;0.01,'1. Erfassung V &amp; V'!$H$47&lt;-0.01),'1. Erfassung V &amp; V'!D47,"")</f>
        <v/>
      </c>
      <c r="F26" s="561" t="str">
        <f>IF(OR('1. Erfassung V &amp; V'!$H$47&gt;0.01,'1. Erfassung V &amp; V'!$H$47&lt;-0.01),'1. Erfassung V &amp; V'!E47,"")</f>
        <v/>
      </c>
      <c r="G26" s="561" t="str">
        <f>IF(OR('1. Erfassung V &amp; V'!$H$47&gt;0.01,'1. Erfassung V &amp; V'!$H$47&lt;-0.01),'1. Erfassung V &amp; V'!F47,"")</f>
        <v/>
      </c>
      <c r="H26" s="562" t="str">
        <f>IF(OR('1. Erfassung V &amp; V'!$H$47&gt;0.01,'1. Erfassung V &amp; V'!$H$47&lt;-0.01),'1. Erfassung V &amp; V'!G47,"")</f>
        <v/>
      </c>
      <c r="I26" s="563">
        <f>IF(OR('1. Erfassung V &amp; V'!$H$47&gt;0.01,'1. Erfassung V &amp; V'!$H$47&lt;-0.01),'1. Erfassung V &amp; V'!H47,0)</f>
        <v>0</v>
      </c>
      <c r="J26" s="561" t="str">
        <f>IF(OR('1. Erfassung V &amp; V'!$H$47&gt;0.01,'1. Erfassung V &amp; V'!$H$47&lt;-0.01),'1. Erfassung V &amp; V'!I47,"")</f>
        <v/>
      </c>
      <c r="K26" s="562" t="str">
        <f>IF(OR('1. Erfassung V &amp; V'!$H$47&gt;0.01,'1. Erfassung V &amp; V'!$H$47&lt;-0.01),'1. Erfassung V &amp; V'!J47,"")</f>
        <v/>
      </c>
      <c r="L26" s="562" t="str">
        <f>IF(OR('1. Erfassung V &amp; V'!$H$47&gt;0.01,'1. Erfassung V &amp; V'!$H$47&lt;-0.01),'1. Erfassung V &amp; V'!K47,"")</f>
        <v/>
      </c>
      <c r="M26" s="561" t="str">
        <f>IF(OR('1. Erfassung V &amp; V'!$H$47&gt;0.01,'1. Erfassung V &amp; V'!$H$47&lt;-0.01),'1. Erfassung V &amp; V'!L47,"")</f>
        <v/>
      </c>
      <c r="N26" s="563" t="str">
        <f>IF(OR('1. Erfassung V &amp; V'!$H$47&gt;0.01,'1. Erfassung V &amp; V'!$H$47&lt;-0.01),'1. Erfassung V &amp; V'!M47,"")</f>
        <v/>
      </c>
      <c r="O26" s="564" t="str">
        <f>IF(OR('1. Erfassung V &amp; V'!$H$47&gt;0.01,'1. Erfassung V &amp; V'!$H$47&lt;-0.01),'1. Erfassung V &amp; V'!N47,"")</f>
        <v/>
      </c>
      <c r="P26" s="566"/>
      <c r="Q26" s="488"/>
      <c r="R26" s="488"/>
      <c r="S26" s="488"/>
      <c r="T26" s="488"/>
      <c r="U26" s="488"/>
    </row>
    <row r="27" spans="2:21" s="567" customFormat="1" ht="69.95" hidden="1" customHeight="1" x14ac:dyDescent="0.35">
      <c r="B27" s="561">
        <f>IF(OR('1. Erfassung V &amp; V'!$H$48&gt;0.01,'1. Erfassung V &amp; V'!$H$48&lt;-0.01),'1. Erfassung V &amp; V'!A48,0)</f>
        <v>0</v>
      </c>
      <c r="C27" s="561" t="str">
        <f>IF(OR('1. Erfassung V &amp; V'!$H$48&gt;0.01,'1. Erfassung V &amp; V'!$H$48&lt;-0.01),'1. Erfassung V &amp; V'!B48,"")</f>
        <v/>
      </c>
      <c r="D27" s="561" t="str">
        <f>IF(OR('1. Erfassung V &amp; V'!$H$48&gt;0.01,'1. Erfassung V &amp; V'!$H$48&lt;-0.01),'1. Erfassung V &amp; V'!C48,"")</f>
        <v/>
      </c>
      <c r="E27" s="561" t="str">
        <f>IF(OR('1. Erfassung V &amp; V'!$H$48&gt;0.01,'1. Erfassung V &amp; V'!$H$48&lt;-0.01),'1. Erfassung V &amp; V'!D48,"")</f>
        <v/>
      </c>
      <c r="F27" s="561" t="str">
        <f>IF(OR('1. Erfassung V &amp; V'!$H$48&gt;0.01,'1. Erfassung V &amp; V'!$H$48&lt;-0.01),'1. Erfassung V &amp; V'!E48,"")</f>
        <v/>
      </c>
      <c r="G27" s="561" t="str">
        <f>IF(OR('1. Erfassung V &amp; V'!$H$48&gt;0.01,'1. Erfassung V &amp; V'!$H$48&lt;-0.01),'1. Erfassung V &amp; V'!F48,"")</f>
        <v/>
      </c>
      <c r="H27" s="562" t="str">
        <f>IF(OR('1. Erfassung V &amp; V'!$H$48&gt;0.01,'1. Erfassung V &amp; V'!$H$48&lt;-0.01),'1. Erfassung V &amp; V'!G48,"")</f>
        <v/>
      </c>
      <c r="I27" s="563">
        <f>IF(OR('1. Erfassung V &amp; V'!$H$48&gt;0.01,'1. Erfassung V &amp; V'!$H$48&lt;-0.01),'1. Erfassung V &amp; V'!H48,0)</f>
        <v>0</v>
      </c>
      <c r="J27" s="561" t="str">
        <f>IF(OR('1. Erfassung V &amp; V'!$H$48&gt;0.01,'1. Erfassung V &amp; V'!$H$48&lt;-0.01),'1. Erfassung V &amp; V'!I48,"")</f>
        <v/>
      </c>
      <c r="K27" s="562" t="str">
        <f>IF(OR('1. Erfassung V &amp; V'!$H$48&gt;0.01,'1. Erfassung V &amp; V'!$H$48&lt;-0.01),'1. Erfassung V &amp; V'!J48,"")</f>
        <v/>
      </c>
      <c r="L27" s="562" t="str">
        <f>IF(OR('1. Erfassung V &amp; V'!$H$48&gt;0.01,'1. Erfassung V &amp; V'!$H$48&lt;-0.01),'1. Erfassung V &amp; V'!K48,"")</f>
        <v/>
      </c>
      <c r="M27" s="561" t="str">
        <f>IF(OR('1. Erfassung V &amp; V'!$H$48&gt;0.01,'1. Erfassung V &amp; V'!$H$48&lt;-0.01),'1. Erfassung V &amp; V'!L48,"")</f>
        <v/>
      </c>
      <c r="N27" s="563" t="str">
        <f>IF(OR('1. Erfassung V &amp; V'!$H$48&gt;0.01,'1. Erfassung V &amp; V'!$H$48&lt;-0.01),'1. Erfassung V &amp; V'!M48,"")</f>
        <v/>
      </c>
      <c r="O27" s="564" t="str">
        <f>IF(OR('1. Erfassung V &amp; V'!$H$48&gt;0.01,'1. Erfassung V &amp; V'!$H$48&lt;-0.01),'1. Erfassung V &amp; V'!N48,"")</f>
        <v/>
      </c>
      <c r="P27" s="566"/>
      <c r="Q27" s="488"/>
      <c r="R27" s="488"/>
      <c r="S27" s="488"/>
      <c r="T27" s="488"/>
      <c r="U27" s="488"/>
    </row>
    <row r="28" spans="2:21" ht="69.95" hidden="1" customHeight="1" x14ac:dyDescent="0.35">
      <c r="B28" s="561">
        <f>IF(OR('1. Erfassung V &amp; V'!$H$49&gt;0.01,'1. Erfassung V &amp; V'!$H$49&lt;-0.01),'1. Erfassung V &amp; V'!A49,0)</f>
        <v>0</v>
      </c>
      <c r="C28" s="561" t="str">
        <f>IF(OR('1. Erfassung V &amp; V'!$H$49&gt;0.01,'1. Erfassung V &amp; V'!$H$49&lt;-0.01),'1. Erfassung V &amp; V'!B49,"")</f>
        <v/>
      </c>
      <c r="D28" s="561" t="str">
        <f>IF(OR('1. Erfassung V &amp; V'!$H$49&gt;0.01,'1. Erfassung V &amp; V'!$H$49&lt;-0.01),'1. Erfassung V &amp; V'!C49,"")</f>
        <v/>
      </c>
      <c r="E28" s="561" t="str">
        <f>IF(OR('1. Erfassung V &amp; V'!$H$49&gt;0.01,'1. Erfassung V &amp; V'!$H$49&lt;-0.01),'1. Erfassung V &amp; V'!D49,"")</f>
        <v/>
      </c>
      <c r="F28" s="561" t="str">
        <f>IF(OR('1. Erfassung V &amp; V'!$H$49&gt;0.01,'1. Erfassung V &amp; V'!$H$49&lt;-0.01),'1. Erfassung V &amp; V'!E49,"")</f>
        <v/>
      </c>
      <c r="G28" s="561" t="str">
        <f>IF(OR('1. Erfassung V &amp; V'!$H$49&gt;0.01,'1. Erfassung V &amp; V'!$H$49&lt;-0.01),'1. Erfassung V &amp; V'!F49,"")</f>
        <v/>
      </c>
      <c r="H28" s="562" t="str">
        <f>IF(OR('1. Erfassung V &amp; V'!$H$49&gt;0.01,'1. Erfassung V &amp; V'!$H$49&lt;-0.01),'1. Erfassung V &amp; V'!G49,"")</f>
        <v/>
      </c>
      <c r="I28" s="563">
        <f>IF(OR('1. Erfassung V &amp; V'!$H$49&gt;0.01,'1. Erfassung V &amp; V'!$H$49&lt;-0.01),'1. Erfassung V &amp; V'!H49,0)</f>
        <v>0</v>
      </c>
      <c r="J28" s="561" t="str">
        <f>IF(OR('1. Erfassung V &amp; V'!$H$49&gt;0.01,'1. Erfassung V &amp; V'!$H$49&lt;-0.01),'1. Erfassung V &amp; V'!I49,"")</f>
        <v/>
      </c>
      <c r="K28" s="562" t="str">
        <f>IF(OR('1. Erfassung V &amp; V'!$H$49&gt;0.01,'1. Erfassung V &amp; V'!$H$49&lt;-0.01),'1. Erfassung V &amp; V'!J49,"")</f>
        <v/>
      </c>
      <c r="L28" s="562" t="str">
        <f>IF(OR('1. Erfassung V &amp; V'!$H$49&gt;0.01,'1. Erfassung V &amp; V'!$H$49&lt;-0.01),'1. Erfassung V &amp; V'!K49,"")</f>
        <v/>
      </c>
      <c r="M28" s="561" t="str">
        <f>IF(OR('1. Erfassung V &amp; V'!$H$49&gt;0.01,'1. Erfassung V &amp; V'!$H$49&lt;-0.01),'1. Erfassung V &amp; V'!L49,"")</f>
        <v/>
      </c>
      <c r="N28" s="563" t="str">
        <f>IF(OR('1. Erfassung V &amp; V'!$H$49&gt;0.01,'1. Erfassung V &amp; V'!$H$49&lt;-0.01),'1. Erfassung V &amp; V'!M49,"")</f>
        <v/>
      </c>
      <c r="O28" s="564" t="str">
        <f>IF(OR('1. Erfassung V &amp; V'!$H$49&gt;0.01,'1. Erfassung V &amp; V'!$H$49&lt;-0.01),'1. Erfassung V &amp; V'!N49,"")</f>
        <v/>
      </c>
      <c r="P28" s="565"/>
    </row>
    <row r="29" spans="2:21" s="567" customFormat="1" hidden="1" x14ac:dyDescent="0.2">
      <c r="B29" s="561"/>
      <c r="C29" s="561"/>
      <c r="D29" s="561"/>
      <c r="E29" s="561"/>
      <c r="F29" s="561"/>
      <c r="G29" s="561"/>
      <c r="H29" s="561"/>
      <c r="I29" s="568"/>
      <c r="J29" s="568"/>
      <c r="K29" s="561"/>
      <c r="L29" s="561"/>
      <c r="M29" s="561"/>
      <c r="N29" s="561"/>
      <c r="O29" s="564"/>
    </row>
    <row r="30" spans="2:21" s="567" customFormat="1" hidden="1" x14ac:dyDescent="0.2">
      <c r="B30" s="561"/>
      <c r="C30" s="561"/>
      <c r="D30" s="561"/>
      <c r="E30" s="561"/>
      <c r="F30" s="561"/>
      <c r="G30" s="561"/>
      <c r="H30" s="561"/>
      <c r="I30" s="568"/>
      <c r="J30" s="568"/>
      <c r="K30" s="561"/>
      <c r="L30" s="561"/>
      <c r="M30" s="561"/>
      <c r="N30" s="561"/>
      <c r="O30" s="564"/>
    </row>
    <row r="31" spans="2:21" s="567" customFormat="1" ht="90" hidden="1" x14ac:dyDescent="0.2">
      <c r="B31" s="569" t="s">
        <v>208</v>
      </c>
      <c r="C31" s="569" t="s">
        <v>99</v>
      </c>
      <c r="D31" s="569" t="s">
        <v>22</v>
      </c>
      <c r="E31" s="569" t="s">
        <v>14</v>
      </c>
      <c r="F31" s="570" t="s">
        <v>100</v>
      </c>
      <c r="G31" s="569" t="s">
        <v>20</v>
      </c>
      <c r="H31" s="569" t="s">
        <v>101</v>
      </c>
      <c r="I31" s="571" t="s">
        <v>102</v>
      </c>
      <c r="J31" s="571" t="s">
        <v>98</v>
      </c>
      <c r="K31" s="571" t="s">
        <v>109</v>
      </c>
      <c r="L31" s="569" t="s">
        <v>97</v>
      </c>
      <c r="M31" s="569" t="s">
        <v>103</v>
      </c>
      <c r="N31" s="569" t="s">
        <v>104</v>
      </c>
      <c r="O31" s="572" t="s">
        <v>110</v>
      </c>
      <c r="P31" s="572" t="s">
        <v>209</v>
      </c>
      <c r="Q31" s="569" t="str">
        <f>B31</f>
        <v>Nr. +/- 100000</v>
      </c>
      <c r="R31" s="569" t="s">
        <v>198</v>
      </c>
      <c r="S31" s="569" t="s">
        <v>200</v>
      </c>
      <c r="T31" s="569" t="s">
        <v>211</v>
      </c>
      <c r="U31" s="570" t="s">
        <v>203</v>
      </c>
    </row>
    <row r="32" spans="2:21" s="567" customFormat="1" hidden="1" x14ac:dyDescent="0.2">
      <c r="B32" s="573">
        <f>IF(AND(ISNUMBER(I2),I2&gt;0.01),(B2+100000),(B2-100))</f>
        <v>100001</v>
      </c>
      <c r="C32" s="573" t="str">
        <f t="shared" ref="C32:H41" si="0">IF($P32&lt;&gt;"X",C2,"")</f>
        <v>Bargeld</v>
      </c>
      <c r="D32" s="573">
        <f t="shared" si="0"/>
        <v>0</v>
      </c>
      <c r="E32" s="573" t="str">
        <f t="shared" si="0"/>
        <v>Portemonnaise</v>
      </c>
      <c r="F32" s="573">
        <f t="shared" si="0"/>
        <v>0</v>
      </c>
      <c r="G32" s="573">
        <f t="shared" si="0"/>
        <v>0</v>
      </c>
      <c r="H32" s="562">
        <f t="shared" si="0"/>
        <v>0</v>
      </c>
      <c r="I32" s="563">
        <f t="shared" ref="I32:I58" si="1">IF($P32&lt;&gt;"X",I2,0)</f>
        <v>125</v>
      </c>
      <c r="J32" s="563">
        <f t="shared" ref="J32:O41" si="2">IF($P32&lt;&gt;"X",J2,"")</f>
        <v>0</v>
      </c>
      <c r="K32" s="562">
        <f t="shared" si="2"/>
        <v>0</v>
      </c>
      <c r="L32" s="562">
        <f t="shared" si="2"/>
        <v>0</v>
      </c>
      <c r="M32" s="573">
        <f t="shared" si="2"/>
        <v>0</v>
      </c>
      <c r="N32" s="563">
        <f t="shared" si="2"/>
        <v>0</v>
      </c>
      <c r="O32" s="573">
        <f t="shared" si="2"/>
        <v>0</v>
      </c>
      <c r="P32" s="573" t="str">
        <f t="shared" ref="P32:P58" si="3">IF(Q32=-100000,"X",IF(Q32&gt;0.01,"A",IF(AND(Q32&lt;0.01,Q32&gt;-100000),"S","")))</f>
        <v>A</v>
      </c>
      <c r="Q32" s="573">
        <f>B32</f>
        <v>100001</v>
      </c>
      <c r="R32" s="573">
        <f>I32*B32</f>
        <v>12500125</v>
      </c>
      <c r="S32" s="573">
        <f>IF(P32&lt;&gt;"X",ROW()*Q32,"")</f>
        <v>3200032</v>
      </c>
      <c r="T32" s="573">
        <f>IF($P32="A",-100*R32,IF($P32="S",Q32*-I32,""))</f>
        <v>-1250012500</v>
      </c>
      <c r="U32" s="573">
        <f>B2</f>
        <v>1</v>
      </c>
    </row>
    <row r="33" spans="2:21" s="567" customFormat="1" hidden="1" x14ac:dyDescent="0.2">
      <c r="B33" s="573">
        <f t="shared" ref="B33:B58" si="4">IF(AND(ISNUMBER(I3),I3&gt;0.01),(B3+100000),(B3-100))</f>
        <v>-98</v>
      </c>
      <c r="C33" s="573" t="str">
        <f t="shared" si="0"/>
        <v>Girokonto</v>
      </c>
      <c r="D33" s="573" t="str">
        <f t="shared" si="0"/>
        <v>Siemone und ich je 50%</v>
      </c>
      <c r="E33" s="573" t="str">
        <f t="shared" si="0"/>
        <v>Hannoversche Volksbank</v>
      </c>
      <c r="F33" s="573">
        <f t="shared" si="0"/>
        <v>1234</v>
      </c>
      <c r="G33" s="573" t="str">
        <f t="shared" si="0"/>
        <v>für Mietshaus</v>
      </c>
      <c r="H33" s="562">
        <f t="shared" si="0"/>
        <v>45716</v>
      </c>
      <c r="I33" s="563">
        <f t="shared" si="1"/>
        <v>-526.55999999999995</v>
      </c>
      <c r="J33" s="563">
        <f t="shared" si="2"/>
        <v>-2000</v>
      </c>
      <c r="K33" s="562">
        <f t="shared" si="2"/>
        <v>46827</v>
      </c>
      <c r="L33" s="562">
        <f t="shared" si="2"/>
        <v>0</v>
      </c>
      <c r="M33" s="573">
        <f t="shared" si="2"/>
        <v>0</v>
      </c>
      <c r="N33" s="563">
        <f t="shared" si="2"/>
        <v>0</v>
      </c>
      <c r="O33" s="573" t="str">
        <f t="shared" si="2"/>
        <v>parallel Kredit Haus Am Sauerwinkel 13</v>
      </c>
      <c r="P33" s="573" t="str">
        <f t="shared" si="3"/>
        <v>S</v>
      </c>
      <c r="Q33" s="573">
        <f t="shared" ref="Q33:Q58" si="5">B33</f>
        <v>-98</v>
      </c>
      <c r="R33" s="573">
        <f t="shared" ref="R33:R58" si="6">I33*B33</f>
        <v>51602.879999999997</v>
      </c>
      <c r="S33" s="573">
        <f t="shared" ref="S33:S58" si="7">IF(P33&lt;&gt;"X",ROW()*Q33,"")</f>
        <v>-3234</v>
      </c>
      <c r="T33" s="573">
        <f t="shared" ref="T33:T57" si="8">IF($P33="A",-100*R33,IF($P33="S",Q33*-I33,""))</f>
        <v>-51602.879999999997</v>
      </c>
      <c r="U33" s="573">
        <f t="shared" ref="U33:U58" si="9">B3</f>
        <v>2</v>
      </c>
    </row>
    <row r="34" spans="2:21" s="567" customFormat="1" hidden="1" x14ac:dyDescent="0.2">
      <c r="B34" s="573">
        <f t="shared" si="4"/>
        <v>100003</v>
      </c>
      <c r="C34" s="573" t="str">
        <f t="shared" si="0"/>
        <v>Girokonto</v>
      </c>
      <c r="D34" s="573">
        <f t="shared" si="0"/>
        <v>0</v>
      </c>
      <c r="E34" s="573" t="str">
        <f t="shared" si="0"/>
        <v>Sparkasse Hannover</v>
      </c>
      <c r="F34" s="573">
        <f t="shared" si="0"/>
        <v>456</v>
      </c>
      <c r="G34" s="573">
        <f t="shared" si="0"/>
        <v>0</v>
      </c>
      <c r="H34" s="562">
        <f t="shared" si="0"/>
        <v>45716</v>
      </c>
      <c r="I34" s="563">
        <f t="shared" si="1"/>
        <v>2356</v>
      </c>
      <c r="J34" s="563">
        <f t="shared" si="2"/>
        <v>-3000</v>
      </c>
      <c r="K34" s="562">
        <f t="shared" si="2"/>
        <v>0</v>
      </c>
      <c r="L34" s="562">
        <f t="shared" si="2"/>
        <v>0</v>
      </c>
      <c r="M34" s="573">
        <f t="shared" si="2"/>
        <v>0</v>
      </c>
      <c r="N34" s="563">
        <f t="shared" si="2"/>
        <v>0</v>
      </c>
      <c r="O34" s="573">
        <f t="shared" si="2"/>
        <v>0</v>
      </c>
      <c r="P34" s="573" t="str">
        <f t="shared" si="3"/>
        <v>A</v>
      </c>
      <c r="Q34" s="573">
        <f t="shared" si="5"/>
        <v>100003</v>
      </c>
      <c r="R34" s="573">
        <f t="shared" si="6"/>
        <v>235607068</v>
      </c>
      <c r="S34" s="573">
        <f t="shared" si="7"/>
        <v>3400102</v>
      </c>
      <c r="T34" s="573">
        <f t="shared" si="8"/>
        <v>-23560706800</v>
      </c>
      <c r="U34" s="573">
        <f t="shared" si="9"/>
        <v>3</v>
      </c>
    </row>
    <row r="35" spans="2:21" s="567" customFormat="1" hidden="1" x14ac:dyDescent="0.2">
      <c r="B35" s="573">
        <f t="shared" si="4"/>
        <v>100004</v>
      </c>
      <c r="C35" s="573" t="str">
        <f t="shared" si="0"/>
        <v>Münzsammlung</v>
      </c>
      <c r="D35" s="573">
        <f t="shared" si="0"/>
        <v>0</v>
      </c>
      <c r="E35" s="573" t="str">
        <f t="shared" si="0"/>
        <v>Münzsammlung</v>
      </c>
      <c r="F35" s="573">
        <f t="shared" si="0"/>
        <v>0</v>
      </c>
      <c r="G35" s="573">
        <f t="shared" si="0"/>
        <v>0</v>
      </c>
      <c r="H35" s="562">
        <f t="shared" si="0"/>
        <v>0</v>
      </c>
      <c r="I35" s="563">
        <f t="shared" si="1"/>
        <v>3500</v>
      </c>
      <c r="J35" s="563">
        <f t="shared" si="2"/>
        <v>0</v>
      </c>
      <c r="K35" s="562">
        <f t="shared" si="2"/>
        <v>45869</v>
      </c>
      <c r="L35" s="562">
        <f t="shared" si="2"/>
        <v>0</v>
      </c>
      <c r="M35" s="573">
        <f t="shared" si="2"/>
        <v>0</v>
      </c>
      <c r="N35" s="563">
        <f t="shared" si="2"/>
        <v>0</v>
      </c>
      <c r="O35" s="573" t="str">
        <f t="shared" si="2"/>
        <v>geplanter Verkauf soll ca. 5000,00 bringen. Hier vorsichtiger Wert ge. Pfandleihaus Müller.</v>
      </c>
      <c r="P35" s="573" t="str">
        <f t="shared" si="3"/>
        <v>A</v>
      </c>
      <c r="Q35" s="573">
        <f t="shared" si="5"/>
        <v>100004</v>
      </c>
      <c r="R35" s="573">
        <f>I35*B35</f>
        <v>350014000</v>
      </c>
      <c r="S35" s="573">
        <f t="shared" si="7"/>
        <v>3500140</v>
      </c>
      <c r="T35" s="573">
        <f t="shared" si="8"/>
        <v>-35001400000</v>
      </c>
      <c r="U35" s="573">
        <f t="shared" si="9"/>
        <v>4</v>
      </c>
    </row>
    <row r="36" spans="2:21" s="567" customFormat="1" hidden="1" x14ac:dyDescent="0.2">
      <c r="B36" s="573">
        <f t="shared" si="4"/>
        <v>-95</v>
      </c>
      <c r="C36" s="573" t="str">
        <f t="shared" si="0"/>
        <v>Kreditkartenkonto</v>
      </c>
      <c r="D36" s="573">
        <f t="shared" si="0"/>
        <v>0</v>
      </c>
      <c r="E36" s="573" t="str">
        <f t="shared" si="0"/>
        <v>Visa</v>
      </c>
      <c r="F36" s="573">
        <f t="shared" si="0"/>
        <v>858</v>
      </c>
      <c r="G36" s="573">
        <f t="shared" si="0"/>
        <v>0</v>
      </c>
      <c r="H36" s="562">
        <f t="shared" si="0"/>
        <v>0</v>
      </c>
      <c r="I36" s="563">
        <f t="shared" si="1"/>
        <v>-5236</v>
      </c>
      <c r="J36" s="563">
        <f t="shared" si="2"/>
        <v>-7000</v>
      </c>
      <c r="K36" s="562">
        <f t="shared" si="2"/>
        <v>0</v>
      </c>
      <c r="L36" s="562">
        <f t="shared" si="2"/>
        <v>0</v>
      </c>
      <c r="M36" s="573">
        <f t="shared" si="2"/>
        <v>0</v>
      </c>
      <c r="N36" s="563">
        <f t="shared" si="2"/>
        <v>0</v>
      </c>
      <c r="O36" s="573">
        <f t="shared" si="2"/>
        <v>0</v>
      </c>
      <c r="P36" s="573" t="str">
        <f t="shared" si="3"/>
        <v>S</v>
      </c>
      <c r="Q36" s="573">
        <f t="shared" si="5"/>
        <v>-95</v>
      </c>
      <c r="R36" s="573">
        <f t="shared" si="6"/>
        <v>497420</v>
      </c>
      <c r="S36" s="573">
        <f t="shared" si="7"/>
        <v>-3420</v>
      </c>
      <c r="T36" s="573">
        <f t="shared" si="8"/>
        <v>-497420</v>
      </c>
      <c r="U36" s="573">
        <f t="shared" si="9"/>
        <v>5</v>
      </c>
    </row>
    <row r="37" spans="2:21" s="567" customFormat="1" hidden="1" x14ac:dyDescent="0.2">
      <c r="B37" s="573">
        <f t="shared" si="4"/>
        <v>-100</v>
      </c>
      <c r="C37" s="573" t="str">
        <f t="shared" si="0"/>
        <v/>
      </c>
      <c r="D37" s="573" t="str">
        <f t="shared" si="0"/>
        <v/>
      </c>
      <c r="E37" s="573" t="str">
        <f t="shared" si="0"/>
        <v/>
      </c>
      <c r="F37" s="573" t="str">
        <f t="shared" si="0"/>
        <v/>
      </c>
      <c r="G37" s="573" t="str">
        <f t="shared" si="0"/>
        <v/>
      </c>
      <c r="H37" s="562" t="str">
        <f t="shared" si="0"/>
        <v/>
      </c>
      <c r="I37" s="563">
        <f t="shared" si="1"/>
        <v>0</v>
      </c>
      <c r="J37" s="563" t="str">
        <f t="shared" si="2"/>
        <v/>
      </c>
      <c r="K37" s="562" t="str">
        <f t="shared" si="2"/>
        <v/>
      </c>
      <c r="L37" s="562" t="str">
        <f t="shared" si="2"/>
        <v/>
      </c>
      <c r="M37" s="573" t="str">
        <f t="shared" si="2"/>
        <v/>
      </c>
      <c r="N37" s="563" t="str">
        <f t="shared" si="2"/>
        <v/>
      </c>
      <c r="O37" s="573" t="str">
        <f t="shared" si="2"/>
        <v/>
      </c>
      <c r="P37" s="573" t="str">
        <f t="shared" si="3"/>
        <v>S</v>
      </c>
      <c r="Q37" s="573">
        <f t="shared" si="5"/>
        <v>-100</v>
      </c>
      <c r="R37" s="573">
        <f t="shared" si="6"/>
        <v>0</v>
      </c>
      <c r="S37" s="573">
        <f t="shared" si="7"/>
        <v>-3700</v>
      </c>
      <c r="T37" s="573">
        <f t="shared" si="8"/>
        <v>0</v>
      </c>
      <c r="U37" s="573">
        <f t="shared" si="9"/>
        <v>0</v>
      </c>
    </row>
    <row r="38" spans="2:21" s="567" customFormat="1" hidden="1" x14ac:dyDescent="0.2">
      <c r="B38" s="573">
        <f t="shared" si="4"/>
        <v>-100</v>
      </c>
      <c r="C38" s="573" t="str">
        <f t="shared" si="0"/>
        <v/>
      </c>
      <c r="D38" s="573" t="str">
        <f t="shared" si="0"/>
        <v/>
      </c>
      <c r="E38" s="573" t="str">
        <f t="shared" si="0"/>
        <v/>
      </c>
      <c r="F38" s="573" t="str">
        <f t="shared" si="0"/>
        <v/>
      </c>
      <c r="G38" s="573" t="str">
        <f t="shared" si="0"/>
        <v/>
      </c>
      <c r="H38" s="562" t="str">
        <f t="shared" si="0"/>
        <v/>
      </c>
      <c r="I38" s="563">
        <f t="shared" si="1"/>
        <v>0</v>
      </c>
      <c r="J38" s="563" t="str">
        <f t="shared" si="2"/>
        <v/>
      </c>
      <c r="K38" s="562" t="str">
        <f t="shared" si="2"/>
        <v/>
      </c>
      <c r="L38" s="562" t="str">
        <f t="shared" si="2"/>
        <v/>
      </c>
      <c r="M38" s="573" t="str">
        <f t="shared" si="2"/>
        <v/>
      </c>
      <c r="N38" s="563" t="str">
        <f t="shared" si="2"/>
        <v/>
      </c>
      <c r="O38" s="573" t="str">
        <f t="shared" si="2"/>
        <v/>
      </c>
      <c r="P38" s="573" t="str">
        <f t="shared" si="3"/>
        <v>S</v>
      </c>
      <c r="Q38" s="573">
        <f t="shared" si="5"/>
        <v>-100</v>
      </c>
      <c r="R38" s="573">
        <f t="shared" si="6"/>
        <v>0</v>
      </c>
      <c r="S38" s="573">
        <f t="shared" si="7"/>
        <v>-3800</v>
      </c>
      <c r="T38" s="573">
        <f t="shared" si="8"/>
        <v>0</v>
      </c>
      <c r="U38" s="573">
        <f t="shared" si="9"/>
        <v>0</v>
      </c>
    </row>
    <row r="39" spans="2:21" s="567" customFormat="1" hidden="1" x14ac:dyDescent="0.2">
      <c r="B39" s="573">
        <f t="shared" si="4"/>
        <v>-100</v>
      </c>
      <c r="C39" s="573" t="str">
        <f t="shared" si="0"/>
        <v/>
      </c>
      <c r="D39" s="573" t="str">
        <f t="shared" si="0"/>
        <v/>
      </c>
      <c r="E39" s="573" t="str">
        <f t="shared" si="0"/>
        <v/>
      </c>
      <c r="F39" s="573" t="str">
        <f t="shared" si="0"/>
        <v/>
      </c>
      <c r="G39" s="573" t="str">
        <f t="shared" si="0"/>
        <v/>
      </c>
      <c r="H39" s="562" t="str">
        <f t="shared" si="0"/>
        <v/>
      </c>
      <c r="I39" s="563">
        <f t="shared" si="1"/>
        <v>0</v>
      </c>
      <c r="J39" s="563" t="str">
        <f t="shared" si="2"/>
        <v/>
      </c>
      <c r="K39" s="562" t="str">
        <f t="shared" si="2"/>
        <v/>
      </c>
      <c r="L39" s="562" t="str">
        <f t="shared" si="2"/>
        <v/>
      </c>
      <c r="M39" s="573" t="str">
        <f t="shared" si="2"/>
        <v/>
      </c>
      <c r="N39" s="563" t="str">
        <f t="shared" si="2"/>
        <v/>
      </c>
      <c r="O39" s="573" t="str">
        <f t="shared" si="2"/>
        <v/>
      </c>
      <c r="P39" s="573" t="str">
        <f t="shared" si="3"/>
        <v>S</v>
      </c>
      <c r="Q39" s="573">
        <f t="shared" si="5"/>
        <v>-100</v>
      </c>
      <c r="R39" s="573">
        <f t="shared" si="6"/>
        <v>0</v>
      </c>
      <c r="S39" s="573">
        <f t="shared" si="7"/>
        <v>-3900</v>
      </c>
      <c r="T39" s="573">
        <f t="shared" si="8"/>
        <v>0</v>
      </c>
      <c r="U39" s="573">
        <f t="shared" si="9"/>
        <v>0</v>
      </c>
    </row>
    <row r="40" spans="2:21" s="567" customFormat="1" hidden="1" x14ac:dyDescent="0.2">
      <c r="B40" s="573">
        <f t="shared" si="4"/>
        <v>-100</v>
      </c>
      <c r="C40" s="573" t="str">
        <f t="shared" si="0"/>
        <v/>
      </c>
      <c r="D40" s="573" t="str">
        <f t="shared" si="0"/>
        <v/>
      </c>
      <c r="E40" s="573" t="str">
        <f t="shared" si="0"/>
        <v/>
      </c>
      <c r="F40" s="573" t="str">
        <f t="shared" si="0"/>
        <v/>
      </c>
      <c r="G40" s="573" t="str">
        <f t="shared" si="0"/>
        <v/>
      </c>
      <c r="H40" s="562" t="str">
        <f t="shared" si="0"/>
        <v/>
      </c>
      <c r="I40" s="563">
        <f t="shared" si="1"/>
        <v>0</v>
      </c>
      <c r="J40" s="563" t="str">
        <f t="shared" si="2"/>
        <v/>
      </c>
      <c r="K40" s="562" t="str">
        <f t="shared" si="2"/>
        <v/>
      </c>
      <c r="L40" s="562" t="str">
        <f t="shared" si="2"/>
        <v/>
      </c>
      <c r="M40" s="573" t="str">
        <f t="shared" si="2"/>
        <v/>
      </c>
      <c r="N40" s="563" t="str">
        <f t="shared" si="2"/>
        <v/>
      </c>
      <c r="O40" s="573" t="str">
        <f t="shared" si="2"/>
        <v/>
      </c>
      <c r="P40" s="573" t="str">
        <f t="shared" si="3"/>
        <v>S</v>
      </c>
      <c r="Q40" s="573">
        <f t="shared" si="5"/>
        <v>-100</v>
      </c>
      <c r="R40" s="573">
        <f t="shared" si="6"/>
        <v>0</v>
      </c>
      <c r="S40" s="573">
        <f t="shared" si="7"/>
        <v>-4000</v>
      </c>
      <c r="T40" s="573">
        <f t="shared" si="8"/>
        <v>0</v>
      </c>
      <c r="U40" s="573">
        <f t="shared" si="9"/>
        <v>0</v>
      </c>
    </row>
    <row r="41" spans="2:21" s="567" customFormat="1" hidden="1" x14ac:dyDescent="0.2">
      <c r="B41" s="573">
        <f t="shared" si="4"/>
        <v>-100</v>
      </c>
      <c r="C41" s="573" t="str">
        <f t="shared" si="0"/>
        <v/>
      </c>
      <c r="D41" s="573" t="str">
        <f t="shared" si="0"/>
        <v/>
      </c>
      <c r="E41" s="573" t="str">
        <f t="shared" si="0"/>
        <v/>
      </c>
      <c r="F41" s="573" t="str">
        <f t="shared" si="0"/>
        <v/>
      </c>
      <c r="G41" s="573" t="str">
        <f t="shared" si="0"/>
        <v/>
      </c>
      <c r="H41" s="562" t="str">
        <f t="shared" si="0"/>
        <v/>
      </c>
      <c r="I41" s="563">
        <f t="shared" si="1"/>
        <v>0</v>
      </c>
      <c r="J41" s="563" t="str">
        <f t="shared" si="2"/>
        <v/>
      </c>
      <c r="K41" s="562" t="str">
        <f t="shared" si="2"/>
        <v/>
      </c>
      <c r="L41" s="562" t="str">
        <f t="shared" si="2"/>
        <v/>
      </c>
      <c r="M41" s="573" t="str">
        <f t="shared" si="2"/>
        <v/>
      </c>
      <c r="N41" s="563" t="str">
        <f t="shared" si="2"/>
        <v/>
      </c>
      <c r="O41" s="573" t="str">
        <f t="shared" si="2"/>
        <v/>
      </c>
      <c r="P41" s="573" t="str">
        <f t="shared" si="3"/>
        <v>S</v>
      </c>
      <c r="Q41" s="573">
        <f t="shared" si="5"/>
        <v>-100</v>
      </c>
      <c r="R41" s="573">
        <f t="shared" si="6"/>
        <v>0</v>
      </c>
      <c r="S41" s="573">
        <f t="shared" si="7"/>
        <v>-4100</v>
      </c>
      <c r="T41" s="573">
        <f t="shared" si="8"/>
        <v>0</v>
      </c>
      <c r="U41" s="573">
        <f t="shared" si="9"/>
        <v>0</v>
      </c>
    </row>
    <row r="42" spans="2:21" s="567" customFormat="1" hidden="1" x14ac:dyDescent="0.2">
      <c r="B42" s="573">
        <f t="shared" si="4"/>
        <v>-100</v>
      </c>
      <c r="C42" s="573" t="str">
        <f t="shared" ref="C42:H51" si="10">IF($P42&lt;&gt;"X",C12,"")</f>
        <v/>
      </c>
      <c r="D42" s="573" t="str">
        <f t="shared" si="10"/>
        <v/>
      </c>
      <c r="E42" s="573" t="str">
        <f t="shared" si="10"/>
        <v/>
      </c>
      <c r="F42" s="573" t="str">
        <f t="shared" si="10"/>
        <v/>
      </c>
      <c r="G42" s="573" t="str">
        <f t="shared" si="10"/>
        <v/>
      </c>
      <c r="H42" s="562" t="str">
        <f t="shared" si="10"/>
        <v/>
      </c>
      <c r="I42" s="563">
        <f t="shared" si="1"/>
        <v>0</v>
      </c>
      <c r="J42" s="563" t="str">
        <f t="shared" ref="J42:O51" si="11">IF($P42&lt;&gt;"X",J12,"")</f>
        <v/>
      </c>
      <c r="K42" s="562" t="str">
        <f t="shared" si="11"/>
        <v/>
      </c>
      <c r="L42" s="562" t="str">
        <f t="shared" si="11"/>
        <v/>
      </c>
      <c r="M42" s="573" t="str">
        <f t="shared" si="11"/>
        <v/>
      </c>
      <c r="N42" s="563" t="str">
        <f t="shared" si="11"/>
        <v/>
      </c>
      <c r="O42" s="573" t="str">
        <f t="shared" si="11"/>
        <v/>
      </c>
      <c r="P42" s="573" t="str">
        <f t="shared" si="3"/>
        <v>S</v>
      </c>
      <c r="Q42" s="573">
        <f t="shared" si="5"/>
        <v>-100</v>
      </c>
      <c r="R42" s="573">
        <f t="shared" si="6"/>
        <v>0</v>
      </c>
      <c r="S42" s="573">
        <f t="shared" si="7"/>
        <v>-4200</v>
      </c>
      <c r="T42" s="573">
        <f t="shared" si="8"/>
        <v>0</v>
      </c>
      <c r="U42" s="573">
        <f t="shared" si="9"/>
        <v>0</v>
      </c>
    </row>
    <row r="43" spans="2:21" s="567" customFormat="1" hidden="1" x14ac:dyDescent="0.2">
      <c r="B43" s="573">
        <f t="shared" si="4"/>
        <v>-100</v>
      </c>
      <c r="C43" s="573" t="str">
        <f t="shared" si="10"/>
        <v/>
      </c>
      <c r="D43" s="573" t="str">
        <f t="shared" si="10"/>
        <v/>
      </c>
      <c r="E43" s="573" t="str">
        <f t="shared" si="10"/>
        <v/>
      </c>
      <c r="F43" s="573" t="str">
        <f t="shared" si="10"/>
        <v/>
      </c>
      <c r="G43" s="573" t="str">
        <f t="shared" si="10"/>
        <v/>
      </c>
      <c r="H43" s="562" t="str">
        <f t="shared" si="10"/>
        <v/>
      </c>
      <c r="I43" s="563">
        <f t="shared" si="1"/>
        <v>0</v>
      </c>
      <c r="J43" s="563" t="str">
        <f t="shared" si="11"/>
        <v/>
      </c>
      <c r="K43" s="562" t="str">
        <f t="shared" si="11"/>
        <v/>
      </c>
      <c r="L43" s="562" t="str">
        <f t="shared" si="11"/>
        <v/>
      </c>
      <c r="M43" s="573" t="str">
        <f t="shared" si="11"/>
        <v/>
      </c>
      <c r="N43" s="563" t="str">
        <f t="shared" si="11"/>
        <v/>
      </c>
      <c r="O43" s="573" t="str">
        <f t="shared" si="11"/>
        <v/>
      </c>
      <c r="P43" s="573" t="str">
        <f t="shared" si="3"/>
        <v>S</v>
      </c>
      <c r="Q43" s="573">
        <f t="shared" si="5"/>
        <v>-100</v>
      </c>
      <c r="R43" s="573">
        <f t="shared" si="6"/>
        <v>0</v>
      </c>
      <c r="S43" s="573">
        <f t="shared" si="7"/>
        <v>-4300</v>
      </c>
      <c r="T43" s="573">
        <f t="shared" si="8"/>
        <v>0</v>
      </c>
      <c r="U43" s="573">
        <f t="shared" si="9"/>
        <v>0</v>
      </c>
    </row>
    <row r="44" spans="2:21" s="567" customFormat="1" hidden="1" x14ac:dyDescent="0.2">
      <c r="B44" s="573">
        <f t="shared" si="4"/>
        <v>100013</v>
      </c>
      <c r="C44" s="573" t="str">
        <f t="shared" si="10"/>
        <v>Sparbuch</v>
      </c>
      <c r="D44" s="573" t="str">
        <f t="shared" si="10"/>
        <v>ich</v>
      </c>
      <c r="E44" s="573" t="str">
        <f t="shared" si="10"/>
        <v>Unicredit</v>
      </c>
      <c r="F44" s="573" t="str">
        <f t="shared" si="10"/>
        <v>789</v>
      </c>
      <c r="G44" s="573">
        <f t="shared" si="10"/>
        <v>0</v>
      </c>
      <c r="H44" s="562">
        <f t="shared" si="10"/>
        <v>0</v>
      </c>
      <c r="I44" s="563">
        <f t="shared" si="1"/>
        <v>4312</v>
      </c>
      <c r="J44" s="563">
        <f t="shared" si="11"/>
        <v>0</v>
      </c>
      <c r="K44" s="562">
        <f t="shared" si="11"/>
        <v>0</v>
      </c>
      <c r="L44" s="562">
        <f t="shared" si="11"/>
        <v>0</v>
      </c>
      <c r="M44" s="573">
        <f t="shared" si="11"/>
        <v>0</v>
      </c>
      <c r="N44" s="563">
        <f t="shared" si="11"/>
        <v>0</v>
      </c>
      <c r="O44" s="573">
        <f t="shared" si="11"/>
        <v>0</v>
      </c>
      <c r="P44" s="573" t="str">
        <f t="shared" si="3"/>
        <v>A</v>
      </c>
      <c r="Q44" s="573">
        <f t="shared" si="5"/>
        <v>100013</v>
      </c>
      <c r="R44" s="573">
        <f t="shared" si="6"/>
        <v>431256056</v>
      </c>
      <c r="S44" s="573">
        <f t="shared" si="7"/>
        <v>4400572</v>
      </c>
      <c r="T44" s="573">
        <f t="shared" si="8"/>
        <v>-43125605600</v>
      </c>
      <c r="U44" s="573">
        <f t="shared" si="9"/>
        <v>13</v>
      </c>
    </row>
    <row r="45" spans="2:21" s="567" customFormat="1" hidden="1" x14ac:dyDescent="0.2">
      <c r="B45" s="573">
        <f t="shared" si="4"/>
        <v>-100</v>
      </c>
      <c r="C45" s="573" t="str">
        <f t="shared" si="10"/>
        <v/>
      </c>
      <c r="D45" s="573" t="str">
        <f t="shared" si="10"/>
        <v/>
      </c>
      <c r="E45" s="573" t="str">
        <f t="shared" si="10"/>
        <v/>
      </c>
      <c r="F45" s="573" t="str">
        <f t="shared" si="10"/>
        <v/>
      </c>
      <c r="G45" s="573" t="str">
        <f t="shared" si="10"/>
        <v/>
      </c>
      <c r="H45" s="562" t="str">
        <f t="shared" si="10"/>
        <v/>
      </c>
      <c r="I45" s="563">
        <f t="shared" si="1"/>
        <v>0</v>
      </c>
      <c r="J45" s="563" t="str">
        <f t="shared" si="11"/>
        <v/>
      </c>
      <c r="K45" s="562" t="str">
        <f t="shared" si="11"/>
        <v/>
      </c>
      <c r="L45" s="562" t="str">
        <f t="shared" si="11"/>
        <v/>
      </c>
      <c r="M45" s="573" t="str">
        <f t="shared" si="11"/>
        <v/>
      </c>
      <c r="N45" s="563" t="str">
        <f t="shared" si="11"/>
        <v/>
      </c>
      <c r="O45" s="573" t="str">
        <f t="shared" si="11"/>
        <v/>
      </c>
      <c r="P45" s="573" t="str">
        <f t="shared" si="3"/>
        <v>S</v>
      </c>
      <c r="Q45" s="573">
        <f t="shared" si="5"/>
        <v>-100</v>
      </c>
      <c r="R45" s="573">
        <f t="shared" si="6"/>
        <v>0</v>
      </c>
      <c r="S45" s="573">
        <f t="shared" si="7"/>
        <v>-4500</v>
      </c>
      <c r="T45" s="573">
        <f t="shared" si="8"/>
        <v>0</v>
      </c>
      <c r="U45" s="573">
        <f t="shared" si="9"/>
        <v>0</v>
      </c>
    </row>
    <row r="46" spans="2:21" s="567" customFormat="1" hidden="1" x14ac:dyDescent="0.2">
      <c r="B46" s="573">
        <f t="shared" si="4"/>
        <v>-100</v>
      </c>
      <c r="C46" s="573" t="str">
        <f t="shared" si="10"/>
        <v/>
      </c>
      <c r="D46" s="573" t="str">
        <f t="shared" si="10"/>
        <v/>
      </c>
      <c r="E46" s="573" t="str">
        <f t="shared" si="10"/>
        <v/>
      </c>
      <c r="F46" s="573" t="str">
        <f t="shared" si="10"/>
        <v/>
      </c>
      <c r="G46" s="573" t="str">
        <f t="shared" si="10"/>
        <v/>
      </c>
      <c r="H46" s="562" t="str">
        <f t="shared" si="10"/>
        <v/>
      </c>
      <c r="I46" s="563">
        <f t="shared" si="1"/>
        <v>0</v>
      </c>
      <c r="J46" s="563" t="str">
        <f t="shared" si="11"/>
        <v/>
      </c>
      <c r="K46" s="562" t="str">
        <f t="shared" si="11"/>
        <v/>
      </c>
      <c r="L46" s="562" t="str">
        <f t="shared" si="11"/>
        <v/>
      </c>
      <c r="M46" s="573" t="str">
        <f t="shared" si="11"/>
        <v/>
      </c>
      <c r="N46" s="563" t="str">
        <f t="shared" si="11"/>
        <v/>
      </c>
      <c r="O46" s="573" t="str">
        <f t="shared" si="11"/>
        <v/>
      </c>
      <c r="P46" s="573" t="str">
        <f t="shared" si="3"/>
        <v>S</v>
      </c>
      <c r="Q46" s="573">
        <f t="shared" si="5"/>
        <v>-100</v>
      </c>
      <c r="R46" s="573">
        <f t="shared" si="6"/>
        <v>0</v>
      </c>
      <c r="S46" s="573">
        <f t="shared" si="7"/>
        <v>-4600</v>
      </c>
      <c r="T46" s="573">
        <f t="shared" si="8"/>
        <v>0</v>
      </c>
      <c r="U46" s="573">
        <f>B16</f>
        <v>0</v>
      </c>
    </row>
    <row r="47" spans="2:21" s="567" customFormat="1" hidden="1" x14ac:dyDescent="0.2">
      <c r="B47" s="573">
        <f t="shared" si="4"/>
        <v>-100</v>
      </c>
      <c r="C47" s="573" t="str">
        <f t="shared" si="10"/>
        <v/>
      </c>
      <c r="D47" s="573" t="str">
        <f t="shared" si="10"/>
        <v/>
      </c>
      <c r="E47" s="573" t="str">
        <f t="shared" si="10"/>
        <v/>
      </c>
      <c r="F47" s="573" t="str">
        <f t="shared" si="10"/>
        <v/>
      </c>
      <c r="G47" s="573" t="str">
        <f t="shared" si="10"/>
        <v/>
      </c>
      <c r="H47" s="562" t="str">
        <f t="shared" si="10"/>
        <v/>
      </c>
      <c r="I47" s="563">
        <f t="shared" si="1"/>
        <v>0</v>
      </c>
      <c r="J47" s="563" t="str">
        <f t="shared" si="11"/>
        <v/>
      </c>
      <c r="K47" s="562" t="str">
        <f t="shared" si="11"/>
        <v/>
      </c>
      <c r="L47" s="562" t="str">
        <f t="shared" si="11"/>
        <v/>
      </c>
      <c r="M47" s="573" t="str">
        <f t="shared" si="11"/>
        <v/>
      </c>
      <c r="N47" s="563" t="str">
        <f t="shared" si="11"/>
        <v/>
      </c>
      <c r="O47" s="573" t="str">
        <f t="shared" si="11"/>
        <v/>
      </c>
      <c r="P47" s="573" t="str">
        <f t="shared" si="3"/>
        <v>S</v>
      </c>
      <c r="Q47" s="573">
        <f t="shared" si="5"/>
        <v>-100</v>
      </c>
      <c r="R47" s="573">
        <f t="shared" si="6"/>
        <v>0</v>
      </c>
      <c r="S47" s="573">
        <f t="shared" si="7"/>
        <v>-4700</v>
      </c>
      <c r="T47" s="573">
        <f t="shared" si="8"/>
        <v>0</v>
      </c>
      <c r="U47" s="573">
        <f t="shared" si="9"/>
        <v>0</v>
      </c>
    </row>
    <row r="48" spans="2:21" s="567" customFormat="1" hidden="1" x14ac:dyDescent="0.2">
      <c r="B48" s="573">
        <f t="shared" si="4"/>
        <v>-100</v>
      </c>
      <c r="C48" s="573" t="str">
        <f t="shared" si="10"/>
        <v/>
      </c>
      <c r="D48" s="573" t="str">
        <f t="shared" si="10"/>
        <v/>
      </c>
      <c r="E48" s="573" t="str">
        <f t="shared" si="10"/>
        <v/>
      </c>
      <c r="F48" s="573" t="str">
        <f t="shared" si="10"/>
        <v/>
      </c>
      <c r="G48" s="573" t="str">
        <f t="shared" si="10"/>
        <v/>
      </c>
      <c r="H48" s="562" t="str">
        <f t="shared" si="10"/>
        <v/>
      </c>
      <c r="I48" s="563">
        <f t="shared" si="1"/>
        <v>0</v>
      </c>
      <c r="J48" s="563" t="str">
        <f t="shared" si="11"/>
        <v/>
      </c>
      <c r="K48" s="562" t="str">
        <f t="shared" si="11"/>
        <v/>
      </c>
      <c r="L48" s="562" t="str">
        <f t="shared" si="11"/>
        <v/>
      </c>
      <c r="M48" s="573" t="str">
        <f t="shared" si="11"/>
        <v/>
      </c>
      <c r="N48" s="563" t="str">
        <f t="shared" si="11"/>
        <v/>
      </c>
      <c r="O48" s="573" t="str">
        <f t="shared" si="11"/>
        <v/>
      </c>
      <c r="P48" s="573" t="str">
        <f t="shared" si="3"/>
        <v>S</v>
      </c>
      <c r="Q48" s="573">
        <f t="shared" si="5"/>
        <v>-100</v>
      </c>
      <c r="R48" s="573">
        <f t="shared" si="6"/>
        <v>0</v>
      </c>
      <c r="S48" s="573">
        <f t="shared" si="7"/>
        <v>-4800</v>
      </c>
      <c r="T48" s="573">
        <f t="shared" si="8"/>
        <v>0</v>
      </c>
      <c r="U48" s="573">
        <f t="shared" si="9"/>
        <v>0</v>
      </c>
    </row>
    <row r="49" spans="2:21" s="567" customFormat="1" hidden="1" x14ac:dyDescent="0.2">
      <c r="B49" s="573">
        <f t="shared" si="4"/>
        <v>-100</v>
      </c>
      <c r="C49" s="573" t="str">
        <f t="shared" si="10"/>
        <v/>
      </c>
      <c r="D49" s="573" t="str">
        <f t="shared" si="10"/>
        <v/>
      </c>
      <c r="E49" s="573" t="str">
        <f t="shared" si="10"/>
        <v/>
      </c>
      <c r="F49" s="573" t="str">
        <f t="shared" si="10"/>
        <v/>
      </c>
      <c r="G49" s="573" t="str">
        <f t="shared" si="10"/>
        <v/>
      </c>
      <c r="H49" s="562" t="str">
        <f t="shared" si="10"/>
        <v/>
      </c>
      <c r="I49" s="563">
        <f t="shared" si="1"/>
        <v>0</v>
      </c>
      <c r="J49" s="563" t="str">
        <f t="shared" si="11"/>
        <v/>
      </c>
      <c r="K49" s="562" t="str">
        <f t="shared" si="11"/>
        <v/>
      </c>
      <c r="L49" s="562" t="str">
        <f t="shared" si="11"/>
        <v/>
      </c>
      <c r="M49" s="573" t="str">
        <f t="shared" si="11"/>
        <v/>
      </c>
      <c r="N49" s="563" t="str">
        <f t="shared" si="11"/>
        <v/>
      </c>
      <c r="O49" s="573" t="str">
        <f t="shared" si="11"/>
        <v/>
      </c>
      <c r="P49" s="573" t="str">
        <f t="shared" si="3"/>
        <v>S</v>
      </c>
      <c r="Q49" s="573">
        <f t="shared" si="5"/>
        <v>-100</v>
      </c>
      <c r="R49" s="573">
        <f t="shared" si="6"/>
        <v>0</v>
      </c>
      <c r="S49" s="573">
        <f t="shared" si="7"/>
        <v>-4900</v>
      </c>
      <c r="T49" s="573">
        <f t="shared" si="8"/>
        <v>0</v>
      </c>
      <c r="U49" s="573">
        <f t="shared" si="9"/>
        <v>0</v>
      </c>
    </row>
    <row r="50" spans="2:21" s="567" customFormat="1" hidden="1" x14ac:dyDescent="0.2">
      <c r="B50" s="573">
        <f t="shared" si="4"/>
        <v>100019</v>
      </c>
      <c r="C50" s="573" t="str">
        <f t="shared" si="10"/>
        <v>Investmentfonds über VL</v>
      </c>
      <c r="D50" s="573">
        <f t="shared" si="10"/>
        <v>0</v>
      </c>
      <c r="E50" s="573" t="str">
        <f t="shared" si="10"/>
        <v>Unioninvest</v>
      </c>
      <c r="F50" s="573" t="str">
        <f t="shared" si="10"/>
        <v>852</v>
      </c>
      <c r="G50" s="573">
        <f t="shared" si="10"/>
        <v>0</v>
      </c>
      <c r="H50" s="562">
        <f t="shared" si="10"/>
        <v>45703</v>
      </c>
      <c r="I50" s="563">
        <f t="shared" si="1"/>
        <v>14589</v>
      </c>
      <c r="J50" s="563">
        <f t="shared" si="11"/>
        <v>0</v>
      </c>
      <c r="K50" s="562">
        <f t="shared" si="11"/>
        <v>47187</v>
      </c>
      <c r="L50" s="562">
        <f t="shared" si="11"/>
        <v>0</v>
      </c>
      <c r="M50" s="573">
        <f t="shared" si="11"/>
        <v>0</v>
      </c>
      <c r="N50" s="563">
        <f t="shared" si="11"/>
        <v>0</v>
      </c>
      <c r="O50" s="573" t="str">
        <f t="shared" si="11"/>
        <v>Sperrzeitende</v>
      </c>
      <c r="P50" s="573" t="str">
        <f t="shared" si="3"/>
        <v>A</v>
      </c>
      <c r="Q50" s="573">
        <f t="shared" si="5"/>
        <v>100019</v>
      </c>
      <c r="R50" s="573">
        <f t="shared" si="6"/>
        <v>1459177191</v>
      </c>
      <c r="S50" s="573">
        <f t="shared" si="7"/>
        <v>5000950</v>
      </c>
      <c r="T50" s="573">
        <f t="shared" si="8"/>
        <v>-145917719100</v>
      </c>
      <c r="U50" s="573">
        <f t="shared" si="9"/>
        <v>19</v>
      </c>
    </row>
    <row r="51" spans="2:21" s="567" customFormat="1" hidden="1" x14ac:dyDescent="0.2">
      <c r="B51" s="573">
        <f t="shared" si="4"/>
        <v>-100</v>
      </c>
      <c r="C51" s="573" t="str">
        <f t="shared" si="10"/>
        <v/>
      </c>
      <c r="D51" s="573" t="str">
        <f t="shared" si="10"/>
        <v/>
      </c>
      <c r="E51" s="573" t="str">
        <f t="shared" si="10"/>
        <v/>
      </c>
      <c r="F51" s="573" t="str">
        <f t="shared" si="10"/>
        <v/>
      </c>
      <c r="G51" s="573" t="str">
        <f t="shared" si="10"/>
        <v/>
      </c>
      <c r="H51" s="562" t="str">
        <f t="shared" si="10"/>
        <v/>
      </c>
      <c r="I51" s="563">
        <f t="shared" si="1"/>
        <v>0</v>
      </c>
      <c r="J51" s="563" t="str">
        <f t="shared" si="11"/>
        <v/>
      </c>
      <c r="K51" s="562" t="str">
        <f t="shared" si="11"/>
        <v/>
      </c>
      <c r="L51" s="562" t="str">
        <f t="shared" si="11"/>
        <v/>
      </c>
      <c r="M51" s="573" t="str">
        <f t="shared" si="11"/>
        <v/>
      </c>
      <c r="N51" s="563" t="str">
        <f t="shared" si="11"/>
        <v/>
      </c>
      <c r="O51" s="573" t="str">
        <f t="shared" si="11"/>
        <v/>
      </c>
      <c r="P51" s="573" t="str">
        <f t="shared" si="3"/>
        <v>S</v>
      </c>
      <c r="Q51" s="573">
        <f t="shared" si="5"/>
        <v>-100</v>
      </c>
      <c r="R51" s="573">
        <f t="shared" si="6"/>
        <v>0</v>
      </c>
      <c r="S51" s="573">
        <f t="shared" si="7"/>
        <v>-5100</v>
      </c>
      <c r="T51" s="573">
        <f t="shared" si="8"/>
        <v>0</v>
      </c>
      <c r="U51" s="573">
        <f t="shared" si="9"/>
        <v>0</v>
      </c>
    </row>
    <row r="52" spans="2:21" s="567" customFormat="1" hidden="1" x14ac:dyDescent="0.2">
      <c r="B52" s="573">
        <f t="shared" si="4"/>
        <v>-100</v>
      </c>
      <c r="C52" s="573" t="str">
        <f t="shared" ref="C52:H58" si="12">IF($P52&lt;&gt;"X",C22,"")</f>
        <v/>
      </c>
      <c r="D52" s="573" t="str">
        <f t="shared" si="12"/>
        <v/>
      </c>
      <c r="E52" s="573" t="str">
        <f t="shared" si="12"/>
        <v/>
      </c>
      <c r="F52" s="573" t="str">
        <f t="shared" si="12"/>
        <v/>
      </c>
      <c r="G52" s="573" t="str">
        <f t="shared" si="12"/>
        <v/>
      </c>
      <c r="H52" s="562" t="str">
        <f t="shared" si="12"/>
        <v/>
      </c>
      <c r="I52" s="563">
        <f t="shared" si="1"/>
        <v>0</v>
      </c>
      <c r="J52" s="563" t="str">
        <f t="shared" ref="J52:O58" si="13">IF($P52&lt;&gt;"X",J22,"")</f>
        <v/>
      </c>
      <c r="K52" s="562" t="str">
        <f t="shared" si="13"/>
        <v/>
      </c>
      <c r="L52" s="562" t="str">
        <f t="shared" si="13"/>
        <v/>
      </c>
      <c r="M52" s="573" t="str">
        <f t="shared" si="13"/>
        <v/>
      </c>
      <c r="N52" s="563" t="str">
        <f t="shared" si="13"/>
        <v/>
      </c>
      <c r="O52" s="573" t="str">
        <f t="shared" si="13"/>
        <v/>
      </c>
      <c r="P52" s="573" t="str">
        <f t="shared" si="3"/>
        <v>S</v>
      </c>
      <c r="Q52" s="573">
        <f t="shared" si="5"/>
        <v>-100</v>
      </c>
      <c r="R52" s="573">
        <f t="shared" si="6"/>
        <v>0</v>
      </c>
      <c r="S52" s="573">
        <f t="shared" si="7"/>
        <v>-5200</v>
      </c>
      <c r="T52" s="573">
        <f t="shared" si="8"/>
        <v>0</v>
      </c>
      <c r="U52" s="573">
        <f t="shared" si="9"/>
        <v>0</v>
      </c>
    </row>
    <row r="53" spans="2:21" s="567" customFormat="1" hidden="1" x14ac:dyDescent="0.2">
      <c r="B53" s="573">
        <f t="shared" si="4"/>
        <v>-100</v>
      </c>
      <c r="C53" s="573" t="str">
        <f t="shared" si="12"/>
        <v/>
      </c>
      <c r="D53" s="573" t="str">
        <f t="shared" si="12"/>
        <v/>
      </c>
      <c r="E53" s="573" t="str">
        <f t="shared" si="12"/>
        <v/>
      </c>
      <c r="F53" s="573" t="str">
        <f t="shared" si="12"/>
        <v/>
      </c>
      <c r="G53" s="573" t="str">
        <f t="shared" si="12"/>
        <v/>
      </c>
      <c r="H53" s="562" t="str">
        <f t="shared" si="12"/>
        <v/>
      </c>
      <c r="I53" s="563">
        <f t="shared" si="1"/>
        <v>0</v>
      </c>
      <c r="J53" s="563" t="str">
        <f t="shared" si="13"/>
        <v/>
      </c>
      <c r="K53" s="562" t="str">
        <f t="shared" si="13"/>
        <v/>
      </c>
      <c r="L53" s="562" t="str">
        <f t="shared" si="13"/>
        <v/>
      </c>
      <c r="M53" s="573" t="str">
        <f t="shared" si="13"/>
        <v/>
      </c>
      <c r="N53" s="563" t="str">
        <f t="shared" si="13"/>
        <v/>
      </c>
      <c r="O53" s="573" t="str">
        <f t="shared" si="13"/>
        <v/>
      </c>
      <c r="P53" s="573" t="str">
        <f t="shared" si="3"/>
        <v>S</v>
      </c>
      <c r="Q53" s="573">
        <f t="shared" si="5"/>
        <v>-100</v>
      </c>
      <c r="R53" s="573">
        <f t="shared" si="6"/>
        <v>0</v>
      </c>
      <c r="S53" s="573">
        <f t="shared" si="7"/>
        <v>-5300</v>
      </c>
      <c r="T53" s="573">
        <f t="shared" si="8"/>
        <v>0</v>
      </c>
      <c r="U53" s="573">
        <f t="shared" si="9"/>
        <v>0</v>
      </c>
    </row>
    <row r="54" spans="2:21" s="567" customFormat="1" hidden="1" x14ac:dyDescent="0.2">
      <c r="B54" s="573">
        <f t="shared" si="4"/>
        <v>-100</v>
      </c>
      <c r="C54" s="573" t="str">
        <f t="shared" si="12"/>
        <v/>
      </c>
      <c r="D54" s="573" t="str">
        <f t="shared" si="12"/>
        <v/>
      </c>
      <c r="E54" s="573" t="str">
        <f t="shared" si="12"/>
        <v/>
      </c>
      <c r="F54" s="573" t="str">
        <f t="shared" si="12"/>
        <v/>
      </c>
      <c r="G54" s="573" t="str">
        <f t="shared" si="12"/>
        <v/>
      </c>
      <c r="H54" s="562" t="str">
        <f t="shared" si="12"/>
        <v/>
      </c>
      <c r="I54" s="563">
        <f t="shared" si="1"/>
        <v>0</v>
      </c>
      <c r="J54" s="563" t="str">
        <f t="shared" si="13"/>
        <v/>
      </c>
      <c r="K54" s="562" t="str">
        <f t="shared" si="13"/>
        <v/>
      </c>
      <c r="L54" s="562" t="str">
        <f t="shared" si="13"/>
        <v/>
      </c>
      <c r="M54" s="573" t="str">
        <f t="shared" si="13"/>
        <v/>
      </c>
      <c r="N54" s="563" t="str">
        <f t="shared" si="13"/>
        <v/>
      </c>
      <c r="O54" s="573" t="str">
        <f t="shared" si="13"/>
        <v/>
      </c>
      <c r="P54" s="573" t="str">
        <f t="shared" si="3"/>
        <v>S</v>
      </c>
      <c r="Q54" s="573">
        <f t="shared" si="5"/>
        <v>-100</v>
      </c>
      <c r="R54" s="573">
        <f t="shared" si="6"/>
        <v>0</v>
      </c>
      <c r="S54" s="573">
        <f t="shared" si="7"/>
        <v>-5400</v>
      </c>
      <c r="T54" s="573">
        <f t="shared" si="8"/>
        <v>0</v>
      </c>
      <c r="U54" s="573">
        <f t="shared" si="9"/>
        <v>0</v>
      </c>
    </row>
    <row r="55" spans="2:21" s="567" customFormat="1" hidden="1" x14ac:dyDescent="0.2">
      <c r="B55" s="573">
        <f t="shared" si="4"/>
        <v>-100</v>
      </c>
      <c r="C55" s="573" t="str">
        <f t="shared" si="12"/>
        <v/>
      </c>
      <c r="D55" s="573" t="str">
        <f t="shared" si="12"/>
        <v/>
      </c>
      <c r="E55" s="573" t="str">
        <f t="shared" si="12"/>
        <v/>
      </c>
      <c r="F55" s="573" t="str">
        <f t="shared" si="12"/>
        <v/>
      </c>
      <c r="G55" s="573" t="str">
        <f t="shared" si="12"/>
        <v/>
      </c>
      <c r="H55" s="562" t="str">
        <f t="shared" si="12"/>
        <v/>
      </c>
      <c r="I55" s="563">
        <f t="shared" si="1"/>
        <v>0</v>
      </c>
      <c r="J55" s="563" t="str">
        <f t="shared" si="13"/>
        <v/>
      </c>
      <c r="K55" s="562" t="str">
        <f t="shared" si="13"/>
        <v/>
      </c>
      <c r="L55" s="562" t="str">
        <f t="shared" si="13"/>
        <v/>
      </c>
      <c r="M55" s="573" t="str">
        <f t="shared" si="13"/>
        <v/>
      </c>
      <c r="N55" s="563" t="str">
        <f t="shared" si="13"/>
        <v/>
      </c>
      <c r="O55" s="573" t="str">
        <f t="shared" si="13"/>
        <v/>
      </c>
      <c r="P55" s="573" t="str">
        <f t="shared" si="3"/>
        <v>S</v>
      </c>
      <c r="Q55" s="573">
        <f t="shared" si="5"/>
        <v>-100</v>
      </c>
      <c r="R55" s="573">
        <f t="shared" si="6"/>
        <v>0</v>
      </c>
      <c r="S55" s="573">
        <f t="shared" si="7"/>
        <v>-5500</v>
      </c>
      <c r="T55" s="573">
        <f t="shared" si="8"/>
        <v>0</v>
      </c>
      <c r="U55" s="573">
        <f t="shared" si="9"/>
        <v>0</v>
      </c>
    </row>
    <row r="56" spans="2:21" s="567" customFormat="1" hidden="1" x14ac:dyDescent="0.2">
      <c r="B56" s="573">
        <f t="shared" si="4"/>
        <v>-100</v>
      </c>
      <c r="C56" s="573" t="str">
        <f t="shared" si="12"/>
        <v/>
      </c>
      <c r="D56" s="573" t="str">
        <f t="shared" si="12"/>
        <v/>
      </c>
      <c r="E56" s="573" t="str">
        <f t="shared" si="12"/>
        <v/>
      </c>
      <c r="F56" s="573" t="str">
        <f t="shared" si="12"/>
        <v/>
      </c>
      <c r="G56" s="573" t="str">
        <f t="shared" si="12"/>
        <v/>
      </c>
      <c r="H56" s="562" t="str">
        <f t="shared" si="12"/>
        <v/>
      </c>
      <c r="I56" s="563">
        <f t="shared" si="1"/>
        <v>0</v>
      </c>
      <c r="J56" s="563" t="str">
        <f t="shared" si="13"/>
        <v/>
      </c>
      <c r="K56" s="562" t="str">
        <f t="shared" si="13"/>
        <v/>
      </c>
      <c r="L56" s="562" t="str">
        <f t="shared" si="13"/>
        <v/>
      </c>
      <c r="M56" s="573" t="str">
        <f t="shared" si="13"/>
        <v/>
      </c>
      <c r="N56" s="563" t="str">
        <f t="shared" si="13"/>
        <v/>
      </c>
      <c r="O56" s="573" t="str">
        <f t="shared" si="13"/>
        <v/>
      </c>
      <c r="P56" s="573" t="str">
        <f t="shared" si="3"/>
        <v>S</v>
      </c>
      <c r="Q56" s="573">
        <f t="shared" si="5"/>
        <v>-100</v>
      </c>
      <c r="R56" s="573">
        <f t="shared" si="6"/>
        <v>0</v>
      </c>
      <c r="S56" s="573">
        <f t="shared" si="7"/>
        <v>-5600</v>
      </c>
      <c r="T56" s="573">
        <f t="shared" si="8"/>
        <v>0</v>
      </c>
      <c r="U56" s="573">
        <f t="shared" si="9"/>
        <v>0</v>
      </c>
    </row>
    <row r="57" spans="2:21" s="567" customFormat="1" hidden="1" x14ac:dyDescent="0.2">
      <c r="B57" s="573">
        <f t="shared" si="4"/>
        <v>-100</v>
      </c>
      <c r="C57" s="573" t="str">
        <f t="shared" si="12"/>
        <v/>
      </c>
      <c r="D57" s="573" t="str">
        <f t="shared" si="12"/>
        <v/>
      </c>
      <c r="E57" s="573" t="str">
        <f t="shared" si="12"/>
        <v/>
      </c>
      <c r="F57" s="573" t="str">
        <f t="shared" si="12"/>
        <v/>
      </c>
      <c r="G57" s="573" t="str">
        <f t="shared" si="12"/>
        <v/>
      </c>
      <c r="H57" s="562" t="str">
        <f t="shared" si="12"/>
        <v/>
      </c>
      <c r="I57" s="563">
        <f t="shared" si="1"/>
        <v>0</v>
      </c>
      <c r="J57" s="563" t="str">
        <f t="shared" si="13"/>
        <v/>
      </c>
      <c r="K57" s="562" t="str">
        <f t="shared" si="13"/>
        <v/>
      </c>
      <c r="L57" s="562" t="str">
        <f t="shared" si="13"/>
        <v/>
      </c>
      <c r="M57" s="573" t="str">
        <f t="shared" si="13"/>
        <v/>
      </c>
      <c r="N57" s="563" t="str">
        <f t="shared" si="13"/>
        <v/>
      </c>
      <c r="O57" s="573" t="str">
        <f t="shared" si="13"/>
        <v/>
      </c>
      <c r="P57" s="573" t="str">
        <f t="shared" si="3"/>
        <v>S</v>
      </c>
      <c r="Q57" s="573">
        <f t="shared" si="5"/>
        <v>-100</v>
      </c>
      <c r="R57" s="573">
        <f t="shared" si="6"/>
        <v>0</v>
      </c>
      <c r="S57" s="573">
        <f t="shared" si="7"/>
        <v>-5700</v>
      </c>
      <c r="T57" s="573">
        <f t="shared" si="8"/>
        <v>0</v>
      </c>
      <c r="U57" s="573">
        <f t="shared" si="9"/>
        <v>0</v>
      </c>
    </row>
    <row r="58" spans="2:21" s="567" customFormat="1" hidden="1" x14ac:dyDescent="0.2">
      <c r="B58" s="573">
        <f t="shared" si="4"/>
        <v>-100</v>
      </c>
      <c r="C58" s="573" t="str">
        <f t="shared" si="12"/>
        <v/>
      </c>
      <c r="D58" s="573" t="str">
        <f t="shared" si="12"/>
        <v/>
      </c>
      <c r="E58" s="573" t="str">
        <f t="shared" si="12"/>
        <v/>
      </c>
      <c r="F58" s="573" t="str">
        <f t="shared" si="12"/>
        <v/>
      </c>
      <c r="G58" s="573" t="str">
        <f t="shared" si="12"/>
        <v/>
      </c>
      <c r="H58" s="562" t="str">
        <f t="shared" si="12"/>
        <v/>
      </c>
      <c r="I58" s="563">
        <f t="shared" si="1"/>
        <v>0</v>
      </c>
      <c r="J58" s="563" t="str">
        <f t="shared" si="13"/>
        <v/>
      </c>
      <c r="K58" s="562" t="str">
        <f t="shared" si="13"/>
        <v/>
      </c>
      <c r="L58" s="562" t="str">
        <f t="shared" si="13"/>
        <v/>
      </c>
      <c r="M58" s="573" t="str">
        <f t="shared" si="13"/>
        <v/>
      </c>
      <c r="N58" s="563" t="str">
        <f t="shared" si="13"/>
        <v/>
      </c>
      <c r="O58" s="573" t="str">
        <f t="shared" si="13"/>
        <v/>
      </c>
      <c r="P58" s="573" t="str">
        <f t="shared" si="3"/>
        <v>S</v>
      </c>
      <c r="Q58" s="573">
        <f t="shared" si="5"/>
        <v>-100</v>
      </c>
      <c r="R58" s="573">
        <f t="shared" si="6"/>
        <v>0</v>
      </c>
      <c r="S58" s="573">
        <f t="shared" si="7"/>
        <v>-5800</v>
      </c>
      <c r="T58" s="573">
        <f>IF($P58="A",-100*R58,IF($P58="S",Q58*-I58,""))</f>
        <v>0</v>
      </c>
      <c r="U58" s="573">
        <f t="shared" si="9"/>
        <v>0</v>
      </c>
    </row>
    <row r="59" spans="2:21" s="567" customFormat="1" hidden="1" x14ac:dyDescent="0.2">
      <c r="B59" s="552"/>
      <c r="C59" s="552"/>
      <c r="D59" s="552"/>
      <c r="E59" s="552"/>
      <c r="F59" s="552"/>
      <c r="G59" s="552"/>
      <c r="H59" s="552"/>
      <c r="I59" s="574"/>
      <c r="J59" s="574"/>
      <c r="K59" s="552"/>
      <c r="L59" s="552"/>
      <c r="M59" s="552"/>
      <c r="N59" s="552"/>
      <c r="O59" s="552"/>
      <c r="P59" s="552"/>
      <c r="Q59" s="552"/>
      <c r="R59" s="552"/>
      <c r="S59" s="552"/>
      <c r="T59" s="552"/>
      <c r="U59" s="552"/>
    </row>
    <row r="60" spans="2:21" s="567" customFormat="1" hidden="1" x14ac:dyDescent="0.2">
      <c r="B60" s="552"/>
      <c r="P60" s="575"/>
      <c r="Q60" s="575"/>
      <c r="R60" s="575"/>
      <c r="S60" s="575"/>
      <c r="T60" s="575"/>
    </row>
    <row r="61" spans="2:21" s="567" customFormat="1" hidden="1" x14ac:dyDescent="0.2">
      <c r="B61" s="552"/>
      <c r="P61" s="575"/>
      <c r="Q61" s="575"/>
      <c r="R61" s="575"/>
      <c r="S61" s="575"/>
      <c r="T61" s="575"/>
    </row>
    <row r="62" spans="2:21" s="567" customFormat="1" hidden="1" x14ac:dyDescent="0.2">
      <c r="B62" s="810" t="s">
        <v>204</v>
      </c>
      <c r="C62" s="811"/>
      <c r="D62" s="811"/>
      <c r="E62" s="811"/>
      <c r="F62" s="811"/>
      <c r="G62" s="811"/>
      <c r="H62" s="811"/>
      <c r="I62" s="811"/>
      <c r="J62" s="811"/>
      <c r="K62" s="811"/>
      <c r="L62" s="811"/>
      <c r="M62" s="811"/>
      <c r="N62" s="811"/>
      <c r="O62" s="811"/>
      <c r="P62" s="811"/>
      <c r="Q62" s="811"/>
      <c r="R62" s="811"/>
      <c r="S62" s="811"/>
      <c r="T62" s="811"/>
      <c r="U62" s="811"/>
    </row>
    <row r="63" spans="2:21" ht="90" hidden="1" x14ac:dyDescent="0.35">
      <c r="B63" s="554" t="s">
        <v>199</v>
      </c>
      <c r="C63" s="555" t="s">
        <v>99</v>
      </c>
      <c r="D63" s="555" t="s">
        <v>22</v>
      </c>
      <c r="E63" s="555" t="s">
        <v>14</v>
      </c>
      <c r="F63" s="556" t="s">
        <v>100</v>
      </c>
      <c r="G63" s="555" t="s">
        <v>20</v>
      </c>
      <c r="H63" s="555" t="s">
        <v>101</v>
      </c>
      <c r="I63" s="557" t="s">
        <v>102</v>
      </c>
      <c r="J63" s="557" t="s">
        <v>98</v>
      </c>
      <c r="K63" s="557" t="s">
        <v>109</v>
      </c>
      <c r="L63" s="555" t="s">
        <v>97</v>
      </c>
      <c r="M63" s="555" t="s">
        <v>103</v>
      </c>
      <c r="N63" s="555" t="s">
        <v>104</v>
      </c>
      <c r="O63" s="576" t="s">
        <v>110</v>
      </c>
      <c r="P63" s="576" t="s">
        <v>210</v>
      </c>
      <c r="Q63" s="554" t="str">
        <f>B63</f>
        <v>Nr. + 100000</v>
      </c>
      <c r="R63" s="555" t="s">
        <v>198</v>
      </c>
      <c r="S63" s="555" t="s">
        <v>200</v>
      </c>
      <c r="T63" s="555" t="s">
        <v>211</v>
      </c>
      <c r="U63" s="556" t="s">
        <v>203</v>
      </c>
    </row>
    <row r="64" spans="2:21" hidden="1" x14ac:dyDescent="0.35">
      <c r="B64" s="573" cm="1">
        <f t="array" ref="B64:U90">_xlfn.SORTBY(B32:U58,T32:T58,1)</f>
        <v>100019</v>
      </c>
      <c r="C64" s="573" t="str">
        <v>Investmentfonds über VL</v>
      </c>
      <c r="D64" s="573">
        <v>0</v>
      </c>
      <c r="E64" s="573" t="str">
        <v>Unioninvest</v>
      </c>
      <c r="F64" s="573" t="str">
        <v>852</v>
      </c>
      <c r="G64" s="573">
        <v>0</v>
      </c>
      <c r="H64" s="562">
        <v>45703</v>
      </c>
      <c r="I64" s="563">
        <v>14589</v>
      </c>
      <c r="J64" s="563">
        <v>0</v>
      </c>
      <c r="K64" s="562">
        <v>47187</v>
      </c>
      <c r="L64" s="562">
        <v>0</v>
      </c>
      <c r="M64" s="573">
        <v>0</v>
      </c>
      <c r="N64" s="563">
        <v>0</v>
      </c>
      <c r="O64" s="573" t="str">
        <v>Sperrzeitende</v>
      </c>
      <c r="P64" s="573" t="str">
        <v>A</v>
      </c>
      <c r="Q64" s="573">
        <v>100019</v>
      </c>
      <c r="R64" s="573">
        <v>1459177191</v>
      </c>
      <c r="S64" s="573">
        <v>5000950</v>
      </c>
      <c r="T64" s="573">
        <v>-145917719100</v>
      </c>
      <c r="U64" s="488">
        <v>19</v>
      </c>
    </row>
    <row r="65" spans="2:21" hidden="1" x14ac:dyDescent="0.35">
      <c r="B65" s="573">
        <v>100013</v>
      </c>
      <c r="C65" s="573" t="str">
        <v>Sparbuch</v>
      </c>
      <c r="D65" s="573" t="str">
        <v>ich</v>
      </c>
      <c r="E65" s="573" t="str">
        <v>Unicredit</v>
      </c>
      <c r="F65" s="573" t="str">
        <v>789</v>
      </c>
      <c r="G65" s="573">
        <v>0</v>
      </c>
      <c r="H65" s="562">
        <v>0</v>
      </c>
      <c r="I65" s="563">
        <v>4312</v>
      </c>
      <c r="J65" s="563">
        <v>0</v>
      </c>
      <c r="K65" s="562">
        <v>0</v>
      </c>
      <c r="L65" s="562">
        <v>0</v>
      </c>
      <c r="M65" s="573">
        <v>0</v>
      </c>
      <c r="N65" s="563">
        <v>0</v>
      </c>
      <c r="O65" s="573">
        <v>0</v>
      </c>
      <c r="P65" s="573" t="str">
        <v>A</v>
      </c>
      <c r="Q65" s="573">
        <v>100013</v>
      </c>
      <c r="R65" s="573">
        <v>431256056</v>
      </c>
      <c r="S65" s="573">
        <v>4400572</v>
      </c>
      <c r="T65" s="573">
        <v>-43125605600</v>
      </c>
      <c r="U65" s="488">
        <v>13</v>
      </c>
    </row>
    <row r="66" spans="2:21" hidden="1" x14ac:dyDescent="0.35">
      <c r="B66" s="573">
        <v>100004</v>
      </c>
      <c r="C66" s="573" t="str">
        <v>Münzsammlung</v>
      </c>
      <c r="D66" s="573">
        <v>0</v>
      </c>
      <c r="E66" s="573" t="str">
        <v>Münzsammlung</v>
      </c>
      <c r="F66" s="573">
        <v>0</v>
      </c>
      <c r="G66" s="573">
        <v>0</v>
      </c>
      <c r="H66" s="562">
        <v>0</v>
      </c>
      <c r="I66" s="563">
        <v>3500</v>
      </c>
      <c r="J66" s="563">
        <v>0</v>
      </c>
      <c r="K66" s="562">
        <v>45869</v>
      </c>
      <c r="L66" s="562">
        <v>0</v>
      </c>
      <c r="M66" s="573">
        <v>0</v>
      </c>
      <c r="N66" s="563">
        <v>0</v>
      </c>
      <c r="O66" s="573" t="str">
        <v>geplanter Verkauf soll ca. 5000,00 bringen. Hier vorsichtiger Wert ge. Pfandleihaus Müller.</v>
      </c>
      <c r="P66" s="573" t="str">
        <v>A</v>
      </c>
      <c r="Q66" s="573">
        <v>100004</v>
      </c>
      <c r="R66" s="573">
        <v>350014000</v>
      </c>
      <c r="S66" s="573">
        <v>3500140</v>
      </c>
      <c r="T66" s="573">
        <v>-35001400000</v>
      </c>
      <c r="U66" s="488">
        <v>4</v>
      </c>
    </row>
    <row r="67" spans="2:21" hidden="1" x14ac:dyDescent="0.35">
      <c r="B67" s="573">
        <v>100003</v>
      </c>
      <c r="C67" s="573" t="str">
        <v>Girokonto</v>
      </c>
      <c r="D67" s="573">
        <v>0</v>
      </c>
      <c r="E67" s="573" t="str">
        <v>Sparkasse Hannover</v>
      </c>
      <c r="F67" s="573">
        <v>456</v>
      </c>
      <c r="G67" s="573">
        <v>0</v>
      </c>
      <c r="H67" s="562">
        <v>45716</v>
      </c>
      <c r="I67" s="563">
        <v>2356</v>
      </c>
      <c r="J67" s="563">
        <v>-3000</v>
      </c>
      <c r="K67" s="562">
        <v>0</v>
      </c>
      <c r="L67" s="562">
        <v>0</v>
      </c>
      <c r="M67" s="573">
        <v>0</v>
      </c>
      <c r="N67" s="563">
        <v>0</v>
      </c>
      <c r="O67" s="573">
        <v>0</v>
      </c>
      <c r="P67" s="573" t="str">
        <v>A</v>
      </c>
      <c r="Q67" s="573">
        <v>100003</v>
      </c>
      <c r="R67" s="573">
        <v>235607068</v>
      </c>
      <c r="S67" s="573">
        <v>3400102</v>
      </c>
      <c r="T67" s="573">
        <v>-23560706800</v>
      </c>
      <c r="U67" s="488">
        <v>3</v>
      </c>
    </row>
    <row r="68" spans="2:21" hidden="1" x14ac:dyDescent="0.35">
      <c r="B68" s="573">
        <v>100001</v>
      </c>
      <c r="C68" s="573" t="str">
        <v>Bargeld</v>
      </c>
      <c r="D68" s="573">
        <v>0</v>
      </c>
      <c r="E68" s="573" t="str">
        <v>Portemonnaise</v>
      </c>
      <c r="F68" s="573">
        <v>0</v>
      </c>
      <c r="G68" s="573">
        <v>0</v>
      </c>
      <c r="H68" s="562">
        <v>0</v>
      </c>
      <c r="I68" s="563">
        <v>125</v>
      </c>
      <c r="J68" s="563">
        <v>0</v>
      </c>
      <c r="K68" s="562">
        <v>0</v>
      </c>
      <c r="L68" s="562">
        <v>0</v>
      </c>
      <c r="M68" s="573">
        <v>0</v>
      </c>
      <c r="N68" s="563">
        <v>0</v>
      </c>
      <c r="O68" s="573">
        <v>0</v>
      </c>
      <c r="P68" s="573" t="str">
        <v>A</v>
      </c>
      <c r="Q68" s="573">
        <v>100001</v>
      </c>
      <c r="R68" s="573">
        <v>12500125</v>
      </c>
      <c r="S68" s="573">
        <v>3200032</v>
      </c>
      <c r="T68" s="573">
        <v>-1250012500</v>
      </c>
      <c r="U68" s="488">
        <v>1</v>
      </c>
    </row>
    <row r="69" spans="2:21" hidden="1" x14ac:dyDescent="0.35">
      <c r="B69" s="573">
        <v>-95</v>
      </c>
      <c r="C69" s="573" t="str">
        <v>Kreditkartenkonto</v>
      </c>
      <c r="D69" s="573">
        <v>0</v>
      </c>
      <c r="E69" s="573" t="str">
        <v>Visa</v>
      </c>
      <c r="F69" s="573">
        <v>858</v>
      </c>
      <c r="G69" s="573">
        <v>0</v>
      </c>
      <c r="H69" s="562">
        <v>0</v>
      </c>
      <c r="I69" s="563">
        <v>-5236</v>
      </c>
      <c r="J69" s="563">
        <v>-7000</v>
      </c>
      <c r="K69" s="562">
        <v>0</v>
      </c>
      <c r="L69" s="562">
        <v>0</v>
      </c>
      <c r="M69" s="573">
        <v>0</v>
      </c>
      <c r="N69" s="563">
        <v>0</v>
      </c>
      <c r="O69" s="573">
        <v>0</v>
      </c>
      <c r="P69" s="573" t="str">
        <v>S</v>
      </c>
      <c r="Q69" s="573">
        <v>-95</v>
      </c>
      <c r="R69" s="573">
        <v>497420</v>
      </c>
      <c r="S69" s="573">
        <v>-3420</v>
      </c>
      <c r="T69" s="573">
        <v>-497420</v>
      </c>
      <c r="U69" s="488">
        <v>5</v>
      </c>
    </row>
    <row r="70" spans="2:21" hidden="1" x14ac:dyDescent="0.35">
      <c r="B70" s="573">
        <v>-98</v>
      </c>
      <c r="C70" s="573" t="str">
        <v>Girokonto</v>
      </c>
      <c r="D70" s="573" t="str">
        <v>Siemone und ich je 50%</v>
      </c>
      <c r="E70" s="573" t="str">
        <v>Hannoversche Volksbank</v>
      </c>
      <c r="F70" s="573">
        <v>1234</v>
      </c>
      <c r="G70" s="573" t="str">
        <v>für Mietshaus</v>
      </c>
      <c r="H70" s="562">
        <v>45716</v>
      </c>
      <c r="I70" s="563">
        <v>-526.55999999999995</v>
      </c>
      <c r="J70" s="563">
        <v>-2000</v>
      </c>
      <c r="K70" s="562">
        <v>46827</v>
      </c>
      <c r="L70" s="562">
        <v>0</v>
      </c>
      <c r="M70" s="573">
        <v>0</v>
      </c>
      <c r="N70" s="563">
        <v>0</v>
      </c>
      <c r="O70" s="573" t="str">
        <v>parallel Kredit Haus Am Sauerwinkel 13</v>
      </c>
      <c r="P70" s="573" t="str">
        <v>S</v>
      </c>
      <c r="Q70" s="573">
        <v>-98</v>
      </c>
      <c r="R70" s="573">
        <v>51602.879999999997</v>
      </c>
      <c r="S70" s="573">
        <v>-3234</v>
      </c>
      <c r="T70" s="573">
        <v>-51602.879999999997</v>
      </c>
      <c r="U70" s="488">
        <v>2</v>
      </c>
    </row>
    <row r="71" spans="2:21" hidden="1" x14ac:dyDescent="0.35">
      <c r="B71" s="573">
        <v>-100</v>
      </c>
      <c r="C71" s="573" t="str">
        <v/>
      </c>
      <c r="D71" s="573" t="str">
        <v/>
      </c>
      <c r="E71" s="573" t="str">
        <v/>
      </c>
      <c r="F71" s="573" t="str">
        <v/>
      </c>
      <c r="G71" s="573" t="str">
        <v/>
      </c>
      <c r="H71" s="562" t="str">
        <v/>
      </c>
      <c r="I71" s="563">
        <v>0</v>
      </c>
      <c r="J71" s="563" t="str">
        <v/>
      </c>
      <c r="K71" s="562" t="str">
        <v/>
      </c>
      <c r="L71" s="562" t="str">
        <v/>
      </c>
      <c r="M71" s="573" t="str">
        <v/>
      </c>
      <c r="N71" s="563" t="str">
        <v/>
      </c>
      <c r="O71" s="573" t="str">
        <v/>
      </c>
      <c r="P71" s="573" t="str">
        <v>S</v>
      </c>
      <c r="Q71" s="573">
        <v>-100</v>
      </c>
      <c r="R71" s="573">
        <v>0</v>
      </c>
      <c r="S71" s="573">
        <v>-3700</v>
      </c>
      <c r="T71" s="573">
        <v>0</v>
      </c>
      <c r="U71" s="488">
        <v>0</v>
      </c>
    </row>
    <row r="72" spans="2:21" hidden="1" x14ac:dyDescent="0.35">
      <c r="B72" s="573">
        <v>-100</v>
      </c>
      <c r="C72" s="573" t="str">
        <v/>
      </c>
      <c r="D72" s="573" t="str">
        <v/>
      </c>
      <c r="E72" s="573" t="str">
        <v/>
      </c>
      <c r="F72" s="573" t="str">
        <v/>
      </c>
      <c r="G72" s="573" t="str">
        <v/>
      </c>
      <c r="H72" s="562" t="str">
        <v/>
      </c>
      <c r="I72" s="563">
        <v>0</v>
      </c>
      <c r="J72" s="563" t="str">
        <v/>
      </c>
      <c r="K72" s="562" t="str">
        <v/>
      </c>
      <c r="L72" s="562" t="str">
        <v/>
      </c>
      <c r="M72" s="573" t="str">
        <v/>
      </c>
      <c r="N72" s="563" t="str">
        <v/>
      </c>
      <c r="O72" s="573" t="str">
        <v/>
      </c>
      <c r="P72" s="573" t="str">
        <v>S</v>
      </c>
      <c r="Q72" s="573">
        <v>-100</v>
      </c>
      <c r="R72" s="573">
        <v>0</v>
      </c>
      <c r="S72" s="573">
        <v>-3800</v>
      </c>
      <c r="T72" s="573">
        <v>0</v>
      </c>
      <c r="U72" s="488">
        <v>0</v>
      </c>
    </row>
    <row r="73" spans="2:21" hidden="1" x14ac:dyDescent="0.35">
      <c r="B73" s="573">
        <v>-100</v>
      </c>
      <c r="C73" s="573" t="str">
        <v/>
      </c>
      <c r="D73" s="573" t="str">
        <v/>
      </c>
      <c r="E73" s="573" t="str">
        <v/>
      </c>
      <c r="F73" s="573" t="str">
        <v/>
      </c>
      <c r="G73" s="573" t="str">
        <v/>
      </c>
      <c r="H73" s="562" t="str">
        <v/>
      </c>
      <c r="I73" s="563">
        <v>0</v>
      </c>
      <c r="J73" s="563" t="str">
        <v/>
      </c>
      <c r="K73" s="562" t="str">
        <v/>
      </c>
      <c r="L73" s="562" t="str">
        <v/>
      </c>
      <c r="M73" s="573" t="str">
        <v/>
      </c>
      <c r="N73" s="563" t="str">
        <v/>
      </c>
      <c r="O73" s="573" t="str">
        <v/>
      </c>
      <c r="P73" s="573" t="str">
        <v>S</v>
      </c>
      <c r="Q73" s="573">
        <v>-100</v>
      </c>
      <c r="R73" s="573">
        <v>0</v>
      </c>
      <c r="S73" s="573">
        <v>-3900</v>
      </c>
      <c r="T73" s="573">
        <v>0</v>
      </c>
      <c r="U73" s="488">
        <v>0</v>
      </c>
    </row>
    <row r="74" spans="2:21" hidden="1" x14ac:dyDescent="0.35">
      <c r="B74" s="573">
        <v>-100</v>
      </c>
      <c r="C74" s="573" t="str">
        <v/>
      </c>
      <c r="D74" s="573" t="str">
        <v/>
      </c>
      <c r="E74" s="573" t="str">
        <v/>
      </c>
      <c r="F74" s="573" t="str">
        <v/>
      </c>
      <c r="G74" s="573" t="str">
        <v/>
      </c>
      <c r="H74" s="562" t="str">
        <v/>
      </c>
      <c r="I74" s="563">
        <v>0</v>
      </c>
      <c r="J74" s="563" t="str">
        <v/>
      </c>
      <c r="K74" s="562" t="str">
        <v/>
      </c>
      <c r="L74" s="562" t="str">
        <v/>
      </c>
      <c r="M74" s="573" t="str">
        <v/>
      </c>
      <c r="N74" s="563" t="str">
        <v/>
      </c>
      <c r="O74" s="573" t="str">
        <v/>
      </c>
      <c r="P74" s="573" t="str">
        <v>S</v>
      </c>
      <c r="Q74" s="573">
        <v>-100</v>
      </c>
      <c r="R74" s="573">
        <v>0</v>
      </c>
      <c r="S74" s="573">
        <v>-4000</v>
      </c>
      <c r="T74" s="573">
        <v>0</v>
      </c>
      <c r="U74" s="488">
        <v>0</v>
      </c>
    </row>
    <row r="75" spans="2:21" hidden="1" x14ac:dyDescent="0.35">
      <c r="B75" s="573">
        <v>-100</v>
      </c>
      <c r="C75" s="573" t="str">
        <v/>
      </c>
      <c r="D75" s="573" t="str">
        <v/>
      </c>
      <c r="E75" s="573" t="str">
        <v/>
      </c>
      <c r="F75" s="573" t="str">
        <v/>
      </c>
      <c r="G75" s="573" t="str">
        <v/>
      </c>
      <c r="H75" s="562" t="str">
        <v/>
      </c>
      <c r="I75" s="563">
        <v>0</v>
      </c>
      <c r="J75" s="563" t="str">
        <v/>
      </c>
      <c r="K75" s="562" t="str">
        <v/>
      </c>
      <c r="L75" s="562" t="str">
        <v/>
      </c>
      <c r="M75" s="573" t="str">
        <v/>
      </c>
      <c r="N75" s="563" t="str">
        <v/>
      </c>
      <c r="O75" s="573" t="str">
        <v/>
      </c>
      <c r="P75" s="573" t="str">
        <v>S</v>
      </c>
      <c r="Q75" s="573">
        <v>-100</v>
      </c>
      <c r="R75" s="573">
        <v>0</v>
      </c>
      <c r="S75" s="573">
        <v>-4100</v>
      </c>
      <c r="T75" s="573">
        <v>0</v>
      </c>
      <c r="U75" s="488">
        <v>0</v>
      </c>
    </row>
    <row r="76" spans="2:21" hidden="1" x14ac:dyDescent="0.35">
      <c r="B76" s="573">
        <v>-100</v>
      </c>
      <c r="C76" s="573" t="str">
        <v/>
      </c>
      <c r="D76" s="573" t="str">
        <v/>
      </c>
      <c r="E76" s="573" t="str">
        <v/>
      </c>
      <c r="F76" s="573" t="str">
        <v/>
      </c>
      <c r="G76" s="573" t="str">
        <v/>
      </c>
      <c r="H76" s="562" t="str">
        <v/>
      </c>
      <c r="I76" s="563">
        <v>0</v>
      </c>
      <c r="J76" s="563" t="str">
        <v/>
      </c>
      <c r="K76" s="562" t="str">
        <v/>
      </c>
      <c r="L76" s="562" t="str">
        <v/>
      </c>
      <c r="M76" s="573" t="str">
        <v/>
      </c>
      <c r="N76" s="563" t="str">
        <v/>
      </c>
      <c r="O76" s="573" t="str">
        <v/>
      </c>
      <c r="P76" s="573" t="str">
        <v>S</v>
      </c>
      <c r="Q76" s="573">
        <v>-100</v>
      </c>
      <c r="R76" s="573">
        <v>0</v>
      </c>
      <c r="S76" s="573">
        <v>-4200</v>
      </c>
      <c r="T76" s="573">
        <v>0</v>
      </c>
      <c r="U76" s="488">
        <v>0</v>
      </c>
    </row>
    <row r="77" spans="2:21" hidden="1" x14ac:dyDescent="0.35">
      <c r="B77" s="573">
        <v>-100</v>
      </c>
      <c r="C77" s="573" t="str">
        <v/>
      </c>
      <c r="D77" s="573" t="str">
        <v/>
      </c>
      <c r="E77" s="573" t="str">
        <v/>
      </c>
      <c r="F77" s="573" t="str">
        <v/>
      </c>
      <c r="G77" s="573" t="str">
        <v/>
      </c>
      <c r="H77" s="562" t="str">
        <v/>
      </c>
      <c r="I77" s="563">
        <v>0</v>
      </c>
      <c r="J77" s="563" t="str">
        <v/>
      </c>
      <c r="K77" s="562" t="str">
        <v/>
      </c>
      <c r="L77" s="562" t="str">
        <v/>
      </c>
      <c r="M77" s="573" t="str">
        <v/>
      </c>
      <c r="N77" s="563" t="str">
        <v/>
      </c>
      <c r="O77" s="573" t="str">
        <v/>
      </c>
      <c r="P77" s="573" t="str">
        <v>S</v>
      </c>
      <c r="Q77" s="573">
        <v>-100</v>
      </c>
      <c r="R77" s="573">
        <v>0</v>
      </c>
      <c r="S77" s="573">
        <v>-4300</v>
      </c>
      <c r="T77" s="573">
        <v>0</v>
      </c>
      <c r="U77" s="488">
        <v>0</v>
      </c>
    </row>
    <row r="78" spans="2:21" hidden="1" x14ac:dyDescent="0.35">
      <c r="B78" s="573">
        <v>-100</v>
      </c>
      <c r="C78" s="573" t="str">
        <v/>
      </c>
      <c r="D78" s="573" t="str">
        <v/>
      </c>
      <c r="E78" s="573" t="str">
        <v/>
      </c>
      <c r="F78" s="573" t="str">
        <v/>
      </c>
      <c r="G78" s="573" t="str">
        <v/>
      </c>
      <c r="H78" s="562" t="str">
        <v/>
      </c>
      <c r="I78" s="563">
        <v>0</v>
      </c>
      <c r="J78" s="563" t="str">
        <v/>
      </c>
      <c r="K78" s="562" t="str">
        <v/>
      </c>
      <c r="L78" s="562" t="str">
        <v/>
      </c>
      <c r="M78" s="573" t="str">
        <v/>
      </c>
      <c r="N78" s="563" t="str">
        <v/>
      </c>
      <c r="O78" s="573" t="str">
        <v/>
      </c>
      <c r="P78" s="573" t="str">
        <v>S</v>
      </c>
      <c r="Q78" s="573">
        <v>-100</v>
      </c>
      <c r="R78" s="573">
        <v>0</v>
      </c>
      <c r="S78" s="573">
        <v>-4500</v>
      </c>
      <c r="T78" s="573">
        <v>0</v>
      </c>
      <c r="U78" s="488">
        <v>0</v>
      </c>
    </row>
    <row r="79" spans="2:21" hidden="1" x14ac:dyDescent="0.35">
      <c r="B79" s="573">
        <v>-100</v>
      </c>
      <c r="C79" s="573" t="str">
        <v/>
      </c>
      <c r="D79" s="573" t="str">
        <v/>
      </c>
      <c r="E79" s="573" t="str">
        <v/>
      </c>
      <c r="F79" s="573" t="str">
        <v/>
      </c>
      <c r="G79" s="573" t="str">
        <v/>
      </c>
      <c r="H79" s="562" t="str">
        <v/>
      </c>
      <c r="I79" s="563">
        <v>0</v>
      </c>
      <c r="J79" s="563" t="str">
        <v/>
      </c>
      <c r="K79" s="562" t="str">
        <v/>
      </c>
      <c r="L79" s="562" t="str">
        <v/>
      </c>
      <c r="M79" s="573" t="str">
        <v/>
      </c>
      <c r="N79" s="563" t="str">
        <v/>
      </c>
      <c r="O79" s="573" t="str">
        <v/>
      </c>
      <c r="P79" s="573" t="str">
        <v>S</v>
      </c>
      <c r="Q79" s="573">
        <v>-100</v>
      </c>
      <c r="R79" s="573">
        <v>0</v>
      </c>
      <c r="S79" s="573">
        <v>-4600</v>
      </c>
      <c r="T79" s="573">
        <v>0</v>
      </c>
      <c r="U79" s="488">
        <v>0</v>
      </c>
    </row>
    <row r="80" spans="2:21" hidden="1" x14ac:dyDescent="0.35">
      <c r="B80" s="573">
        <v>-100</v>
      </c>
      <c r="C80" s="573" t="str">
        <v/>
      </c>
      <c r="D80" s="573" t="str">
        <v/>
      </c>
      <c r="E80" s="573" t="str">
        <v/>
      </c>
      <c r="F80" s="573" t="str">
        <v/>
      </c>
      <c r="G80" s="573" t="str">
        <v/>
      </c>
      <c r="H80" s="562" t="str">
        <v/>
      </c>
      <c r="I80" s="563">
        <v>0</v>
      </c>
      <c r="J80" s="563" t="str">
        <v/>
      </c>
      <c r="K80" s="562" t="str">
        <v/>
      </c>
      <c r="L80" s="562" t="str">
        <v/>
      </c>
      <c r="M80" s="573" t="str">
        <v/>
      </c>
      <c r="N80" s="563" t="str">
        <v/>
      </c>
      <c r="O80" s="573" t="str">
        <v/>
      </c>
      <c r="P80" s="573" t="str">
        <v>S</v>
      </c>
      <c r="Q80" s="573">
        <v>-100</v>
      </c>
      <c r="R80" s="573">
        <v>0</v>
      </c>
      <c r="S80" s="573">
        <v>-4700</v>
      </c>
      <c r="T80" s="573">
        <v>0</v>
      </c>
      <c r="U80" s="488">
        <v>0</v>
      </c>
    </row>
    <row r="81" spans="2:21" hidden="1" x14ac:dyDescent="0.35">
      <c r="B81" s="573">
        <v>-100</v>
      </c>
      <c r="C81" s="573" t="str">
        <v/>
      </c>
      <c r="D81" s="573" t="str">
        <v/>
      </c>
      <c r="E81" s="573" t="str">
        <v/>
      </c>
      <c r="F81" s="573" t="str">
        <v/>
      </c>
      <c r="G81" s="573" t="str">
        <v/>
      </c>
      <c r="H81" s="562" t="str">
        <v/>
      </c>
      <c r="I81" s="563">
        <v>0</v>
      </c>
      <c r="J81" s="563" t="str">
        <v/>
      </c>
      <c r="K81" s="562" t="str">
        <v/>
      </c>
      <c r="L81" s="562" t="str">
        <v/>
      </c>
      <c r="M81" s="573" t="str">
        <v/>
      </c>
      <c r="N81" s="563" t="str">
        <v/>
      </c>
      <c r="O81" s="573" t="str">
        <v/>
      </c>
      <c r="P81" s="573" t="str">
        <v>S</v>
      </c>
      <c r="Q81" s="573">
        <v>-100</v>
      </c>
      <c r="R81" s="573">
        <v>0</v>
      </c>
      <c r="S81" s="573">
        <v>-4800</v>
      </c>
      <c r="T81" s="573">
        <v>0</v>
      </c>
      <c r="U81" s="488">
        <v>0</v>
      </c>
    </row>
    <row r="82" spans="2:21" hidden="1" x14ac:dyDescent="0.35">
      <c r="B82" s="573">
        <v>-100</v>
      </c>
      <c r="C82" s="573" t="str">
        <v/>
      </c>
      <c r="D82" s="573" t="str">
        <v/>
      </c>
      <c r="E82" s="573" t="str">
        <v/>
      </c>
      <c r="F82" s="573" t="str">
        <v/>
      </c>
      <c r="G82" s="573" t="str">
        <v/>
      </c>
      <c r="H82" s="562" t="str">
        <v/>
      </c>
      <c r="I82" s="563">
        <v>0</v>
      </c>
      <c r="J82" s="563" t="str">
        <v/>
      </c>
      <c r="K82" s="562" t="str">
        <v/>
      </c>
      <c r="L82" s="562" t="str">
        <v/>
      </c>
      <c r="M82" s="573" t="str">
        <v/>
      </c>
      <c r="N82" s="563" t="str">
        <v/>
      </c>
      <c r="O82" s="573" t="str">
        <v/>
      </c>
      <c r="P82" s="573" t="str">
        <v>S</v>
      </c>
      <c r="Q82" s="573">
        <v>-100</v>
      </c>
      <c r="R82" s="573">
        <v>0</v>
      </c>
      <c r="S82" s="573">
        <v>-4900</v>
      </c>
      <c r="T82" s="573">
        <v>0</v>
      </c>
      <c r="U82" s="488">
        <v>0</v>
      </c>
    </row>
    <row r="83" spans="2:21" hidden="1" x14ac:dyDescent="0.35">
      <c r="B83" s="573">
        <v>-100</v>
      </c>
      <c r="C83" s="573" t="str">
        <v/>
      </c>
      <c r="D83" s="573" t="str">
        <v/>
      </c>
      <c r="E83" s="573" t="str">
        <v/>
      </c>
      <c r="F83" s="573" t="str">
        <v/>
      </c>
      <c r="G83" s="573" t="str">
        <v/>
      </c>
      <c r="H83" s="562" t="str">
        <v/>
      </c>
      <c r="I83" s="563">
        <v>0</v>
      </c>
      <c r="J83" s="563" t="str">
        <v/>
      </c>
      <c r="K83" s="562" t="str">
        <v/>
      </c>
      <c r="L83" s="562" t="str">
        <v/>
      </c>
      <c r="M83" s="573" t="str">
        <v/>
      </c>
      <c r="N83" s="563" t="str">
        <v/>
      </c>
      <c r="O83" s="573" t="str">
        <v/>
      </c>
      <c r="P83" s="573" t="str">
        <v>S</v>
      </c>
      <c r="Q83" s="573">
        <v>-100</v>
      </c>
      <c r="R83" s="573">
        <v>0</v>
      </c>
      <c r="S83" s="573">
        <v>-5100</v>
      </c>
      <c r="T83" s="573">
        <v>0</v>
      </c>
      <c r="U83" s="488">
        <v>0</v>
      </c>
    </row>
    <row r="84" spans="2:21" hidden="1" x14ac:dyDescent="0.35">
      <c r="B84" s="573">
        <v>-100</v>
      </c>
      <c r="C84" s="573" t="str">
        <v/>
      </c>
      <c r="D84" s="573" t="str">
        <v/>
      </c>
      <c r="E84" s="573" t="str">
        <v/>
      </c>
      <c r="F84" s="573" t="str">
        <v/>
      </c>
      <c r="G84" s="573" t="str">
        <v/>
      </c>
      <c r="H84" s="562" t="str">
        <v/>
      </c>
      <c r="I84" s="563">
        <v>0</v>
      </c>
      <c r="J84" s="563" t="str">
        <v/>
      </c>
      <c r="K84" s="562" t="str">
        <v/>
      </c>
      <c r="L84" s="562" t="str">
        <v/>
      </c>
      <c r="M84" s="573" t="str">
        <v/>
      </c>
      <c r="N84" s="563" t="str">
        <v/>
      </c>
      <c r="O84" s="573" t="str">
        <v/>
      </c>
      <c r="P84" s="573" t="str">
        <v>S</v>
      </c>
      <c r="Q84" s="573">
        <v>-100</v>
      </c>
      <c r="R84" s="573">
        <v>0</v>
      </c>
      <c r="S84" s="573">
        <v>-5200</v>
      </c>
      <c r="T84" s="573">
        <v>0</v>
      </c>
      <c r="U84" s="488">
        <v>0</v>
      </c>
    </row>
    <row r="85" spans="2:21" hidden="1" x14ac:dyDescent="0.35">
      <c r="B85" s="573">
        <v>-100</v>
      </c>
      <c r="C85" s="573" t="str">
        <v/>
      </c>
      <c r="D85" s="573" t="str">
        <v/>
      </c>
      <c r="E85" s="573" t="str">
        <v/>
      </c>
      <c r="F85" s="573" t="str">
        <v/>
      </c>
      <c r="G85" s="573" t="str">
        <v/>
      </c>
      <c r="H85" s="562" t="str">
        <v/>
      </c>
      <c r="I85" s="563">
        <v>0</v>
      </c>
      <c r="J85" s="563" t="str">
        <v/>
      </c>
      <c r="K85" s="562" t="str">
        <v/>
      </c>
      <c r="L85" s="562" t="str">
        <v/>
      </c>
      <c r="M85" s="573" t="str">
        <v/>
      </c>
      <c r="N85" s="563" t="str">
        <v/>
      </c>
      <c r="O85" s="573" t="str">
        <v/>
      </c>
      <c r="P85" s="573" t="str">
        <v>S</v>
      </c>
      <c r="Q85" s="573">
        <v>-100</v>
      </c>
      <c r="R85" s="573">
        <v>0</v>
      </c>
      <c r="S85" s="573">
        <v>-5300</v>
      </c>
      <c r="T85" s="573">
        <v>0</v>
      </c>
      <c r="U85" s="488">
        <v>0</v>
      </c>
    </row>
    <row r="86" spans="2:21" hidden="1" x14ac:dyDescent="0.35">
      <c r="B86" s="573">
        <v>-100</v>
      </c>
      <c r="C86" s="573" t="str">
        <v/>
      </c>
      <c r="D86" s="573" t="str">
        <v/>
      </c>
      <c r="E86" s="573" t="str">
        <v/>
      </c>
      <c r="F86" s="573" t="str">
        <v/>
      </c>
      <c r="G86" s="573" t="str">
        <v/>
      </c>
      <c r="H86" s="562" t="str">
        <v/>
      </c>
      <c r="I86" s="563">
        <v>0</v>
      </c>
      <c r="J86" s="563" t="str">
        <v/>
      </c>
      <c r="K86" s="562" t="str">
        <v/>
      </c>
      <c r="L86" s="562" t="str">
        <v/>
      </c>
      <c r="M86" s="573" t="str">
        <v/>
      </c>
      <c r="N86" s="563" t="str">
        <v/>
      </c>
      <c r="O86" s="573" t="str">
        <v/>
      </c>
      <c r="P86" s="573" t="str">
        <v>S</v>
      </c>
      <c r="Q86" s="573">
        <v>-100</v>
      </c>
      <c r="R86" s="573">
        <v>0</v>
      </c>
      <c r="S86" s="573">
        <v>-5400</v>
      </c>
      <c r="T86" s="573">
        <v>0</v>
      </c>
      <c r="U86" s="488">
        <v>0</v>
      </c>
    </row>
    <row r="87" spans="2:21" hidden="1" x14ac:dyDescent="0.35">
      <c r="B87" s="573">
        <v>-100</v>
      </c>
      <c r="C87" s="573" t="str">
        <v/>
      </c>
      <c r="D87" s="573" t="str">
        <v/>
      </c>
      <c r="E87" s="573" t="str">
        <v/>
      </c>
      <c r="F87" s="573" t="str">
        <v/>
      </c>
      <c r="G87" s="573" t="str">
        <v/>
      </c>
      <c r="H87" s="562" t="str">
        <v/>
      </c>
      <c r="I87" s="563">
        <v>0</v>
      </c>
      <c r="J87" s="563" t="str">
        <v/>
      </c>
      <c r="K87" s="562" t="str">
        <v/>
      </c>
      <c r="L87" s="562" t="str">
        <v/>
      </c>
      <c r="M87" s="573" t="str">
        <v/>
      </c>
      <c r="N87" s="563" t="str">
        <v/>
      </c>
      <c r="O87" s="573" t="str">
        <v/>
      </c>
      <c r="P87" s="573" t="str">
        <v>S</v>
      </c>
      <c r="Q87" s="573">
        <v>-100</v>
      </c>
      <c r="R87" s="573">
        <v>0</v>
      </c>
      <c r="S87" s="573">
        <v>-5500</v>
      </c>
      <c r="T87" s="573">
        <v>0</v>
      </c>
      <c r="U87" s="488">
        <v>0</v>
      </c>
    </row>
    <row r="88" spans="2:21" hidden="1" x14ac:dyDescent="0.35">
      <c r="B88" s="573">
        <v>-100</v>
      </c>
      <c r="C88" s="573" t="str">
        <v/>
      </c>
      <c r="D88" s="573" t="str">
        <v/>
      </c>
      <c r="E88" s="573" t="str">
        <v/>
      </c>
      <c r="F88" s="573" t="str">
        <v/>
      </c>
      <c r="G88" s="573" t="str">
        <v/>
      </c>
      <c r="H88" s="562" t="str">
        <v/>
      </c>
      <c r="I88" s="563">
        <v>0</v>
      </c>
      <c r="J88" s="563" t="str">
        <v/>
      </c>
      <c r="K88" s="562" t="str">
        <v/>
      </c>
      <c r="L88" s="562" t="str">
        <v/>
      </c>
      <c r="M88" s="573" t="str">
        <v/>
      </c>
      <c r="N88" s="563" t="str">
        <v/>
      </c>
      <c r="O88" s="573" t="str">
        <v/>
      </c>
      <c r="P88" s="573" t="str">
        <v>S</v>
      </c>
      <c r="Q88" s="573">
        <v>-100</v>
      </c>
      <c r="R88" s="573">
        <v>0</v>
      </c>
      <c r="S88" s="573">
        <v>-5600</v>
      </c>
      <c r="T88" s="573">
        <v>0</v>
      </c>
      <c r="U88" s="488">
        <v>0</v>
      </c>
    </row>
    <row r="89" spans="2:21" hidden="1" x14ac:dyDescent="0.35">
      <c r="B89" s="573">
        <v>-100</v>
      </c>
      <c r="C89" s="573" t="str">
        <v/>
      </c>
      <c r="D89" s="573" t="str">
        <v/>
      </c>
      <c r="E89" s="573" t="str">
        <v/>
      </c>
      <c r="F89" s="573" t="str">
        <v/>
      </c>
      <c r="G89" s="573" t="str">
        <v/>
      </c>
      <c r="H89" s="562" t="str">
        <v/>
      </c>
      <c r="I89" s="563">
        <v>0</v>
      </c>
      <c r="J89" s="563" t="str">
        <v/>
      </c>
      <c r="K89" s="562" t="str">
        <v/>
      </c>
      <c r="L89" s="562" t="str">
        <v/>
      </c>
      <c r="M89" s="573" t="str">
        <v/>
      </c>
      <c r="N89" s="563" t="str">
        <v/>
      </c>
      <c r="O89" s="573" t="str">
        <v/>
      </c>
      <c r="P89" s="573" t="str">
        <v>S</v>
      </c>
      <c r="Q89" s="573">
        <v>-100</v>
      </c>
      <c r="R89" s="573">
        <v>0</v>
      </c>
      <c r="S89" s="573">
        <v>-5700</v>
      </c>
      <c r="T89" s="573">
        <v>0</v>
      </c>
      <c r="U89" s="488">
        <v>0</v>
      </c>
    </row>
    <row r="90" spans="2:21" hidden="1" x14ac:dyDescent="0.35">
      <c r="B90" s="573">
        <v>-100</v>
      </c>
      <c r="C90" s="573" t="str">
        <v/>
      </c>
      <c r="D90" s="573" t="str">
        <v/>
      </c>
      <c r="E90" s="573" t="str">
        <v/>
      </c>
      <c r="F90" s="573" t="str">
        <v/>
      </c>
      <c r="G90" s="573" t="str">
        <v/>
      </c>
      <c r="H90" s="562" t="str">
        <v/>
      </c>
      <c r="I90" s="563">
        <v>0</v>
      </c>
      <c r="J90" s="563" t="str">
        <v/>
      </c>
      <c r="K90" s="562" t="str">
        <v/>
      </c>
      <c r="L90" s="562" t="str">
        <v/>
      </c>
      <c r="M90" s="573" t="str">
        <v/>
      </c>
      <c r="N90" s="563" t="str">
        <v/>
      </c>
      <c r="O90" s="573" t="str">
        <v/>
      </c>
      <c r="P90" s="573" t="str">
        <v>S</v>
      </c>
      <c r="Q90" s="573">
        <v>-100</v>
      </c>
      <c r="R90" s="573">
        <v>0</v>
      </c>
      <c r="S90" s="573">
        <v>-5800</v>
      </c>
      <c r="T90" s="573">
        <v>0</v>
      </c>
      <c r="U90" s="488">
        <v>0</v>
      </c>
    </row>
    <row r="91" spans="2:21" hidden="1" x14ac:dyDescent="0.35"/>
    <row r="92" spans="2:21" hidden="1" x14ac:dyDescent="0.35">
      <c r="B92" s="587" t="s">
        <v>205</v>
      </c>
    </row>
    <row r="93" spans="2:21" hidden="1" x14ac:dyDescent="0.35"/>
    <row r="94" spans="2:21" ht="90" hidden="1" x14ac:dyDescent="0.35">
      <c r="B94" s="569" t="s">
        <v>207</v>
      </c>
      <c r="C94" s="569" t="s">
        <v>105</v>
      </c>
      <c r="D94" s="569" t="s">
        <v>26</v>
      </c>
      <c r="E94" s="569" t="s">
        <v>54</v>
      </c>
      <c r="F94" s="570" t="s">
        <v>27</v>
      </c>
      <c r="G94" s="569" t="s">
        <v>53</v>
      </c>
      <c r="H94" s="569" t="s">
        <v>28</v>
      </c>
      <c r="I94" s="571" t="s">
        <v>43</v>
      </c>
      <c r="J94" s="571" t="s">
        <v>91</v>
      </c>
      <c r="K94" s="571" t="s">
        <v>109</v>
      </c>
      <c r="L94" s="569" t="s">
        <v>44</v>
      </c>
      <c r="M94" s="569" t="s">
        <v>52</v>
      </c>
      <c r="N94" s="569" t="s">
        <v>106</v>
      </c>
      <c r="O94" s="572" t="s">
        <v>107</v>
      </c>
      <c r="P94" s="588" t="s">
        <v>45</v>
      </c>
      <c r="Q94" s="550"/>
      <c r="R94" s="550"/>
      <c r="S94" s="550"/>
      <c r="T94" s="550"/>
      <c r="U94" s="560"/>
    </row>
    <row r="95" spans="2:21" hidden="1" x14ac:dyDescent="0.35">
      <c r="B95" s="488">
        <f>IF(OR('1. Erfassung V &amp; V'!$H$61&gt;0.01,'1. Erfassung V &amp; V'!$H$61&lt;-0.01),'1. Erfassung V &amp; V'!A61,0)</f>
        <v>28</v>
      </c>
      <c r="C95" s="488" t="str">
        <f>'1. Erfassung V &amp; V'!B61</f>
        <v>Doppelhaushälfte Am Sauerwinkel</v>
      </c>
      <c r="D95" s="488" t="str">
        <f>'1. Erfassung V &amp; V'!C61</f>
        <v>Siemone und ich je 50%</v>
      </c>
      <c r="E95" s="488" t="str">
        <f>'1. Erfassung V &amp; V'!D61</f>
        <v>Am Sauerwinkel 43, 30459 Hannover, 143qm</v>
      </c>
      <c r="F95" s="488" t="str">
        <f>'1. Erfassung V &amp; V'!E61</f>
        <v>Hannover</v>
      </c>
      <c r="G95" s="488" t="str">
        <f>'1. Erfassung V &amp; V'!F61</f>
        <v>DB 123 Bl 569</v>
      </c>
      <c r="H95" s="488">
        <f>'1. Erfassung V &amp; V'!G61</f>
        <v>456</v>
      </c>
      <c r="I95" s="563">
        <f>'1. Erfassung V &amp; V'!H61</f>
        <v>350000</v>
      </c>
      <c r="J95" s="563">
        <f>'1. Erfassung V &amp; V'!I61</f>
        <v>0</v>
      </c>
      <c r="K95" s="562">
        <f>'1. Erfassung V &amp; V'!J61</f>
        <v>0</v>
      </c>
      <c r="L95" s="562">
        <f>'1. Erfassung V &amp; V'!K61</f>
        <v>37412</v>
      </c>
      <c r="M95" s="488">
        <f>'1. Erfassung V &amp; V'!L61</f>
        <v>0</v>
      </c>
      <c r="N95" s="563">
        <f>'1. Erfassung V &amp; V'!M61</f>
        <v>1212.25</v>
      </c>
      <c r="O95" s="488">
        <f>'1. Erfassung V &amp; V'!N61</f>
        <v>0</v>
      </c>
      <c r="P95" s="488" t="str">
        <f>'1. Erfassung V &amp; V'!O61</f>
        <v>n</v>
      </c>
    </row>
    <row r="96" spans="2:21" hidden="1" x14ac:dyDescent="0.35">
      <c r="B96" s="488">
        <f>IF(OR('1. Erfassung V &amp; V'!$H$62&gt;0.01,'1. Erfassung V &amp; V'!$H$62&lt;-0.01),'1. Erfassung V &amp; V'!A62,0)</f>
        <v>29</v>
      </c>
      <c r="C96" s="488" t="str">
        <f>'1. Erfassung V &amp; V'!B62</f>
        <v>Darlehen DHH Am Sauerwinkel</v>
      </c>
      <c r="D96" s="488" t="str">
        <f>'1. Erfassung V &amp; V'!C62</f>
        <v>Siemone und ich je 50%</v>
      </c>
      <c r="E96" s="488" t="str">
        <f>IF(OR('1. Erfassung V &amp; V'!$H$62&gt;0.01,'1. Erfassung V &amp; V'!$H$62&lt;-0.01),'1. Erfassung V &amp; V'!D62,0)</f>
        <v>Am Sauerwinkel 43, 30459 Hannover, 143qm</v>
      </c>
      <c r="F96" s="488" t="str">
        <f>'1. Erfassung V &amp; V'!E62</f>
        <v>Hannover</v>
      </c>
      <c r="G96" s="488" t="str">
        <f>'1. Erfassung V &amp; V'!F62</f>
        <v>DB 123 Bl 569</v>
      </c>
      <c r="H96" s="488">
        <f>IF(OR('1. Erfassung V &amp; V'!$H$62&gt;0.01,'1. Erfassung V &amp; V'!$H$62&lt;-0.01),'1. Erfassung V &amp; V'!G62,0)</f>
        <v>456</v>
      </c>
      <c r="I96" s="563">
        <f>'1. Erfassung V &amp; V'!H62</f>
        <v>-156568</v>
      </c>
      <c r="J96" s="563">
        <f>'1. Erfassung V &amp; V'!I62</f>
        <v>-156568</v>
      </c>
      <c r="K96" s="562">
        <f>'1. Erfassung V &amp; V'!J62</f>
        <v>46827</v>
      </c>
      <c r="L96" s="562">
        <f>'1. Erfassung V &amp; V'!K62</f>
        <v>0</v>
      </c>
      <c r="M96" s="488">
        <f>'1. Erfassung V &amp; V'!L62</f>
        <v>2.98E-2</v>
      </c>
      <c r="N96" s="563">
        <f>'1. Erfassung V &amp; V'!M62</f>
        <v>958.17</v>
      </c>
      <c r="O96" s="488" t="str">
        <f>'1. Erfassung V &amp; V'!N62</f>
        <v>Konditionenanpassung</v>
      </c>
      <c r="P96" s="488" t="str">
        <f>'1. Erfassung V &amp; V'!O62</f>
        <v>n</v>
      </c>
    </row>
    <row r="97" spans="2:22" hidden="1" x14ac:dyDescent="0.35">
      <c r="B97" s="488">
        <f>IF(OR('1. Erfassung V &amp; V'!$H$63&gt;0.01,'1. Erfassung V &amp; V'!$H$63&lt;-0.01),'1. Erfassung V &amp; V'!A63,0)</f>
        <v>0</v>
      </c>
      <c r="C97" s="488">
        <f>'1. Erfassung V &amp; V'!B63</f>
        <v>0</v>
      </c>
      <c r="D97" s="488">
        <f>'1. Erfassung V &amp; V'!C63</f>
        <v>0</v>
      </c>
      <c r="E97" s="488">
        <f>'1. Erfassung V &amp; V'!D63</f>
        <v>0</v>
      </c>
      <c r="F97" s="488">
        <f>'1. Erfassung V &amp; V'!E63</f>
        <v>0</v>
      </c>
      <c r="G97" s="488">
        <f>'1. Erfassung V &amp; V'!F63</f>
        <v>0</v>
      </c>
      <c r="H97" s="488">
        <f>'1. Erfassung V &amp; V'!G63</f>
        <v>0</v>
      </c>
      <c r="I97" s="563">
        <f>'1. Erfassung V &amp; V'!H63</f>
        <v>0</v>
      </c>
      <c r="J97" s="563">
        <f>'1. Erfassung V &amp; V'!I63</f>
        <v>0</v>
      </c>
      <c r="K97" s="562">
        <f>'1. Erfassung V &amp; V'!J63</f>
        <v>0</v>
      </c>
      <c r="L97" s="562">
        <f>'1. Erfassung V &amp; V'!K63</f>
        <v>0</v>
      </c>
      <c r="M97" s="488">
        <f>'1. Erfassung V &amp; V'!L63</f>
        <v>0</v>
      </c>
      <c r="N97" s="563">
        <f>'1. Erfassung V &amp; V'!M63</f>
        <v>0</v>
      </c>
      <c r="O97" s="488">
        <f>'1. Erfassung V &amp; V'!N63</f>
        <v>0</v>
      </c>
      <c r="P97" s="488">
        <f>'1. Erfassung V &amp; V'!O63</f>
        <v>0</v>
      </c>
    </row>
    <row r="98" spans="2:22" hidden="1" x14ac:dyDescent="0.35">
      <c r="B98" s="488">
        <f>IF(OR('1. Erfassung V &amp; V'!$H$64&gt;0.01,'1. Erfassung V &amp; V'!$H$64&lt;-0.01),'1. Erfassung V &amp; V'!A64,0)</f>
        <v>0</v>
      </c>
      <c r="C98" s="488">
        <f>'1. Erfassung V &amp; V'!B64</f>
        <v>0</v>
      </c>
      <c r="D98" s="488">
        <f>'1. Erfassung V &amp; V'!C64</f>
        <v>0</v>
      </c>
      <c r="E98" s="488">
        <f>'1. Erfassung V &amp; V'!D64</f>
        <v>0</v>
      </c>
      <c r="F98" s="488">
        <f>'1. Erfassung V &amp; V'!E64</f>
        <v>0</v>
      </c>
      <c r="G98" s="488">
        <f>'1. Erfassung V &amp; V'!F64</f>
        <v>0</v>
      </c>
      <c r="H98" s="488">
        <f>'1. Erfassung V &amp; V'!G64</f>
        <v>0</v>
      </c>
      <c r="I98" s="563">
        <f>'1. Erfassung V &amp; V'!H64</f>
        <v>0</v>
      </c>
      <c r="J98" s="563">
        <f>'1. Erfassung V &amp; V'!I64</f>
        <v>0</v>
      </c>
      <c r="K98" s="562">
        <f>'1. Erfassung V &amp; V'!J64</f>
        <v>0</v>
      </c>
      <c r="L98" s="562">
        <f>'1. Erfassung V &amp; V'!K64</f>
        <v>0</v>
      </c>
      <c r="M98" s="488">
        <f>'1. Erfassung V &amp; V'!L64</f>
        <v>0</v>
      </c>
      <c r="N98" s="563">
        <f>'1. Erfassung V &amp; V'!M64</f>
        <v>0</v>
      </c>
      <c r="O98" s="488">
        <f>'1. Erfassung V &amp; V'!N64</f>
        <v>0</v>
      </c>
      <c r="P98" s="488">
        <f>'1. Erfassung V &amp; V'!O64</f>
        <v>0</v>
      </c>
    </row>
    <row r="99" spans="2:22" hidden="1" x14ac:dyDescent="0.35">
      <c r="B99" s="488">
        <f>IF(OR('1. Erfassung V &amp; V'!$H$65&gt;0.01,'1. Erfassung V &amp; V'!$H$65&lt;-0.01),'1. Erfassung V &amp; V'!A65,0)</f>
        <v>0</v>
      </c>
      <c r="C99" s="488">
        <f>'1. Erfassung V &amp; V'!B65</f>
        <v>0</v>
      </c>
      <c r="D99" s="488">
        <f>'1. Erfassung V &amp; V'!C65</f>
        <v>0</v>
      </c>
      <c r="E99" s="488">
        <f>'1. Erfassung V &amp; V'!D65</f>
        <v>0</v>
      </c>
      <c r="F99" s="488">
        <f>'1. Erfassung V &amp; V'!E65</f>
        <v>0</v>
      </c>
      <c r="G99" s="488">
        <f>'1. Erfassung V &amp; V'!F65</f>
        <v>0</v>
      </c>
      <c r="H99" s="488">
        <f>'1. Erfassung V &amp; V'!G65</f>
        <v>0</v>
      </c>
      <c r="I99" s="563">
        <f>'1. Erfassung V &amp; V'!H65</f>
        <v>0</v>
      </c>
      <c r="J99" s="563">
        <f>'1. Erfassung V &amp; V'!I65</f>
        <v>0</v>
      </c>
      <c r="K99" s="562">
        <f>'1. Erfassung V &amp; V'!J65</f>
        <v>0</v>
      </c>
      <c r="L99" s="562">
        <f>'1. Erfassung V &amp; V'!K65</f>
        <v>0</v>
      </c>
      <c r="M99" s="488">
        <f>'1. Erfassung V &amp; V'!L65</f>
        <v>0</v>
      </c>
      <c r="N99" s="563">
        <f>'1. Erfassung V &amp; V'!M65</f>
        <v>0</v>
      </c>
      <c r="O99" s="488">
        <f>'1. Erfassung V &amp; V'!N65</f>
        <v>0</v>
      </c>
      <c r="P99" s="488">
        <f>'1. Erfassung V &amp; V'!O65</f>
        <v>0</v>
      </c>
    </row>
    <row r="100" spans="2:22" hidden="1" x14ac:dyDescent="0.35">
      <c r="B100" s="488">
        <f>IF(OR('1. Erfassung V &amp; V'!$H$66&gt;0.01,'1. Erfassung V &amp; V'!$H$66&lt;-0.01),'1. Erfassung V &amp; V'!A66,0)</f>
        <v>0</v>
      </c>
      <c r="C100" s="488">
        <f>'1. Erfassung V &amp; V'!B66</f>
        <v>0</v>
      </c>
      <c r="D100" s="488">
        <f>'1. Erfassung V &amp; V'!C66</f>
        <v>0</v>
      </c>
      <c r="E100" s="488">
        <f>'1. Erfassung V &amp; V'!D66</f>
        <v>0</v>
      </c>
      <c r="F100" s="488">
        <f>'1. Erfassung V &amp; V'!E66</f>
        <v>0</v>
      </c>
      <c r="G100" s="488">
        <f>'1. Erfassung V &amp; V'!F66</f>
        <v>0</v>
      </c>
      <c r="H100" s="488">
        <f>'1. Erfassung V &amp; V'!G66</f>
        <v>0</v>
      </c>
      <c r="I100" s="563">
        <f>'1. Erfassung V &amp; V'!H66</f>
        <v>0</v>
      </c>
      <c r="J100" s="563">
        <f>'1. Erfassung V &amp; V'!I66</f>
        <v>0</v>
      </c>
      <c r="K100" s="562">
        <f>'1. Erfassung V &amp; V'!J66</f>
        <v>0</v>
      </c>
      <c r="L100" s="562">
        <f>'1. Erfassung V &amp; V'!K66</f>
        <v>0</v>
      </c>
      <c r="M100" s="488">
        <f>'1. Erfassung V &amp; V'!L66</f>
        <v>0</v>
      </c>
      <c r="N100" s="563">
        <f>'1. Erfassung V &amp; V'!M66</f>
        <v>0</v>
      </c>
      <c r="O100" s="488">
        <f>'1. Erfassung V &amp; V'!N66</f>
        <v>0</v>
      </c>
      <c r="P100" s="488">
        <f>'1. Erfassung V &amp; V'!O66</f>
        <v>0</v>
      </c>
    </row>
    <row r="101" spans="2:22" hidden="1" x14ac:dyDescent="0.35">
      <c r="B101" s="488">
        <f>IF(OR('1. Erfassung V &amp; V'!$H$67&gt;0.01,'1. Erfassung V &amp; V'!$H$67&lt;-0.01),'1. Erfassung V &amp; V'!A67,0)</f>
        <v>0</v>
      </c>
      <c r="C101" s="488">
        <f>'1. Erfassung V &amp; V'!B67</f>
        <v>0</v>
      </c>
      <c r="D101" s="488">
        <f>'1. Erfassung V &amp; V'!C67</f>
        <v>0</v>
      </c>
      <c r="E101" s="488">
        <f>'1. Erfassung V &amp; V'!D67</f>
        <v>0</v>
      </c>
      <c r="F101" s="488">
        <f>'1. Erfassung V &amp; V'!E67</f>
        <v>0</v>
      </c>
      <c r="G101" s="488">
        <f>'1. Erfassung V &amp; V'!F67</f>
        <v>0</v>
      </c>
      <c r="H101" s="488">
        <f>'1. Erfassung V &amp; V'!G67</f>
        <v>0</v>
      </c>
      <c r="I101" s="563">
        <f>'1. Erfassung V &amp; V'!H67</f>
        <v>0</v>
      </c>
      <c r="J101" s="563">
        <f>'1. Erfassung V &amp; V'!I67</f>
        <v>0</v>
      </c>
      <c r="K101" s="562">
        <f>'1. Erfassung V &amp; V'!J67</f>
        <v>0</v>
      </c>
      <c r="L101" s="562">
        <f>'1. Erfassung V &amp; V'!K67</f>
        <v>0</v>
      </c>
      <c r="M101" s="488">
        <f>'1. Erfassung V &amp; V'!L67</f>
        <v>0</v>
      </c>
      <c r="N101" s="563">
        <f>'1. Erfassung V &amp; V'!M67</f>
        <v>0</v>
      </c>
      <c r="O101" s="488">
        <f>'1. Erfassung V &amp; V'!N67</f>
        <v>0</v>
      </c>
      <c r="P101" s="488">
        <f>'1. Erfassung V &amp; V'!O67</f>
        <v>0</v>
      </c>
    </row>
    <row r="102" spans="2:22" hidden="1" x14ac:dyDescent="0.35">
      <c r="B102" s="488">
        <f>IF(OR('1. Erfassung V &amp; V'!$H$68&gt;0.01,'1. Erfassung V &amp; V'!$H$68&lt;-0.01),'1. Erfassung V &amp; V'!A68,0)</f>
        <v>0</v>
      </c>
      <c r="C102" s="488">
        <f>'1. Erfassung V &amp; V'!B68</f>
        <v>0</v>
      </c>
      <c r="D102" s="488">
        <f>'1. Erfassung V &amp; V'!C68</f>
        <v>0</v>
      </c>
      <c r="E102" s="488">
        <f>'1. Erfassung V &amp; V'!D68</f>
        <v>0</v>
      </c>
      <c r="F102" s="488">
        <f>'1. Erfassung V &amp; V'!E68</f>
        <v>0</v>
      </c>
      <c r="G102" s="488">
        <f>'1. Erfassung V &amp; V'!F68</f>
        <v>0</v>
      </c>
      <c r="H102" s="488">
        <f>'1. Erfassung V &amp; V'!G68</f>
        <v>0</v>
      </c>
      <c r="I102" s="563">
        <f>'1. Erfassung V &amp; V'!H68</f>
        <v>0</v>
      </c>
      <c r="J102" s="563">
        <f>'1. Erfassung V &amp; V'!I68</f>
        <v>0</v>
      </c>
      <c r="K102" s="562">
        <f>'1. Erfassung V &amp; V'!J68</f>
        <v>0</v>
      </c>
      <c r="L102" s="562">
        <f>'1. Erfassung V &amp; V'!K68</f>
        <v>0</v>
      </c>
      <c r="M102" s="488">
        <f>'1. Erfassung V &amp; V'!L68</f>
        <v>0</v>
      </c>
      <c r="N102" s="563">
        <f>'1. Erfassung V &amp; V'!M68</f>
        <v>0</v>
      </c>
      <c r="O102" s="488">
        <f>'1. Erfassung V &amp; V'!N68</f>
        <v>0</v>
      </c>
      <c r="P102" s="488">
        <f>'1. Erfassung V &amp; V'!O68</f>
        <v>0</v>
      </c>
    </row>
    <row r="103" spans="2:22" hidden="1" x14ac:dyDescent="0.35">
      <c r="B103" s="488">
        <f>IF(OR('1. Erfassung V &amp; V'!$H$69&gt;0.01,'1. Erfassung V &amp; V'!$H$69&lt;-0.01),'1. Erfassung V &amp; V'!A69,0)</f>
        <v>0</v>
      </c>
      <c r="C103" s="488">
        <f>'1. Erfassung V &amp; V'!B69</f>
        <v>0</v>
      </c>
      <c r="D103" s="488">
        <f>'1. Erfassung V &amp; V'!C69</f>
        <v>0</v>
      </c>
      <c r="E103" s="488">
        <f>'1. Erfassung V &amp; V'!D69</f>
        <v>0</v>
      </c>
      <c r="F103" s="488">
        <f>'1. Erfassung V &amp; V'!E69</f>
        <v>0</v>
      </c>
      <c r="G103" s="488">
        <f>'1. Erfassung V &amp; V'!F69</f>
        <v>0</v>
      </c>
      <c r="H103" s="488">
        <f>'1. Erfassung V &amp; V'!G69</f>
        <v>0</v>
      </c>
      <c r="I103" s="563">
        <f>'1. Erfassung V &amp; V'!H69</f>
        <v>0</v>
      </c>
      <c r="J103" s="563">
        <f>'1. Erfassung V &amp; V'!I69</f>
        <v>0</v>
      </c>
      <c r="K103" s="562">
        <f>'1. Erfassung V &amp; V'!J69</f>
        <v>0</v>
      </c>
      <c r="L103" s="562">
        <f>'1. Erfassung V &amp; V'!K69</f>
        <v>0</v>
      </c>
      <c r="M103" s="488">
        <f>'1. Erfassung V &amp; V'!L69</f>
        <v>0</v>
      </c>
      <c r="N103" s="563">
        <f>'1. Erfassung V &amp; V'!M69</f>
        <v>0</v>
      </c>
      <c r="O103" s="488">
        <f>'1. Erfassung V &amp; V'!N69</f>
        <v>0</v>
      </c>
      <c r="P103" s="488">
        <f>'1. Erfassung V &amp; V'!O69</f>
        <v>0</v>
      </c>
    </row>
    <row r="104" spans="2:22" hidden="1" x14ac:dyDescent="0.35">
      <c r="B104" s="488">
        <f>IF(OR('1. Erfassung V &amp; V'!$H$70&gt;0.01,'1. Erfassung V &amp; V'!$H$70&lt;-0.01),'1. Erfassung V &amp; V'!A70,0)</f>
        <v>0</v>
      </c>
      <c r="C104" s="488">
        <f>'1. Erfassung V &amp; V'!B70</f>
        <v>0</v>
      </c>
      <c r="D104" s="488">
        <f>'1. Erfassung V &amp; V'!C70</f>
        <v>0</v>
      </c>
      <c r="E104" s="488">
        <f>'1. Erfassung V &amp; V'!D70</f>
        <v>0</v>
      </c>
      <c r="F104" s="488">
        <f>'1. Erfassung V &amp; V'!E70</f>
        <v>0</v>
      </c>
      <c r="G104" s="488">
        <f>'1. Erfassung V &amp; V'!F70</f>
        <v>0</v>
      </c>
      <c r="H104" s="488">
        <f>'1. Erfassung V &amp; V'!G70</f>
        <v>0</v>
      </c>
      <c r="I104" s="563">
        <f>'1. Erfassung V &amp; V'!H70</f>
        <v>0</v>
      </c>
      <c r="J104" s="563">
        <f>'1. Erfassung V &amp; V'!I70</f>
        <v>0</v>
      </c>
      <c r="K104" s="562">
        <f>'1. Erfassung V &amp; V'!J70</f>
        <v>0</v>
      </c>
      <c r="L104" s="562">
        <f>'1. Erfassung V &amp; V'!K70</f>
        <v>0</v>
      </c>
      <c r="M104" s="488">
        <f>'1. Erfassung V &amp; V'!L70</f>
        <v>0</v>
      </c>
      <c r="N104" s="563">
        <f>'1. Erfassung V &amp; V'!M70</f>
        <v>0</v>
      </c>
      <c r="O104" s="488">
        <f>'1. Erfassung V &amp; V'!N70</f>
        <v>0</v>
      </c>
      <c r="P104" s="488">
        <f>'1. Erfassung V &amp; V'!O70</f>
        <v>0</v>
      </c>
    </row>
    <row r="105" spans="2:22" hidden="1" x14ac:dyDescent="0.35"/>
    <row r="106" spans="2:22" ht="90" hidden="1" x14ac:dyDescent="0.35">
      <c r="B106" s="569" t="s">
        <v>206</v>
      </c>
      <c r="C106" s="569" t="s">
        <v>105</v>
      </c>
      <c r="D106" s="569" t="s">
        <v>26</v>
      </c>
      <c r="E106" s="569" t="s">
        <v>54</v>
      </c>
      <c r="F106" s="570" t="s">
        <v>27</v>
      </c>
      <c r="G106" s="569" t="s">
        <v>53</v>
      </c>
      <c r="H106" s="569" t="s">
        <v>28</v>
      </c>
      <c r="I106" s="571" t="s">
        <v>43</v>
      </c>
      <c r="J106" s="571" t="s">
        <v>91</v>
      </c>
      <c r="K106" s="571" t="s">
        <v>109</v>
      </c>
      <c r="L106" s="569" t="s">
        <v>44</v>
      </c>
      <c r="M106" s="569" t="s">
        <v>52</v>
      </c>
      <c r="N106" s="569" t="s">
        <v>106</v>
      </c>
      <c r="O106" s="572" t="s">
        <v>107</v>
      </c>
      <c r="P106" s="569" t="s">
        <v>45</v>
      </c>
      <c r="Q106" s="569" t="s">
        <v>209</v>
      </c>
      <c r="R106" s="569" t="str">
        <f>B106</f>
        <v>Nr.+/-100000</v>
      </c>
      <c r="S106" s="569" t="s">
        <v>198</v>
      </c>
      <c r="T106" s="569" t="s">
        <v>200</v>
      </c>
      <c r="U106" s="569" t="s">
        <v>211</v>
      </c>
      <c r="V106" s="570" t="s">
        <v>203</v>
      </c>
    </row>
    <row r="107" spans="2:22" hidden="1" x14ac:dyDescent="0.35">
      <c r="B107" s="488">
        <f>IF(AND(ISNUMBER(I95),I95&gt;0.01),(B95+100000),(B95-100))</f>
        <v>100028</v>
      </c>
      <c r="C107" s="577" t="str">
        <f t="shared" ref="C107" si="14">C95</f>
        <v>Doppelhaushälfte Am Sauerwinkel</v>
      </c>
      <c r="D107" s="577" t="str">
        <f t="shared" ref="D107:H116" si="15">D95</f>
        <v>Siemone und ich je 50%</v>
      </c>
      <c r="E107" s="577" t="str">
        <f t="shared" si="15"/>
        <v>Am Sauerwinkel 43, 30459 Hannover, 143qm</v>
      </c>
      <c r="F107" s="577" t="str">
        <f t="shared" si="15"/>
        <v>Hannover</v>
      </c>
      <c r="G107" s="577" t="str">
        <f t="shared" si="15"/>
        <v>DB 123 Bl 569</v>
      </c>
      <c r="H107" s="577">
        <f t="shared" si="15"/>
        <v>456</v>
      </c>
      <c r="I107" s="577">
        <f>I95</f>
        <v>350000</v>
      </c>
      <c r="J107" s="577">
        <f t="shared" ref="J107:P107" si="16">J95</f>
        <v>0</v>
      </c>
      <c r="K107" s="577">
        <f t="shared" si="16"/>
        <v>0</v>
      </c>
      <c r="L107" s="577">
        <f t="shared" si="16"/>
        <v>37412</v>
      </c>
      <c r="M107" s="577">
        <f t="shared" si="16"/>
        <v>0</v>
      </c>
      <c r="N107" s="577">
        <f t="shared" si="16"/>
        <v>1212.25</v>
      </c>
      <c r="O107" s="577">
        <f t="shared" si="16"/>
        <v>0</v>
      </c>
      <c r="P107" s="577" t="str">
        <f t="shared" si="16"/>
        <v>n</v>
      </c>
      <c r="Q107" s="578" t="str">
        <f>IF(R107=-100000,"X",IF(R107&gt;0.01,"A",IF(AND(R107&lt;0.01,R107&gt;-100000),"S","")))</f>
        <v>A</v>
      </c>
      <c r="R107" s="488">
        <f>B107</f>
        <v>100028</v>
      </c>
      <c r="S107" s="488">
        <f>I107*R107</f>
        <v>35009800000</v>
      </c>
      <c r="T107" s="488">
        <f>ROW()</f>
        <v>107</v>
      </c>
      <c r="U107" s="488">
        <f>IF($Q107="A",-100*S107,IF($Q107="S",R107*-I107,""))</f>
        <v>-3500980000000</v>
      </c>
      <c r="V107" s="488">
        <f>IF(OR('1. Erfassung V &amp; V'!$H$61&gt;0.01,'1. Erfassung V &amp; V'!$H$61&lt;-0.01),'1. Erfassung V &amp; V'!A61,0)</f>
        <v>28</v>
      </c>
    </row>
    <row r="108" spans="2:22" hidden="1" x14ac:dyDescent="0.35">
      <c r="B108" s="488">
        <f t="shared" ref="B108:B116" si="17">IF(AND(ISNUMBER(I96),I96&gt;0.01),(B96+100000),(B96-100))</f>
        <v>-71</v>
      </c>
      <c r="C108" s="577" t="str">
        <f t="shared" ref="C108" si="18">C96</f>
        <v>Darlehen DHH Am Sauerwinkel</v>
      </c>
      <c r="D108" s="577" t="str">
        <f t="shared" si="15"/>
        <v>Siemone und ich je 50%</v>
      </c>
      <c r="E108" s="577" t="str">
        <f t="shared" si="15"/>
        <v>Am Sauerwinkel 43, 30459 Hannover, 143qm</v>
      </c>
      <c r="F108" s="577" t="str">
        <f t="shared" si="15"/>
        <v>Hannover</v>
      </c>
      <c r="G108" s="577" t="str">
        <f t="shared" si="15"/>
        <v>DB 123 Bl 569</v>
      </c>
      <c r="H108" s="577">
        <f t="shared" si="15"/>
        <v>456</v>
      </c>
      <c r="I108" s="577">
        <f t="shared" ref="I108:P116" si="19">I96</f>
        <v>-156568</v>
      </c>
      <c r="J108" s="577">
        <f t="shared" si="19"/>
        <v>-156568</v>
      </c>
      <c r="K108" s="577">
        <f t="shared" si="19"/>
        <v>46827</v>
      </c>
      <c r="L108" s="577">
        <f t="shared" si="19"/>
        <v>0</v>
      </c>
      <c r="M108" s="577">
        <f t="shared" si="19"/>
        <v>2.98E-2</v>
      </c>
      <c r="N108" s="577">
        <f t="shared" si="19"/>
        <v>958.17</v>
      </c>
      <c r="O108" s="577" t="str">
        <f t="shared" si="19"/>
        <v>Konditionenanpassung</v>
      </c>
      <c r="P108" s="577" t="str">
        <f t="shared" si="19"/>
        <v>n</v>
      </c>
      <c r="Q108" s="578" t="str">
        <f t="shared" ref="Q108:Q116" si="20">IF(R108=-100000,"X",IF(R108&gt;0.01,"A",IF(AND(R108&lt;0.01,R108&gt;-100000),"S","")))</f>
        <v>S</v>
      </c>
      <c r="R108" s="488">
        <f t="shared" ref="R108:R116" si="21">B108</f>
        <v>-71</v>
      </c>
      <c r="S108" s="488">
        <f>I108*R108</f>
        <v>11116328</v>
      </c>
      <c r="T108" s="488">
        <f>ROW()</f>
        <v>108</v>
      </c>
      <c r="U108" s="488">
        <f t="shared" ref="U108:U116" si="22">IF($Q108="A",-100*S108,IF($Q108="S",R108*-I108,""))</f>
        <v>-11116328</v>
      </c>
      <c r="V108" s="488">
        <f>IF(OR('1. Erfassung V &amp; V'!H62&gt;0.01,'1. Erfassung V &amp; V'!H62&lt;-0.01),'1. Erfassung V &amp; V'!A62,0)</f>
        <v>29</v>
      </c>
    </row>
    <row r="109" spans="2:22" hidden="1" x14ac:dyDescent="0.35">
      <c r="B109" s="488">
        <f t="shared" si="17"/>
        <v>-100</v>
      </c>
      <c r="C109" s="577">
        <f t="shared" ref="C109" si="23">C97</f>
        <v>0</v>
      </c>
      <c r="D109" s="577">
        <f t="shared" si="15"/>
        <v>0</v>
      </c>
      <c r="E109" s="577">
        <f t="shared" si="15"/>
        <v>0</v>
      </c>
      <c r="F109" s="577">
        <f t="shared" si="15"/>
        <v>0</v>
      </c>
      <c r="G109" s="577">
        <f t="shared" si="15"/>
        <v>0</v>
      </c>
      <c r="H109" s="577">
        <f t="shared" si="15"/>
        <v>0</v>
      </c>
      <c r="I109" s="577">
        <f t="shared" si="19"/>
        <v>0</v>
      </c>
      <c r="J109" s="577">
        <f t="shared" si="19"/>
        <v>0</v>
      </c>
      <c r="K109" s="577">
        <f t="shared" si="19"/>
        <v>0</v>
      </c>
      <c r="L109" s="577">
        <f t="shared" si="19"/>
        <v>0</v>
      </c>
      <c r="M109" s="577">
        <f t="shared" si="19"/>
        <v>0</v>
      </c>
      <c r="N109" s="577">
        <f t="shared" si="19"/>
        <v>0</v>
      </c>
      <c r="O109" s="577">
        <f t="shared" si="19"/>
        <v>0</v>
      </c>
      <c r="P109" s="577">
        <f t="shared" si="19"/>
        <v>0</v>
      </c>
      <c r="Q109" s="578" t="str">
        <f t="shared" si="20"/>
        <v>S</v>
      </c>
      <c r="R109" s="488">
        <f t="shared" si="21"/>
        <v>-100</v>
      </c>
      <c r="S109" s="488">
        <f t="shared" ref="S109:S116" si="24">I109*R109</f>
        <v>0</v>
      </c>
      <c r="T109" s="488">
        <f>ROW()</f>
        <v>109</v>
      </c>
      <c r="U109" s="488">
        <f t="shared" si="22"/>
        <v>0</v>
      </c>
      <c r="V109" s="488">
        <f>IF(OR('1. Erfassung V &amp; V'!H63&gt;0.01,'1. Erfassung V &amp; V'!H63&lt;-0.01),'1. Erfassung V &amp; V'!A63,0)</f>
        <v>0</v>
      </c>
    </row>
    <row r="110" spans="2:22" hidden="1" x14ac:dyDescent="0.35">
      <c r="B110" s="488">
        <f t="shared" si="17"/>
        <v>-100</v>
      </c>
      <c r="C110" s="577">
        <f t="shared" ref="C110" si="25">C98</f>
        <v>0</v>
      </c>
      <c r="D110" s="577">
        <f t="shared" si="15"/>
        <v>0</v>
      </c>
      <c r="E110" s="577">
        <f t="shared" si="15"/>
        <v>0</v>
      </c>
      <c r="F110" s="577">
        <f t="shared" si="15"/>
        <v>0</v>
      </c>
      <c r="G110" s="577">
        <f t="shared" si="15"/>
        <v>0</v>
      </c>
      <c r="H110" s="577">
        <f t="shared" si="15"/>
        <v>0</v>
      </c>
      <c r="I110" s="577">
        <f t="shared" si="19"/>
        <v>0</v>
      </c>
      <c r="J110" s="577">
        <f t="shared" si="19"/>
        <v>0</v>
      </c>
      <c r="K110" s="577">
        <f t="shared" si="19"/>
        <v>0</v>
      </c>
      <c r="L110" s="577">
        <f t="shared" si="19"/>
        <v>0</v>
      </c>
      <c r="M110" s="577">
        <f t="shared" si="19"/>
        <v>0</v>
      </c>
      <c r="N110" s="577">
        <f t="shared" si="19"/>
        <v>0</v>
      </c>
      <c r="O110" s="577">
        <f t="shared" si="19"/>
        <v>0</v>
      </c>
      <c r="P110" s="577">
        <f t="shared" si="19"/>
        <v>0</v>
      </c>
      <c r="Q110" s="578" t="str">
        <f t="shared" si="20"/>
        <v>S</v>
      </c>
      <c r="R110" s="488">
        <f t="shared" si="21"/>
        <v>-100</v>
      </c>
      <c r="S110" s="488">
        <f t="shared" si="24"/>
        <v>0</v>
      </c>
      <c r="T110" s="488">
        <f>ROW()</f>
        <v>110</v>
      </c>
      <c r="U110" s="488">
        <f t="shared" si="22"/>
        <v>0</v>
      </c>
      <c r="V110" s="488">
        <f>IF(OR('1. Erfassung V &amp; V'!H64&gt;0.01,'1. Erfassung V &amp; V'!H64&lt;-0.01),'1. Erfassung V &amp; V'!A64,0)</f>
        <v>0</v>
      </c>
    </row>
    <row r="111" spans="2:22" hidden="1" x14ac:dyDescent="0.35">
      <c r="B111" s="488">
        <f t="shared" si="17"/>
        <v>-100</v>
      </c>
      <c r="C111" s="577">
        <f t="shared" ref="C111" si="26">C99</f>
        <v>0</v>
      </c>
      <c r="D111" s="577">
        <f t="shared" si="15"/>
        <v>0</v>
      </c>
      <c r="E111" s="577">
        <f t="shared" si="15"/>
        <v>0</v>
      </c>
      <c r="F111" s="577">
        <f t="shared" si="15"/>
        <v>0</v>
      </c>
      <c r="G111" s="577">
        <f t="shared" si="15"/>
        <v>0</v>
      </c>
      <c r="H111" s="577">
        <f t="shared" si="15"/>
        <v>0</v>
      </c>
      <c r="I111" s="577">
        <f t="shared" si="19"/>
        <v>0</v>
      </c>
      <c r="J111" s="577">
        <f t="shared" si="19"/>
        <v>0</v>
      </c>
      <c r="K111" s="577">
        <f t="shared" si="19"/>
        <v>0</v>
      </c>
      <c r="L111" s="577">
        <f t="shared" si="19"/>
        <v>0</v>
      </c>
      <c r="M111" s="577">
        <f t="shared" si="19"/>
        <v>0</v>
      </c>
      <c r="N111" s="577">
        <f t="shared" si="19"/>
        <v>0</v>
      </c>
      <c r="O111" s="577">
        <f t="shared" si="19"/>
        <v>0</v>
      </c>
      <c r="P111" s="577">
        <f t="shared" si="19"/>
        <v>0</v>
      </c>
      <c r="Q111" s="578" t="str">
        <f t="shared" si="20"/>
        <v>S</v>
      </c>
      <c r="R111" s="488">
        <f t="shared" si="21"/>
        <v>-100</v>
      </c>
      <c r="S111" s="488">
        <f t="shared" si="24"/>
        <v>0</v>
      </c>
      <c r="T111" s="488">
        <f>ROW()</f>
        <v>111</v>
      </c>
      <c r="U111" s="488">
        <f t="shared" si="22"/>
        <v>0</v>
      </c>
      <c r="V111" s="488">
        <f>IF(OR('1. Erfassung V &amp; V'!H65&gt;0.01,'1. Erfassung V &amp; V'!H65&lt;-0.01),'1. Erfassung V &amp; V'!A65,0)</f>
        <v>0</v>
      </c>
    </row>
    <row r="112" spans="2:22" hidden="1" x14ac:dyDescent="0.35">
      <c r="B112" s="488">
        <f t="shared" si="17"/>
        <v>-100</v>
      </c>
      <c r="C112" s="577">
        <f t="shared" ref="C112" si="27">C100</f>
        <v>0</v>
      </c>
      <c r="D112" s="577">
        <f t="shared" si="15"/>
        <v>0</v>
      </c>
      <c r="E112" s="577">
        <f t="shared" si="15"/>
        <v>0</v>
      </c>
      <c r="F112" s="577">
        <f t="shared" si="15"/>
        <v>0</v>
      </c>
      <c r="G112" s="577">
        <f t="shared" si="15"/>
        <v>0</v>
      </c>
      <c r="H112" s="577">
        <f t="shared" si="15"/>
        <v>0</v>
      </c>
      <c r="I112" s="577">
        <f t="shared" si="19"/>
        <v>0</v>
      </c>
      <c r="J112" s="577">
        <f t="shared" si="19"/>
        <v>0</v>
      </c>
      <c r="K112" s="577">
        <f t="shared" si="19"/>
        <v>0</v>
      </c>
      <c r="L112" s="577">
        <f t="shared" si="19"/>
        <v>0</v>
      </c>
      <c r="M112" s="577">
        <f t="shared" si="19"/>
        <v>0</v>
      </c>
      <c r="N112" s="577">
        <f t="shared" si="19"/>
        <v>0</v>
      </c>
      <c r="O112" s="577">
        <f t="shared" si="19"/>
        <v>0</v>
      </c>
      <c r="P112" s="577">
        <f t="shared" si="19"/>
        <v>0</v>
      </c>
      <c r="Q112" s="578" t="str">
        <f t="shared" si="20"/>
        <v>S</v>
      </c>
      <c r="R112" s="488">
        <f t="shared" si="21"/>
        <v>-100</v>
      </c>
      <c r="S112" s="488">
        <f t="shared" si="24"/>
        <v>0</v>
      </c>
      <c r="T112" s="488">
        <f>ROW()</f>
        <v>112</v>
      </c>
      <c r="U112" s="488">
        <f t="shared" si="22"/>
        <v>0</v>
      </c>
      <c r="V112" s="488">
        <f>IF(OR('1. Erfassung V &amp; V'!H66&gt;0.01,'1. Erfassung V &amp; V'!H66&lt;-0.01),'1. Erfassung V &amp; V'!A66,0)</f>
        <v>0</v>
      </c>
    </row>
    <row r="113" spans="2:22" hidden="1" x14ac:dyDescent="0.35">
      <c r="B113" s="488">
        <f t="shared" si="17"/>
        <v>-100</v>
      </c>
      <c r="C113" s="577">
        <f t="shared" ref="C113" si="28">C101</f>
        <v>0</v>
      </c>
      <c r="D113" s="577">
        <f t="shared" si="15"/>
        <v>0</v>
      </c>
      <c r="E113" s="577">
        <f t="shared" si="15"/>
        <v>0</v>
      </c>
      <c r="F113" s="577">
        <f t="shared" si="15"/>
        <v>0</v>
      </c>
      <c r="G113" s="577">
        <f t="shared" si="15"/>
        <v>0</v>
      </c>
      <c r="H113" s="577">
        <f t="shared" si="15"/>
        <v>0</v>
      </c>
      <c r="I113" s="577">
        <f t="shared" si="19"/>
        <v>0</v>
      </c>
      <c r="J113" s="577">
        <f t="shared" si="19"/>
        <v>0</v>
      </c>
      <c r="K113" s="577">
        <f t="shared" si="19"/>
        <v>0</v>
      </c>
      <c r="L113" s="577">
        <f t="shared" si="19"/>
        <v>0</v>
      </c>
      <c r="M113" s="577">
        <f t="shared" si="19"/>
        <v>0</v>
      </c>
      <c r="N113" s="577">
        <f t="shared" si="19"/>
        <v>0</v>
      </c>
      <c r="O113" s="577">
        <f t="shared" si="19"/>
        <v>0</v>
      </c>
      <c r="P113" s="577">
        <f t="shared" si="19"/>
        <v>0</v>
      </c>
      <c r="Q113" s="578" t="str">
        <f t="shared" si="20"/>
        <v>S</v>
      </c>
      <c r="R113" s="488">
        <f t="shared" si="21"/>
        <v>-100</v>
      </c>
      <c r="S113" s="488">
        <f t="shared" si="24"/>
        <v>0</v>
      </c>
      <c r="T113" s="488">
        <f>ROW()</f>
        <v>113</v>
      </c>
      <c r="U113" s="488">
        <f t="shared" si="22"/>
        <v>0</v>
      </c>
      <c r="V113" s="488">
        <f>IF(OR('1. Erfassung V &amp; V'!H67&gt;0.01,'1. Erfassung V &amp; V'!H67&lt;-0.01),'1. Erfassung V &amp; V'!A67,0)</f>
        <v>0</v>
      </c>
    </row>
    <row r="114" spans="2:22" hidden="1" x14ac:dyDescent="0.35">
      <c r="B114" s="488">
        <f t="shared" si="17"/>
        <v>-100</v>
      </c>
      <c r="C114" s="577">
        <f t="shared" ref="C114" si="29">C102</f>
        <v>0</v>
      </c>
      <c r="D114" s="577">
        <f t="shared" si="15"/>
        <v>0</v>
      </c>
      <c r="E114" s="577">
        <f t="shared" si="15"/>
        <v>0</v>
      </c>
      <c r="F114" s="577">
        <f t="shared" si="15"/>
        <v>0</v>
      </c>
      <c r="G114" s="577">
        <f t="shared" si="15"/>
        <v>0</v>
      </c>
      <c r="H114" s="577">
        <f t="shared" si="15"/>
        <v>0</v>
      </c>
      <c r="I114" s="577">
        <f t="shared" si="19"/>
        <v>0</v>
      </c>
      <c r="J114" s="577">
        <f t="shared" si="19"/>
        <v>0</v>
      </c>
      <c r="K114" s="577">
        <f t="shared" si="19"/>
        <v>0</v>
      </c>
      <c r="L114" s="577">
        <f t="shared" si="19"/>
        <v>0</v>
      </c>
      <c r="M114" s="577">
        <f t="shared" si="19"/>
        <v>0</v>
      </c>
      <c r="N114" s="577">
        <f t="shared" si="19"/>
        <v>0</v>
      </c>
      <c r="O114" s="577">
        <f t="shared" si="19"/>
        <v>0</v>
      </c>
      <c r="P114" s="577">
        <f t="shared" si="19"/>
        <v>0</v>
      </c>
      <c r="Q114" s="578" t="str">
        <f t="shared" si="20"/>
        <v>S</v>
      </c>
      <c r="R114" s="488">
        <f t="shared" si="21"/>
        <v>-100</v>
      </c>
      <c r="S114" s="488">
        <f t="shared" si="24"/>
        <v>0</v>
      </c>
      <c r="T114" s="488">
        <f>ROW()</f>
        <v>114</v>
      </c>
      <c r="U114" s="488">
        <f t="shared" si="22"/>
        <v>0</v>
      </c>
      <c r="V114" s="488">
        <f>IF(OR('1. Erfassung V &amp; V'!H68&gt;0.01,'1. Erfassung V &amp; V'!H68&lt;-0.01),'1. Erfassung V &amp; V'!A68,0)</f>
        <v>0</v>
      </c>
    </row>
    <row r="115" spans="2:22" hidden="1" x14ac:dyDescent="0.35">
      <c r="B115" s="488">
        <f t="shared" si="17"/>
        <v>-100</v>
      </c>
      <c r="C115" s="577">
        <f t="shared" ref="C115" si="30">C103</f>
        <v>0</v>
      </c>
      <c r="D115" s="577">
        <f t="shared" si="15"/>
        <v>0</v>
      </c>
      <c r="E115" s="577">
        <f t="shared" si="15"/>
        <v>0</v>
      </c>
      <c r="F115" s="577">
        <f t="shared" si="15"/>
        <v>0</v>
      </c>
      <c r="G115" s="577">
        <f t="shared" si="15"/>
        <v>0</v>
      </c>
      <c r="H115" s="577">
        <f t="shared" si="15"/>
        <v>0</v>
      </c>
      <c r="I115" s="577">
        <f t="shared" si="19"/>
        <v>0</v>
      </c>
      <c r="J115" s="577">
        <f t="shared" si="19"/>
        <v>0</v>
      </c>
      <c r="K115" s="577">
        <f t="shared" si="19"/>
        <v>0</v>
      </c>
      <c r="L115" s="577">
        <f t="shared" si="19"/>
        <v>0</v>
      </c>
      <c r="M115" s="577">
        <f t="shared" si="19"/>
        <v>0</v>
      </c>
      <c r="N115" s="577">
        <f t="shared" si="19"/>
        <v>0</v>
      </c>
      <c r="O115" s="577">
        <f t="shared" si="19"/>
        <v>0</v>
      </c>
      <c r="P115" s="577">
        <f t="shared" si="19"/>
        <v>0</v>
      </c>
      <c r="Q115" s="578" t="str">
        <f t="shared" si="20"/>
        <v>S</v>
      </c>
      <c r="R115" s="488">
        <f t="shared" si="21"/>
        <v>-100</v>
      </c>
      <c r="S115" s="488">
        <f t="shared" si="24"/>
        <v>0</v>
      </c>
      <c r="T115" s="488">
        <f>ROW()</f>
        <v>115</v>
      </c>
      <c r="U115" s="488">
        <f t="shared" si="22"/>
        <v>0</v>
      </c>
      <c r="V115" s="488">
        <f>IF(OR('1. Erfassung V &amp; V'!H69&gt;0.01,'1. Erfassung V &amp; V'!H69&lt;-0.01),'1. Erfassung V &amp; V'!A69,0)</f>
        <v>0</v>
      </c>
    </row>
    <row r="116" spans="2:22" hidden="1" x14ac:dyDescent="0.35">
      <c r="B116" s="488">
        <f t="shared" si="17"/>
        <v>-100</v>
      </c>
      <c r="C116" s="577">
        <f t="shared" ref="C116" si="31">C104</f>
        <v>0</v>
      </c>
      <c r="D116" s="577">
        <f t="shared" si="15"/>
        <v>0</v>
      </c>
      <c r="E116" s="577">
        <f t="shared" si="15"/>
        <v>0</v>
      </c>
      <c r="F116" s="577">
        <f t="shared" si="15"/>
        <v>0</v>
      </c>
      <c r="G116" s="577">
        <f t="shared" si="15"/>
        <v>0</v>
      </c>
      <c r="H116" s="577">
        <f t="shared" si="15"/>
        <v>0</v>
      </c>
      <c r="I116" s="577">
        <f t="shared" si="19"/>
        <v>0</v>
      </c>
      <c r="J116" s="577">
        <f t="shared" si="19"/>
        <v>0</v>
      </c>
      <c r="K116" s="577">
        <f t="shared" si="19"/>
        <v>0</v>
      </c>
      <c r="L116" s="577">
        <f t="shared" si="19"/>
        <v>0</v>
      </c>
      <c r="M116" s="577">
        <f t="shared" si="19"/>
        <v>0</v>
      </c>
      <c r="N116" s="577">
        <f t="shared" si="19"/>
        <v>0</v>
      </c>
      <c r="O116" s="577">
        <f t="shared" si="19"/>
        <v>0</v>
      </c>
      <c r="P116" s="577">
        <f t="shared" si="19"/>
        <v>0</v>
      </c>
      <c r="Q116" s="578" t="str">
        <f t="shared" si="20"/>
        <v>S</v>
      </c>
      <c r="R116" s="488">
        <f t="shared" si="21"/>
        <v>-100</v>
      </c>
      <c r="S116" s="488">
        <f t="shared" si="24"/>
        <v>0</v>
      </c>
      <c r="T116" s="488">
        <f>ROW()</f>
        <v>116</v>
      </c>
      <c r="U116" s="488">
        <f t="shared" si="22"/>
        <v>0</v>
      </c>
      <c r="V116" s="488">
        <f>IF(OR('1. Erfassung V &amp; V'!H70&gt;0.01,'1. Erfassung V &amp; V'!H70&lt;-0.01),'1. Erfassung V &amp; V'!A70,0)</f>
        <v>0</v>
      </c>
    </row>
    <row r="117" spans="2:22" hidden="1" x14ac:dyDescent="0.35">
      <c r="I117" s="577"/>
    </row>
    <row r="118" spans="2:22" s="567" customFormat="1" hidden="1" x14ac:dyDescent="0.2">
      <c r="B118" s="810" t="s">
        <v>204</v>
      </c>
      <c r="C118" s="811"/>
      <c r="D118" s="811"/>
      <c r="E118" s="811"/>
      <c r="F118" s="811"/>
      <c r="G118" s="811"/>
      <c r="H118" s="811"/>
      <c r="I118" s="811"/>
      <c r="J118" s="811"/>
      <c r="K118" s="811"/>
      <c r="L118" s="811"/>
      <c r="M118" s="811"/>
      <c r="N118" s="811"/>
      <c r="O118" s="811"/>
      <c r="P118" s="811"/>
      <c r="Q118" s="811"/>
      <c r="R118" s="811"/>
      <c r="S118" s="811"/>
      <c r="T118" s="811"/>
      <c r="U118" s="811"/>
    </row>
    <row r="119" spans="2:22" ht="90" hidden="1" x14ac:dyDescent="0.35">
      <c r="B119" s="569" t="s">
        <v>206</v>
      </c>
      <c r="C119" s="569" t="s">
        <v>105</v>
      </c>
      <c r="D119" s="569" t="s">
        <v>26</v>
      </c>
      <c r="E119" s="569" t="s">
        <v>54</v>
      </c>
      <c r="F119" s="570" t="s">
        <v>27</v>
      </c>
      <c r="G119" s="569" t="s">
        <v>53</v>
      </c>
      <c r="H119" s="569" t="s">
        <v>28</v>
      </c>
      <c r="I119" s="571" t="s">
        <v>43</v>
      </c>
      <c r="J119" s="571" t="s">
        <v>91</v>
      </c>
      <c r="K119" s="571" t="s">
        <v>109</v>
      </c>
      <c r="L119" s="569" t="s">
        <v>44</v>
      </c>
      <c r="M119" s="569" t="s">
        <v>52</v>
      </c>
      <c r="N119" s="569" t="s">
        <v>106</v>
      </c>
      <c r="O119" s="572" t="s">
        <v>107</v>
      </c>
      <c r="P119" s="569" t="s">
        <v>45</v>
      </c>
      <c r="Q119" s="569" t="s">
        <v>209</v>
      </c>
      <c r="R119" s="569" t="str">
        <f>B119</f>
        <v>Nr.+/-100000</v>
      </c>
      <c r="S119" s="569" t="s">
        <v>198</v>
      </c>
      <c r="T119" s="569" t="s">
        <v>200</v>
      </c>
      <c r="U119" s="569" t="s">
        <v>211</v>
      </c>
      <c r="V119" s="570" t="s">
        <v>203</v>
      </c>
    </row>
    <row r="120" spans="2:22" hidden="1" x14ac:dyDescent="0.35">
      <c r="B120" s="488" cm="1">
        <f t="array" ref="B120:V129">_xlfn.SORTBY(B107:V116,U107:U116,1)</f>
        <v>100028</v>
      </c>
      <c r="C120" s="488" t="str">
        <v>Doppelhaushälfte Am Sauerwinkel</v>
      </c>
      <c r="D120" s="488" t="str">
        <v>Siemone und ich je 50%</v>
      </c>
      <c r="E120" s="488" t="str">
        <v>Am Sauerwinkel 43, 30459 Hannover, 143qm</v>
      </c>
      <c r="F120" s="488" t="str">
        <v>Hannover</v>
      </c>
      <c r="G120" s="488" t="str">
        <v>DB 123 Bl 569</v>
      </c>
      <c r="H120" s="488">
        <v>456</v>
      </c>
      <c r="I120" s="577">
        <v>350000</v>
      </c>
      <c r="J120" s="577">
        <v>0</v>
      </c>
      <c r="K120" s="488">
        <v>0</v>
      </c>
      <c r="L120" s="488">
        <v>37412</v>
      </c>
      <c r="M120" s="488">
        <v>0</v>
      </c>
      <c r="N120" s="488">
        <v>1212.25</v>
      </c>
      <c r="O120" s="488">
        <v>0</v>
      </c>
      <c r="P120" s="488" t="str">
        <v>n</v>
      </c>
      <c r="Q120" s="488" t="str">
        <v>A</v>
      </c>
      <c r="R120" s="488">
        <v>100028</v>
      </c>
      <c r="S120" s="488">
        <v>35009800000</v>
      </c>
      <c r="T120" s="488">
        <v>107</v>
      </c>
      <c r="U120" s="488">
        <v>-3500980000000</v>
      </c>
      <c r="V120" s="488">
        <v>28</v>
      </c>
    </row>
    <row r="121" spans="2:22" hidden="1" x14ac:dyDescent="0.35">
      <c r="B121" s="488">
        <v>-71</v>
      </c>
      <c r="C121" s="488" t="str">
        <v>Darlehen DHH Am Sauerwinkel</v>
      </c>
      <c r="D121" s="488" t="str">
        <v>Siemone und ich je 50%</v>
      </c>
      <c r="E121" s="488" t="str">
        <v>Am Sauerwinkel 43, 30459 Hannover, 143qm</v>
      </c>
      <c r="F121" s="488" t="str">
        <v>Hannover</v>
      </c>
      <c r="G121" s="488" t="str">
        <v>DB 123 Bl 569</v>
      </c>
      <c r="H121" s="488">
        <v>456</v>
      </c>
      <c r="I121" s="577">
        <v>-156568</v>
      </c>
      <c r="J121" s="577">
        <v>-156568</v>
      </c>
      <c r="K121" s="488">
        <v>46827</v>
      </c>
      <c r="L121" s="488">
        <v>0</v>
      </c>
      <c r="M121" s="488">
        <v>2.98E-2</v>
      </c>
      <c r="N121" s="488">
        <v>958.17</v>
      </c>
      <c r="O121" s="488" t="str">
        <v>Konditionenanpassung</v>
      </c>
      <c r="P121" s="488" t="str">
        <v>n</v>
      </c>
      <c r="Q121" s="488" t="str">
        <v>S</v>
      </c>
      <c r="R121" s="488">
        <v>-71</v>
      </c>
      <c r="S121" s="488">
        <v>11116328</v>
      </c>
      <c r="T121" s="488">
        <v>108</v>
      </c>
      <c r="U121" s="488">
        <v>-11116328</v>
      </c>
      <c r="V121" s="488">
        <v>29</v>
      </c>
    </row>
    <row r="122" spans="2:22" hidden="1" x14ac:dyDescent="0.35">
      <c r="B122" s="488">
        <v>-100</v>
      </c>
      <c r="C122" s="488">
        <v>0</v>
      </c>
      <c r="D122" s="488">
        <v>0</v>
      </c>
      <c r="E122" s="488">
        <v>0</v>
      </c>
      <c r="F122" s="488">
        <v>0</v>
      </c>
      <c r="G122" s="488">
        <v>0</v>
      </c>
      <c r="H122" s="488">
        <v>0</v>
      </c>
      <c r="I122" s="577">
        <v>0</v>
      </c>
      <c r="J122" s="577">
        <v>0</v>
      </c>
      <c r="K122" s="488">
        <v>0</v>
      </c>
      <c r="L122" s="488">
        <v>0</v>
      </c>
      <c r="M122" s="488">
        <v>0</v>
      </c>
      <c r="N122" s="488">
        <v>0</v>
      </c>
      <c r="O122" s="488">
        <v>0</v>
      </c>
      <c r="P122" s="488">
        <v>0</v>
      </c>
      <c r="Q122" s="488" t="str">
        <v>S</v>
      </c>
      <c r="R122" s="488">
        <v>-100</v>
      </c>
      <c r="S122" s="488">
        <v>0</v>
      </c>
      <c r="T122" s="488">
        <v>109</v>
      </c>
      <c r="U122" s="488">
        <v>0</v>
      </c>
      <c r="V122" s="488">
        <v>0</v>
      </c>
    </row>
    <row r="123" spans="2:22" hidden="1" x14ac:dyDescent="0.35">
      <c r="B123" s="488">
        <v>-100</v>
      </c>
      <c r="C123" s="488">
        <v>0</v>
      </c>
      <c r="D123" s="488">
        <v>0</v>
      </c>
      <c r="E123" s="488">
        <v>0</v>
      </c>
      <c r="F123" s="488">
        <v>0</v>
      </c>
      <c r="G123" s="488">
        <v>0</v>
      </c>
      <c r="H123" s="488">
        <v>0</v>
      </c>
      <c r="I123" s="577">
        <v>0</v>
      </c>
      <c r="J123" s="577">
        <v>0</v>
      </c>
      <c r="K123" s="488">
        <v>0</v>
      </c>
      <c r="L123" s="488">
        <v>0</v>
      </c>
      <c r="M123" s="488">
        <v>0</v>
      </c>
      <c r="N123" s="488">
        <v>0</v>
      </c>
      <c r="O123" s="488">
        <v>0</v>
      </c>
      <c r="P123" s="488">
        <v>0</v>
      </c>
      <c r="Q123" s="488" t="str">
        <v>S</v>
      </c>
      <c r="R123" s="488">
        <v>-100</v>
      </c>
      <c r="S123" s="488">
        <v>0</v>
      </c>
      <c r="T123" s="488">
        <v>110</v>
      </c>
      <c r="U123" s="488">
        <v>0</v>
      </c>
      <c r="V123" s="488">
        <v>0</v>
      </c>
    </row>
    <row r="124" spans="2:22" hidden="1" x14ac:dyDescent="0.35">
      <c r="B124" s="488">
        <v>-100</v>
      </c>
      <c r="C124" s="488">
        <v>0</v>
      </c>
      <c r="D124" s="488">
        <v>0</v>
      </c>
      <c r="E124" s="488">
        <v>0</v>
      </c>
      <c r="F124" s="488">
        <v>0</v>
      </c>
      <c r="G124" s="488">
        <v>0</v>
      </c>
      <c r="H124" s="488">
        <v>0</v>
      </c>
      <c r="I124" s="577">
        <v>0</v>
      </c>
      <c r="J124" s="577">
        <v>0</v>
      </c>
      <c r="K124" s="488">
        <v>0</v>
      </c>
      <c r="L124" s="488">
        <v>0</v>
      </c>
      <c r="M124" s="488">
        <v>0</v>
      </c>
      <c r="N124" s="488">
        <v>0</v>
      </c>
      <c r="O124" s="488">
        <v>0</v>
      </c>
      <c r="P124" s="488">
        <v>0</v>
      </c>
      <c r="Q124" s="488" t="str">
        <v>S</v>
      </c>
      <c r="R124" s="488">
        <v>-100</v>
      </c>
      <c r="S124" s="488">
        <v>0</v>
      </c>
      <c r="T124" s="488">
        <v>111</v>
      </c>
      <c r="U124" s="488">
        <v>0</v>
      </c>
      <c r="V124" s="488">
        <v>0</v>
      </c>
    </row>
    <row r="125" spans="2:22" hidden="1" x14ac:dyDescent="0.35">
      <c r="B125" s="488">
        <v>-100</v>
      </c>
      <c r="C125" s="488">
        <v>0</v>
      </c>
      <c r="D125" s="488">
        <v>0</v>
      </c>
      <c r="E125" s="488">
        <v>0</v>
      </c>
      <c r="F125" s="488">
        <v>0</v>
      </c>
      <c r="G125" s="488">
        <v>0</v>
      </c>
      <c r="H125" s="488">
        <v>0</v>
      </c>
      <c r="I125" s="577">
        <v>0</v>
      </c>
      <c r="J125" s="577">
        <v>0</v>
      </c>
      <c r="K125" s="488">
        <v>0</v>
      </c>
      <c r="L125" s="488">
        <v>0</v>
      </c>
      <c r="M125" s="488">
        <v>0</v>
      </c>
      <c r="N125" s="488">
        <v>0</v>
      </c>
      <c r="O125" s="488">
        <v>0</v>
      </c>
      <c r="P125" s="488">
        <v>0</v>
      </c>
      <c r="Q125" s="488" t="str">
        <v>S</v>
      </c>
      <c r="R125" s="488">
        <v>-100</v>
      </c>
      <c r="S125" s="488">
        <v>0</v>
      </c>
      <c r="T125" s="488">
        <v>112</v>
      </c>
      <c r="U125" s="488">
        <v>0</v>
      </c>
      <c r="V125" s="488">
        <v>0</v>
      </c>
    </row>
    <row r="126" spans="2:22" hidden="1" x14ac:dyDescent="0.35">
      <c r="B126" s="488">
        <v>-100</v>
      </c>
      <c r="C126" s="488">
        <v>0</v>
      </c>
      <c r="D126" s="488">
        <v>0</v>
      </c>
      <c r="E126" s="488">
        <v>0</v>
      </c>
      <c r="F126" s="488">
        <v>0</v>
      </c>
      <c r="G126" s="488">
        <v>0</v>
      </c>
      <c r="H126" s="488">
        <v>0</v>
      </c>
      <c r="I126" s="577">
        <v>0</v>
      </c>
      <c r="J126" s="577">
        <v>0</v>
      </c>
      <c r="K126" s="488">
        <v>0</v>
      </c>
      <c r="L126" s="488">
        <v>0</v>
      </c>
      <c r="M126" s="488">
        <v>0</v>
      </c>
      <c r="N126" s="488">
        <v>0</v>
      </c>
      <c r="O126" s="488">
        <v>0</v>
      </c>
      <c r="P126" s="488">
        <v>0</v>
      </c>
      <c r="Q126" s="488" t="str">
        <v>S</v>
      </c>
      <c r="R126" s="488">
        <v>-100</v>
      </c>
      <c r="S126" s="488">
        <v>0</v>
      </c>
      <c r="T126" s="488">
        <v>113</v>
      </c>
      <c r="U126" s="488">
        <v>0</v>
      </c>
      <c r="V126" s="488">
        <v>0</v>
      </c>
    </row>
    <row r="127" spans="2:22" hidden="1" x14ac:dyDescent="0.35">
      <c r="B127" s="488">
        <v>-100</v>
      </c>
      <c r="C127" s="488">
        <v>0</v>
      </c>
      <c r="D127" s="488">
        <v>0</v>
      </c>
      <c r="E127" s="488">
        <v>0</v>
      </c>
      <c r="F127" s="488">
        <v>0</v>
      </c>
      <c r="G127" s="488">
        <v>0</v>
      </c>
      <c r="H127" s="488">
        <v>0</v>
      </c>
      <c r="I127" s="577">
        <v>0</v>
      </c>
      <c r="J127" s="577">
        <v>0</v>
      </c>
      <c r="K127" s="488">
        <v>0</v>
      </c>
      <c r="L127" s="488">
        <v>0</v>
      </c>
      <c r="M127" s="488">
        <v>0</v>
      </c>
      <c r="N127" s="488">
        <v>0</v>
      </c>
      <c r="O127" s="488">
        <v>0</v>
      </c>
      <c r="P127" s="488">
        <v>0</v>
      </c>
      <c r="Q127" s="488" t="str">
        <v>S</v>
      </c>
      <c r="R127" s="488">
        <v>-100</v>
      </c>
      <c r="S127" s="488">
        <v>0</v>
      </c>
      <c r="T127" s="488">
        <v>114</v>
      </c>
      <c r="U127" s="488">
        <v>0</v>
      </c>
      <c r="V127" s="488">
        <v>0</v>
      </c>
    </row>
    <row r="128" spans="2:22" hidden="1" x14ac:dyDescent="0.35">
      <c r="B128" s="488">
        <v>-100</v>
      </c>
      <c r="C128" s="488">
        <v>0</v>
      </c>
      <c r="D128" s="488">
        <v>0</v>
      </c>
      <c r="E128" s="488">
        <v>0</v>
      </c>
      <c r="F128" s="488">
        <v>0</v>
      </c>
      <c r="G128" s="488">
        <v>0</v>
      </c>
      <c r="H128" s="488">
        <v>0</v>
      </c>
      <c r="I128" s="577">
        <v>0</v>
      </c>
      <c r="J128" s="577">
        <v>0</v>
      </c>
      <c r="K128" s="488">
        <v>0</v>
      </c>
      <c r="L128" s="488">
        <v>0</v>
      </c>
      <c r="M128" s="488">
        <v>0</v>
      </c>
      <c r="N128" s="488">
        <v>0</v>
      </c>
      <c r="O128" s="488">
        <v>0</v>
      </c>
      <c r="P128" s="488">
        <v>0</v>
      </c>
      <c r="Q128" s="488" t="str">
        <v>S</v>
      </c>
      <c r="R128" s="488">
        <v>-100</v>
      </c>
      <c r="S128" s="488">
        <v>0</v>
      </c>
      <c r="T128" s="488">
        <v>115</v>
      </c>
      <c r="U128" s="488">
        <v>0</v>
      </c>
      <c r="V128" s="488">
        <v>0</v>
      </c>
    </row>
    <row r="129" spans="2:22" hidden="1" x14ac:dyDescent="0.35">
      <c r="B129" s="488">
        <v>-100</v>
      </c>
      <c r="C129" s="488">
        <v>0</v>
      </c>
      <c r="D129" s="488">
        <v>0</v>
      </c>
      <c r="E129" s="488">
        <v>0</v>
      </c>
      <c r="F129" s="488">
        <v>0</v>
      </c>
      <c r="G129" s="488">
        <v>0</v>
      </c>
      <c r="H129" s="488">
        <v>0</v>
      </c>
      <c r="I129" s="577">
        <v>0</v>
      </c>
      <c r="J129" s="577">
        <v>0</v>
      </c>
      <c r="K129" s="488">
        <v>0</v>
      </c>
      <c r="L129" s="488">
        <v>0</v>
      </c>
      <c r="M129" s="488">
        <v>0</v>
      </c>
      <c r="N129" s="488">
        <v>0</v>
      </c>
      <c r="O129" s="488">
        <v>0</v>
      </c>
      <c r="P129" s="488">
        <v>0</v>
      </c>
      <c r="Q129" s="488" t="str">
        <v>S</v>
      </c>
      <c r="R129" s="488">
        <v>-100</v>
      </c>
      <c r="S129" s="488">
        <v>0</v>
      </c>
      <c r="T129" s="488">
        <v>116</v>
      </c>
      <c r="U129" s="488">
        <v>0</v>
      </c>
      <c r="V129" s="488">
        <v>0</v>
      </c>
    </row>
    <row r="130" spans="2:22" hidden="1" x14ac:dyDescent="0.35"/>
    <row r="131" spans="2:22" hidden="1" x14ac:dyDescent="0.35"/>
    <row r="132" spans="2:22" hidden="1" x14ac:dyDescent="0.35"/>
    <row r="133" spans="2:22" hidden="1" x14ac:dyDescent="0.35"/>
    <row r="134" spans="2:22" hidden="1" x14ac:dyDescent="0.35"/>
    <row r="135" spans="2:22" hidden="1" x14ac:dyDescent="0.35"/>
    <row r="136" spans="2:22" hidden="1" x14ac:dyDescent="0.35"/>
    <row r="137" spans="2:22" hidden="1" x14ac:dyDescent="0.35"/>
    <row r="138" spans="2:22" hidden="1" x14ac:dyDescent="0.35"/>
    <row r="139" spans="2:22" hidden="1" x14ac:dyDescent="0.35"/>
    <row r="140" spans="2:22" hidden="1" x14ac:dyDescent="0.35"/>
    <row r="141" spans="2:22" hidden="1" x14ac:dyDescent="0.35"/>
    <row r="142" spans="2:22" hidden="1" x14ac:dyDescent="0.35"/>
    <row r="143" spans="2:22" hidden="1" x14ac:dyDescent="0.35"/>
    <row r="144" spans="2:22" hidden="1" x14ac:dyDescent="0.35"/>
    <row r="145" s="488" customFormat="1" hidden="1" x14ac:dyDescent="0.35"/>
    <row r="146" s="488" customFormat="1" hidden="1" x14ac:dyDescent="0.35"/>
    <row r="147" s="488" customFormat="1" hidden="1" x14ac:dyDescent="0.35"/>
    <row r="148" s="488" customFormat="1" hidden="1" x14ac:dyDescent="0.35"/>
    <row r="149" s="488" customFormat="1" hidden="1" x14ac:dyDescent="0.35"/>
    <row r="150" s="488" customFormat="1" hidden="1" x14ac:dyDescent="0.35"/>
    <row r="151" s="488" customFormat="1" hidden="1" x14ac:dyDescent="0.35"/>
    <row r="152" s="488" customFormat="1" hidden="1" x14ac:dyDescent="0.35"/>
    <row r="153" s="488" customFormat="1" hidden="1" x14ac:dyDescent="0.35"/>
    <row r="154" s="488" customFormat="1" hidden="1" x14ac:dyDescent="0.35"/>
    <row r="155" s="488" customFormat="1" hidden="1" x14ac:dyDescent="0.35"/>
    <row r="156" s="488" customFormat="1" hidden="1" x14ac:dyDescent="0.35"/>
    <row r="157" s="488" customFormat="1" hidden="1" x14ac:dyDescent="0.35"/>
    <row r="158" s="488" customFormat="1" hidden="1" x14ac:dyDescent="0.35"/>
    <row r="159" s="488" customFormat="1" hidden="1" x14ac:dyDescent="0.35"/>
    <row r="160" s="488" customFormat="1" hidden="1" x14ac:dyDescent="0.35"/>
    <row r="161" s="488" customFormat="1" hidden="1" x14ac:dyDescent="0.35"/>
    <row r="162" s="488" customFormat="1" hidden="1" x14ac:dyDescent="0.35"/>
    <row r="163" s="488" customFormat="1" hidden="1" x14ac:dyDescent="0.35"/>
    <row r="164" s="488" customFormat="1" hidden="1" x14ac:dyDescent="0.35"/>
    <row r="165" s="488" customFormat="1" hidden="1" x14ac:dyDescent="0.35"/>
    <row r="166" s="488" customFormat="1" hidden="1" x14ac:dyDescent="0.35"/>
    <row r="167" s="488" customFormat="1" hidden="1" x14ac:dyDescent="0.35"/>
    <row r="168" s="488" customFormat="1" hidden="1" x14ac:dyDescent="0.35"/>
    <row r="169" s="488" customFormat="1" hidden="1" x14ac:dyDescent="0.35"/>
    <row r="170" s="488" customFormat="1" hidden="1" x14ac:dyDescent="0.35"/>
    <row r="171" s="488" customFormat="1" hidden="1" x14ac:dyDescent="0.35"/>
    <row r="172" s="488" customFormat="1" hidden="1" x14ac:dyDescent="0.35"/>
    <row r="173" s="488" customFormat="1" hidden="1" x14ac:dyDescent="0.35"/>
    <row r="174" s="488" customFormat="1" hidden="1" x14ac:dyDescent="0.35"/>
    <row r="175" s="488" customFormat="1" hidden="1" x14ac:dyDescent="0.35"/>
    <row r="176" s="488" customFormat="1" hidden="1" x14ac:dyDescent="0.35"/>
    <row r="177" s="488" customFormat="1" hidden="1" x14ac:dyDescent="0.35"/>
    <row r="178" s="488" customFormat="1" hidden="1" x14ac:dyDescent="0.35"/>
    <row r="179" s="488" customFormat="1" hidden="1" x14ac:dyDescent="0.35"/>
    <row r="180" s="488" customFormat="1" hidden="1" x14ac:dyDescent="0.35"/>
    <row r="181" s="488" customFormat="1" hidden="1" x14ac:dyDescent="0.35"/>
    <row r="182" s="488" customFormat="1" hidden="1" x14ac:dyDescent="0.35"/>
    <row r="183" s="488" customFormat="1" hidden="1" x14ac:dyDescent="0.35"/>
    <row r="184" s="488" customFormat="1" hidden="1" x14ac:dyDescent="0.35"/>
    <row r="185" s="488" customFormat="1" hidden="1" x14ac:dyDescent="0.35"/>
    <row r="186" s="488" customFormat="1" hidden="1" x14ac:dyDescent="0.35"/>
    <row r="187" s="488" customFormat="1" hidden="1" x14ac:dyDescent="0.35"/>
    <row r="188" s="488" customFormat="1" hidden="1" x14ac:dyDescent="0.35"/>
    <row r="189" s="488" customFormat="1" hidden="1" x14ac:dyDescent="0.35"/>
    <row r="190" s="488" customFormat="1" hidden="1" x14ac:dyDescent="0.35"/>
    <row r="191" s="488" customFormat="1" hidden="1" x14ac:dyDescent="0.35"/>
    <row r="192" s="488" customFormat="1" hidden="1" x14ac:dyDescent="0.35"/>
    <row r="193" s="488" customFormat="1" hidden="1" x14ac:dyDescent="0.35"/>
    <row r="194" s="488" customFormat="1" hidden="1" x14ac:dyDescent="0.35"/>
    <row r="195" s="488" customFormat="1" hidden="1" x14ac:dyDescent="0.35"/>
    <row r="196" s="488" customFormat="1" hidden="1" x14ac:dyDescent="0.35"/>
    <row r="197" s="488" customFormat="1" hidden="1" x14ac:dyDescent="0.35"/>
    <row r="198" s="488" customFormat="1" hidden="1" x14ac:dyDescent="0.35"/>
    <row r="199" s="488" customFormat="1" hidden="1" x14ac:dyDescent="0.35"/>
    <row r="200" s="488" customFormat="1" hidden="1" x14ac:dyDescent="0.35"/>
    <row r="201" s="488" customFormat="1" hidden="1" x14ac:dyDescent="0.35"/>
    <row r="202" s="488" customFormat="1" hidden="1" x14ac:dyDescent="0.35"/>
    <row r="203" s="488" customFormat="1" hidden="1" x14ac:dyDescent="0.35"/>
    <row r="204" s="488" customFormat="1" hidden="1" x14ac:dyDescent="0.35"/>
    <row r="205" s="488" customFormat="1" hidden="1" x14ac:dyDescent="0.35"/>
    <row r="206" s="488" customFormat="1" hidden="1" x14ac:dyDescent="0.35"/>
    <row r="207" s="488" customFormat="1" hidden="1" x14ac:dyDescent="0.35"/>
    <row r="208" s="488" customFormat="1" hidden="1" x14ac:dyDescent="0.35"/>
    <row r="209" spans="5:5" hidden="1" x14ac:dyDescent="0.35"/>
    <row r="210" spans="5:5" hidden="1" x14ac:dyDescent="0.35"/>
    <row r="211" spans="5:5" hidden="1" x14ac:dyDescent="0.35"/>
    <row r="212" spans="5:5" hidden="1" x14ac:dyDescent="0.35"/>
    <row r="213" spans="5:5" hidden="1" x14ac:dyDescent="0.35"/>
    <row r="214" spans="5:5" hidden="1" x14ac:dyDescent="0.35"/>
    <row r="215" spans="5:5" hidden="1" x14ac:dyDescent="0.35"/>
    <row r="216" spans="5:5" hidden="1" x14ac:dyDescent="0.35"/>
    <row r="222" spans="5:5" x14ac:dyDescent="0.35">
      <c r="E222" s="589" t="s">
        <v>78</v>
      </c>
    </row>
  </sheetData>
  <sheetProtection algorithmName="SHA-512" hashValue="TR/wXad+xDg3733IIy3NySPXCO05hOUHMq6V1PYcdmE1xR7t4Z9D0qDGHGqWpqGRCkIsGQw5D+fU2dPEiX8z/w==" saltValue="Lns8b6FQcEjsKZQQPUB5Wg==" spinCount="100000" sheet="1" objects="1" scenarios="1" selectLockedCells="1"/>
  <mergeCells count="2">
    <mergeCell ref="B62:U62"/>
    <mergeCell ref="B118:U118"/>
  </mergeCells>
  <hyperlinks>
    <hyperlink ref="E222" r:id="rId1" xr:uid="{2FF9188D-1216-4A9A-8695-3CEB44767516}"/>
  </hyperlinks>
  <pageMargins left="0.15748031496062992" right="7.874015748031496E-2" top="0.39370078740157483" bottom="0.39370078740157483" header="0" footer="0"/>
  <pageSetup paperSize="9" scale="25" fitToHeight="3" orientation="landscape" horizontalDpi="4294967293" r:id="rId2"/>
  <headerFooter>
    <oddFooter xml:space="preserve">&amp;L&amp;"Times New Roman,Standard"&amp;14&amp;A/ &amp;D
www.aicofira.de&amp;C&amp;"Times New Roman,Standard"&amp;14&amp;P von &amp;N&amp;R&amp;"Times New Roman,Standard"&amp;12Für die Korrektheit der Vorlage / Formeln übernehmen wir keine Gewähr. 
Eine persönliche Kontrolle ist erforderlich.
</oddFooter>
  </headerFooter>
  <rowBreaks count="1" manualBreakCount="1">
    <brk id="21" max="15"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FB88"/>
  <sheetViews>
    <sheetView zoomScale="75" zoomScaleNormal="75" zoomScaleSheetLayoutView="100" workbookViewId="0">
      <pane xSplit="1" topLeftCell="B1" activePane="topRight" state="frozen"/>
      <selection pane="topRight" activeCell="A3" sqref="A3"/>
    </sheetView>
  </sheetViews>
  <sheetFormatPr baseColWidth="10" defaultColWidth="0" defaultRowHeight="15.75" zeroHeight="1" x14ac:dyDescent="0.25"/>
  <cols>
    <col min="1" max="1" width="49.140625" style="1" customWidth="1"/>
    <col min="2" max="2" width="27" style="1" customWidth="1"/>
    <col min="3" max="3" width="15.28515625" style="1" customWidth="1"/>
    <col min="4" max="4" width="15" style="1" customWidth="1"/>
    <col min="5" max="5" width="20.140625" style="1" customWidth="1"/>
    <col min="6" max="6" width="20" style="1" customWidth="1"/>
    <col min="7" max="7" width="18" style="1" customWidth="1"/>
    <col min="8" max="8" width="24.85546875" style="1" customWidth="1"/>
    <col min="9" max="9" width="25" style="1" customWidth="1"/>
    <col min="10" max="10" width="12.42578125" style="173" customWidth="1"/>
    <col min="11" max="11" width="12.28515625" style="173" customWidth="1"/>
    <col min="12" max="12" width="26.42578125" style="1" customWidth="1"/>
    <col min="13" max="13" width="17.140625" style="1" customWidth="1"/>
    <col min="14" max="14" width="15.140625" style="1" customWidth="1"/>
    <col min="15" max="15" width="9.140625" style="1" customWidth="1"/>
    <col min="16" max="16" width="19" style="1" customWidth="1"/>
    <col min="17" max="17" width="47.85546875" style="1" customWidth="1"/>
    <col min="18" max="18" width="17.85546875" style="1" hidden="1" customWidth="1"/>
    <col min="19" max="19" width="19.5703125" style="1" hidden="1" customWidth="1"/>
    <col min="20" max="20" width="3.85546875" style="1" customWidth="1"/>
    <col min="21" max="21" width="15.140625" style="1" hidden="1"/>
    <col min="22" max="29" width="15.7109375" style="1" hidden="1"/>
    <col min="30" max="30" width="13.85546875" style="1" hidden="1"/>
    <col min="31" max="31" width="15" style="1" hidden="1"/>
    <col min="32" max="32" width="14" style="1" hidden="1"/>
    <col min="33" max="33" width="14.5703125" style="1" hidden="1"/>
    <col min="34" max="16380" width="11.42578125" style="1" hidden="1"/>
    <col min="16381" max="16382" width="0" style="1" hidden="1"/>
    <col min="16383" max="16384" width="11.42578125" style="1" hidden="1"/>
  </cols>
  <sheetData>
    <row r="1" spans="1:91" ht="113.25" customHeight="1" x14ac:dyDescent="0.25">
      <c r="A1" s="356" t="s">
        <v>167</v>
      </c>
      <c r="B1" s="324" t="s">
        <v>4</v>
      </c>
      <c r="C1" s="324" t="s">
        <v>222</v>
      </c>
      <c r="D1" s="324" t="s">
        <v>223</v>
      </c>
      <c r="E1" s="324" t="s">
        <v>136</v>
      </c>
      <c r="F1" s="324" t="s">
        <v>115</v>
      </c>
      <c r="G1" s="324" t="s">
        <v>116</v>
      </c>
      <c r="H1" s="324" t="s">
        <v>117</v>
      </c>
      <c r="I1" s="324" t="s">
        <v>169</v>
      </c>
      <c r="J1" s="324" t="s">
        <v>118</v>
      </c>
      <c r="K1" s="324" t="s">
        <v>119</v>
      </c>
      <c r="L1" s="324" t="s">
        <v>120</v>
      </c>
      <c r="M1" s="324" t="s">
        <v>121</v>
      </c>
      <c r="N1" s="324" t="s">
        <v>122</v>
      </c>
      <c r="O1" s="324" t="s">
        <v>9</v>
      </c>
      <c r="P1" s="324" t="s">
        <v>3</v>
      </c>
      <c r="Q1" s="324" t="s">
        <v>126</v>
      </c>
      <c r="R1" s="326" t="s">
        <v>123</v>
      </c>
      <c r="S1" s="326" t="s">
        <v>124</v>
      </c>
      <c r="T1" s="327"/>
      <c r="U1" s="72" t="s">
        <v>15</v>
      </c>
      <c r="V1" s="72" t="s">
        <v>18</v>
      </c>
      <c r="W1" s="1" t="s">
        <v>16</v>
      </c>
      <c r="X1" s="1">
        <v>3</v>
      </c>
      <c r="Y1" s="6">
        <v>4</v>
      </c>
      <c r="Z1" s="1">
        <v>5</v>
      </c>
      <c r="AA1" s="1">
        <v>6</v>
      </c>
      <c r="AB1" s="1">
        <v>7</v>
      </c>
      <c r="AC1" s="1">
        <v>8</v>
      </c>
      <c r="AD1" s="1">
        <v>9</v>
      </c>
      <c r="AE1" s="1">
        <v>10</v>
      </c>
      <c r="AF1" s="1">
        <v>11</v>
      </c>
      <c r="AG1" s="1">
        <v>12</v>
      </c>
      <c r="AH1" s="1">
        <v>13</v>
      </c>
      <c r="AI1" s="1">
        <v>14</v>
      </c>
      <c r="AJ1" s="1">
        <v>15</v>
      </c>
      <c r="AK1" s="1">
        <v>16</v>
      </c>
      <c r="AL1" s="1">
        <v>17</v>
      </c>
      <c r="AM1" s="1">
        <v>18</v>
      </c>
      <c r="AN1" s="1">
        <v>19</v>
      </c>
      <c r="AO1" s="1">
        <v>20</v>
      </c>
      <c r="AP1" s="1">
        <v>21</v>
      </c>
      <c r="AQ1" s="1">
        <v>22</v>
      </c>
      <c r="AR1" s="1">
        <v>23</v>
      </c>
      <c r="AS1" s="1">
        <v>24</v>
      </c>
      <c r="AT1" s="1">
        <v>25</v>
      </c>
      <c r="AU1" s="1">
        <v>26</v>
      </c>
      <c r="AV1" s="1">
        <v>27</v>
      </c>
      <c r="AW1" s="1">
        <v>28</v>
      </c>
      <c r="AX1" s="1">
        <v>29</v>
      </c>
      <c r="AY1" s="1">
        <v>30</v>
      </c>
      <c r="AZ1" s="1">
        <v>31</v>
      </c>
      <c r="BA1" s="1">
        <v>32</v>
      </c>
      <c r="BB1" s="1">
        <v>33</v>
      </c>
      <c r="BC1" s="1">
        <v>34</v>
      </c>
      <c r="BD1" s="1">
        <v>35</v>
      </c>
      <c r="BE1" s="1">
        <v>36</v>
      </c>
      <c r="BF1" s="1">
        <v>37</v>
      </c>
      <c r="BG1" s="1">
        <v>38</v>
      </c>
      <c r="BH1" s="1">
        <v>39</v>
      </c>
      <c r="BI1" s="1">
        <v>40</v>
      </c>
      <c r="BJ1" s="1">
        <v>41</v>
      </c>
      <c r="BK1" s="1">
        <v>42</v>
      </c>
      <c r="BL1" s="1">
        <v>43</v>
      </c>
      <c r="BM1" s="1">
        <v>44</v>
      </c>
      <c r="BN1" s="1">
        <v>45</v>
      </c>
      <c r="BO1" s="1">
        <v>46</v>
      </c>
      <c r="BP1" s="1">
        <v>47</v>
      </c>
      <c r="BQ1" s="1">
        <v>48</v>
      </c>
      <c r="BR1" s="1">
        <v>49</v>
      </c>
      <c r="BS1" s="1">
        <v>50</v>
      </c>
      <c r="BT1" s="1">
        <v>51</v>
      </c>
      <c r="BU1" s="1">
        <v>52</v>
      </c>
      <c r="BV1" s="1">
        <v>53</v>
      </c>
      <c r="BW1" s="1">
        <v>54</v>
      </c>
      <c r="BX1" s="1">
        <v>55</v>
      </c>
      <c r="BY1" s="1">
        <v>56</v>
      </c>
      <c r="BZ1" s="1">
        <v>57</v>
      </c>
      <c r="CA1" s="1">
        <v>58</v>
      </c>
      <c r="CB1" s="1">
        <v>59</v>
      </c>
      <c r="CC1" s="1">
        <v>60</v>
      </c>
      <c r="CD1" s="1">
        <v>61</v>
      </c>
      <c r="CE1" s="1">
        <v>62</v>
      </c>
      <c r="CF1" s="44"/>
      <c r="CG1" s="44"/>
      <c r="CH1" s="4"/>
      <c r="CI1" s="4"/>
      <c r="CJ1" s="4"/>
      <c r="CK1" s="4"/>
      <c r="CL1" s="4"/>
      <c r="CM1" s="4"/>
    </row>
    <row r="2" spans="1:91" ht="31.5" x14ac:dyDescent="0.25">
      <c r="A2" s="253" t="s">
        <v>253</v>
      </c>
      <c r="B2" s="254" t="s">
        <v>254</v>
      </c>
      <c r="C2" s="255"/>
      <c r="D2" s="470"/>
      <c r="E2" s="256"/>
      <c r="F2" s="256">
        <v>45719</v>
      </c>
      <c r="G2" s="203" t="str">
        <f t="shared" ref="G2:G21" ca="1" si="0">IF(M2="ja",L2,"passt noch")</f>
        <v>passt noch</v>
      </c>
      <c r="H2" s="256"/>
      <c r="I2" s="256">
        <v>46464</v>
      </c>
      <c r="J2" s="316">
        <v>0</v>
      </c>
      <c r="K2" s="316">
        <v>1</v>
      </c>
      <c r="L2" s="203">
        <f t="shared" ref="L2:L21" si="1">DATE(YEAR(F2)+J2,MONTH(F2)+K2,DAY(F2))</f>
        <v>45750</v>
      </c>
      <c r="M2" s="469" t="str">
        <f ca="1">IF(L2&lt;Daten!$C$99,"ja","nein")</f>
        <v>nein</v>
      </c>
      <c r="N2" s="257">
        <v>1212.25</v>
      </c>
      <c r="O2" s="205">
        <f ca="1">(Daten!D95)*J2+30*K2</f>
        <v>30</v>
      </c>
      <c r="P2" s="204">
        <f ca="1">IF(AND(N2&gt;0,O2&gt;0),(Daten!$D$95/O2)*N2,0)</f>
        <v>14749.041666666666</v>
      </c>
      <c r="Q2" s="258" t="s">
        <v>281</v>
      </c>
      <c r="R2" s="328">
        <f>DATE(YEAR(F2)+2*J2,MONTH(F2)+2*K2,DAY(F2))</f>
        <v>45780</v>
      </c>
      <c r="S2" s="203">
        <f t="shared" ref="S2:S21" si="2">DATE(YEAR(F2)+3*J2,MONTH(F2)+3*K2,DAY(F2))</f>
        <v>45811</v>
      </c>
      <c r="T2" s="121"/>
      <c r="U2" s="456">
        <f>IF(H2&lt;&gt;0,EDATE(H2,0),219460)</f>
        <v>219460</v>
      </c>
      <c r="V2" s="2">
        <f t="shared" ref="V2:V21" si="3">DATE(YEAR(L2),MONTH(L2),DAY(1))</f>
        <v>45748</v>
      </c>
      <c r="W2" s="2">
        <f t="shared" ref="W2:BB2" si="4">IF(DATE(YEAR(V2)+$J$2,MONTH(V2)+$K$2,DAY(1))&lt;=$U$2,DATE(YEAR(V2)+$J$2,MONTH(V2)+$K$2,DAY(1)),0)</f>
        <v>45778</v>
      </c>
      <c r="X2" s="2">
        <f t="shared" si="4"/>
        <v>45809</v>
      </c>
      <c r="Y2" s="2">
        <f t="shared" si="4"/>
        <v>45839</v>
      </c>
      <c r="Z2" s="2">
        <f t="shared" si="4"/>
        <v>45870</v>
      </c>
      <c r="AA2" s="2">
        <f t="shared" si="4"/>
        <v>45901</v>
      </c>
      <c r="AB2" s="2">
        <f t="shared" si="4"/>
        <v>45931</v>
      </c>
      <c r="AC2" s="2">
        <f t="shared" si="4"/>
        <v>45962</v>
      </c>
      <c r="AD2" s="2">
        <f t="shared" si="4"/>
        <v>45992</v>
      </c>
      <c r="AE2" s="2">
        <f t="shared" si="4"/>
        <v>46023</v>
      </c>
      <c r="AF2" s="2">
        <f t="shared" si="4"/>
        <v>46054</v>
      </c>
      <c r="AG2" s="2">
        <f t="shared" si="4"/>
        <v>46082</v>
      </c>
      <c r="AH2" s="2">
        <f t="shared" si="4"/>
        <v>46113</v>
      </c>
      <c r="AI2" s="2">
        <f t="shared" si="4"/>
        <v>46143</v>
      </c>
      <c r="AJ2" s="2">
        <f t="shared" si="4"/>
        <v>46174</v>
      </c>
      <c r="AK2" s="2">
        <f t="shared" si="4"/>
        <v>46204</v>
      </c>
      <c r="AL2" s="2">
        <f t="shared" si="4"/>
        <v>46235</v>
      </c>
      <c r="AM2" s="2">
        <f t="shared" si="4"/>
        <v>46266</v>
      </c>
      <c r="AN2" s="2">
        <f t="shared" si="4"/>
        <v>46296</v>
      </c>
      <c r="AO2" s="2">
        <f t="shared" si="4"/>
        <v>46327</v>
      </c>
      <c r="AP2" s="2">
        <f t="shared" si="4"/>
        <v>46357</v>
      </c>
      <c r="AQ2" s="2">
        <f t="shared" si="4"/>
        <v>46388</v>
      </c>
      <c r="AR2" s="2">
        <f t="shared" si="4"/>
        <v>46419</v>
      </c>
      <c r="AS2" s="2">
        <f t="shared" si="4"/>
        <v>46447</v>
      </c>
      <c r="AT2" s="2">
        <f t="shared" si="4"/>
        <v>46478</v>
      </c>
      <c r="AU2" s="2">
        <f t="shared" si="4"/>
        <v>46508</v>
      </c>
      <c r="AV2" s="2">
        <f t="shared" si="4"/>
        <v>46539</v>
      </c>
      <c r="AW2" s="2">
        <f t="shared" si="4"/>
        <v>46569</v>
      </c>
      <c r="AX2" s="2">
        <f t="shared" si="4"/>
        <v>46600</v>
      </c>
      <c r="AY2" s="2">
        <f t="shared" si="4"/>
        <v>46631</v>
      </c>
      <c r="AZ2" s="2">
        <f t="shared" si="4"/>
        <v>46661</v>
      </c>
      <c r="BA2" s="2">
        <f t="shared" si="4"/>
        <v>46692</v>
      </c>
      <c r="BB2" s="2">
        <f t="shared" si="4"/>
        <v>46722</v>
      </c>
      <c r="BC2" s="2">
        <f t="shared" ref="BC2:CE2" si="5">IF(DATE(YEAR(BB2)+$J$2,MONTH(BB2)+$K$2,DAY(1))&lt;=$U$2,DATE(YEAR(BB2)+$J$2,MONTH(BB2)+$K$2,DAY(1)),0)</f>
        <v>46753</v>
      </c>
      <c r="BD2" s="2">
        <f t="shared" si="5"/>
        <v>46784</v>
      </c>
      <c r="BE2" s="2">
        <f t="shared" si="5"/>
        <v>46813</v>
      </c>
      <c r="BF2" s="2">
        <f t="shared" si="5"/>
        <v>46844</v>
      </c>
      <c r="BG2" s="2">
        <f t="shared" si="5"/>
        <v>46874</v>
      </c>
      <c r="BH2" s="2">
        <f t="shared" si="5"/>
        <v>46905</v>
      </c>
      <c r="BI2" s="2">
        <f t="shared" si="5"/>
        <v>46935</v>
      </c>
      <c r="BJ2" s="2">
        <f t="shared" si="5"/>
        <v>46966</v>
      </c>
      <c r="BK2" s="2">
        <f t="shared" si="5"/>
        <v>46997</v>
      </c>
      <c r="BL2" s="2">
        <f t="shared" si="5"/>
        <v>47027</v>
      </c>
      <c r="BM2" s="2">
        <f t="shared" si="5"/>
        <v>47058</v>
      </c>
      <c r="BN2" s="2">
        <f t="shared" si="5"/>
        <v>47088</v>
      </c>
      <c r="BO2" s="2">
        <f t="shared" si="5"/>
        <v>47119</v>
      </c>
      <c r="BP2" s="2">
        <f t="shared" si="5"/>
        <v>47150</v>
      </c>
      <c r="BQ2" s="2">
        <f t="shared" si="5"/>
        <v>47178</v>
      </c>
      <c r="BR2" s="2">
        <f t="shared" si="5"/>
        <v>47209</v>
      </c>
      <c r="BS2" s="2">
        <f t="shared" si="5"/>
        <v>47239</v>
      </c>
      <c r="BT2" s="2">
        <f t="shared" si="5"/>
        <v>47270</v>
      </c>
      <c r="BU2" s="2">
        <f t="shared" si="5"/>
        <v>47300</v>
      </c>
      <c r="BV2" s="2">
        <f t="shared" si="5"/>
        <v>47331</v>
      </c>
      <c r="BW2" s="2">
        <f t="shared" si="5"/>
        <v>47362</v>
      </c>
      <c r="BX2" s="2">
        <f t="shared" si="5"/>
        <v>47392</v>
      </c>
      <c r="BY2" s="2">
        <f t="shared" si="5"/>
        <v>47423</v>
      </c>
      <c r="BZ2" s="2">
        <f t="shared" si="5"/>
        <v>47453</v>
      </c>
      <c r="CA2" s="2">
        <f t="shared" si="5"/>
        <v>47484</v>
      </c>
      <c r="CB2" s="2">
        <f t="shared" si="5"/>
        <v>47515</v>
      </c>
      <c r="CC2" s="2">
        <f t="shared" si="5"/>
        <v>47543</v>
      </c>
      <c r="CD2" s="2">
        <f t="shared" si="5"/>
        <v>47574</v>
      </c>
      <c r="CE2" s="2">
        <f t="shared" si="5"/>
        <v>47604</v>
      </c>
      <c r="CF2" s="2"/>
    </row>
    <row r="3" spans="1:91" ht="31.5" x14ac:dyDescent="0.25">
      <c r="A3" s="253" t="s">
        <v>282</v>
      </c>
      <c r="B3" s="254" t="s">
        <v>283</v>
      </c>
      <c r="C3" s="255"/>
      <c r="D3" s="470"/>
      <c r="E3" s="256"/>
      <c r="F3" s="256">
        <v>45719</v>
      </c>
      <c r="G3" s="203" t="str">
        <f t="shared" ca="1" si="0"/>
        <v>passt noch</v>
      </c>
      <c r="H3" s="256">
        <v>46980</v>
      </c>
      <c r="I3" s="256">
        <v>46966</v>
      </c>
      <c r="J3" s="316">
        <v>1</v>
      </c>
      <c r="K3" s="316">
        <v>0</v>
      </c>
      <c r="L3" s="203">
        <f t="shared" si="1"/>
        <v>46084</v>
      </c>
      <c r="M3" s="469" t="str">
        <f ca="1">IF(L3&lt;Daten!$C$99,"ja","nein")</f>
        <v>nein</v>
      </c>
      <c r="N3" s="257">
        <v>250</v>
      </c>
      <c r="O3" s="205">
        <f ca="1">(Daten!$D$95)*J3+30*K3</f>
        <v>365</v>
      </c>
      <c r="P3" s="204">
        <f ca="1">IF(AND(N3&gt;0,O3&gt;0),(Daten!$D$95/O3)*N3,0)</f>
        <v>250</v>
      </c>
      <c r="Q3" s="258" t="s">
        <v>284</v>
      </c>
      <c r="R3" s="328">
        <f t="shared" ref="R3:R21" si="6">DATE(YEAR(F3)+2*J3,MONTH(F3)+2*K3,DAY(F3))</f>
        <v>46449</v>
      </c>
      <c r="S3" s="203">
        <f t="shared" si="2"/>
        <v>46815</v>
      </c>
      <c r="T3" s="121"/>
      <c r="U3" s="456">
        <f t="shared" ref="U3:U22" si="7">IF(H3&lt;&gt;0,H3,219460)</f>
        <v>46980</v>
      </c>
      <c r="V3" s="2">
        <f t="shared" si="3"/>
        <v>46082</v>
      </c>
      <c r="W3" s="2">
        <f t="shared" ref="W3:BB3" si="8">IF(DATE(YEAR(V3)+$J$3,MONTH(V3)+$K$3,DAY(1))&lt;=$U$3,DATE(YEAR(V3)+$J$3,MONTH(V3)+$K$3,DAY(1)),0)</f>
        <v>46447</v>
      </c>
      <c r="X3" s="2">
        <f t="shared" si="8"/>
        <v>46813</v>
      </c>
      <c r="Y3" s="2">
        <f t="shared" si="8"/>
        <v>0</v>
      </c>
      <c r="Z3" s="2">
        <f t="shared" si="8"/>
        <v>367</v>
      </c>
      <c r="AA3" s="2">
        <f t="shared" si="8"/>
        <v>732</v>
      </c>
      <c r="AB3" s="2">
        <f t="shared" si="8"/>
        <v>1097</v>
      </c>
      <c r="AC3" s="2">
        <f t="shared" si="8"/>
        <v>1462</v>
      </c>
      <c r="AD3" s="2">
        <f t="shared" si="8"/>
        <v>1828</v>
      </c>
      <c r="AE3" s="2">
        <f t="shared" si="8"/>
        <v>2193</v>
      </c>
      <c r="AF3" s="2">
        <f t="shared" si="8"/>
        <v>2558</v>
      </c>
      <c r="AG3" s="2">
        <f t="shared" si="8"/>
        <v>2923</v>
      </c>
      <c r="AH3" s="2">
        <f t="shared" si="8"/>
        <v>3289</v>
      </c>
      <c r="AI3" s="2">
        <f t="shared" si="8"/>
        <v>3654</v>
      </c>
      <c r="AJ3" s="2">
        <f t="shared" si="8"/>
        <v>4019</v>
      </c>
      <c r="AK3" s="2">
        <f t="shared" si="8"/>
        <v>4384</v>
      </c>
      <c r="AL3" s="2">
        <f t="shared" si="8"/>
        <v>4750</v>
      </c>
      <c r="AM3" s="2">
        <f t="shared" si="8"/>
        <v>5115</v>
      </c>
      <c r="AN3" s="2">
        <f t="shared" si="8"/>
        <v>5480</v>
      </c>
      <c r="AO3" s="2">
        <f t="shared" si="8"/>
        <v>5845</v>
      </c>
      <c r="AP3" s="2">
        <f t="shared" si="8"/>
        <v>6211</v>
      </c>
      <c r="AQ3" s="2">
        <f t="shared" si="8"/>
        <v>6576</v>
      </c>
      <c r="AR3" s="2">
        <f t="shared" si="8"/>
        <v>6941</v>
      </c>
      <c r="AS3" s="2">
        <f t="shared" si="8"/>
        <v>7306</v>
      </c>
      <c r="AT3" s="2">
        <f t="shared" si="8"/>
        <v>7672</v>
      </c>
      <c r="AU3" s="2">
        <f t="shared" si="8"/>
        <v>8037</v>
      </c>
      <c r="AV3" s="2">
        <f t="shared" si="8"/>
        <v>8402</v>
      </c>
      <c r="AW3" s="2">
        <f t="shared" si="8"/>
        <v>8767</v>
      </c>
      <c r="AX3" s="2">
        <f t="shared" si="8"/>
        <v>9133</v>
      </c>
      <c r="AY3" s="2">
        <f t="shared" si="8"/>
        <v>9498</v>
      </c>
      <c r="AZ3" s="2">
        <f t="shared" si="8"/>
        <v>9863</v>
      </c>
      <c r="BA3" s="2">
        <f t="shared" si="8"/>
        <v>10228</v>
      </c>
      <c r="BB3" s="2">
        <f t="shared" si="8"/>
        <v>10594</v>
      </c>
      <c r="BC3" s="2">
        <f t="shared" ref="BC3:CE3" si="9">IF(DATE(YEAR(BB3)+$J$3,MONTH(BB3)+$K$3,DAY(1))&lt;=$U$3,DATE(YEAR(BB3)+$J$3,MONTH(BB3)+$K$3,DAY(1)),0)</f>
        <v>10959</v>
      </c>
      <c r="BD3" s="2">
        <f t="shared" si="9"/>
        <v>11324</v>
      </c>
      <c r="BE3" s="2">
        <f t="shared" si="9"/>
        <v>11689</v>
      </c>
      <c r="BF3" s="2">
        <f t="shared" si="9"/>
        <v>12055</v>
      </c>
      <c r="BG3" s="2">
        <f t="shared" si="9"/>
        <v>12420</v>
      </c>
      <c r="BH3" s="2">
        <f t="shared" si="9"/>
        <v>12785</v>
      </c>
      <c r="BI3" s="2">
        <f t="shared" si="9"/>
        <v>13150</v>
      </c>
      <c r="BJ3" s="2">
        <f t="shared" si="9"/>
        <v>13516</v>
      </c>
      <c r="BK3" s="2">
        <f t="shared" si="9"/>
        <v>13881</v>
      </c>
      <c r="BL3" s="2">
        <f t="shared" si="9"/>
        <v>14246</v>
      </c>
      <c r="BM3" s="2">
        <f t="shared" si="9"/>
        <v>14611</v>
      </c>
      <c r="BN3" s="2">
        <f t="shared" si="9"/>
        <v>14977</v>
      </c>
      <c r="BO3" s="2">
        <f t="shared" si="9"/>
        <v>15342</v>
      </c>
      <c r="BP3" s="2">
        <f t="shared" si="9"/>
        <v>15707</v>
      </c>
      <c r="BQ3" s="2">
        <f t="shared" si="9"/>
        <v>16072</v>
      </c>
      <c r="BR3" s="2">
        <f t="shared" si="9"/>
        <v>16438</v>
      </c>
      <c r="BS3" s="2">
        <f t="shared" si="9"/>
        <v>16803</v>
      </c>
      <c r="BT3" s="2">
        <f t="shared" si="9"/>
        <v>17168</v>
      </c>
      <c r="BU3" s="2">
        <f t="shared" si="9"/>
        <v>17533</v>
      </c>
      <c r="BV3" s="2">
        <f t="shared" si="9"/>
        <v>17899</v>
      </c>
      <c r="BW3" s="2">
        <f t="shared" si="9"/>
        <v>18264</v>
      </c>
      <c r="BX3" s="2">
        <f t="shared" si="9"/>
        <v>18629</v>
      </c>
      <c r="BY3" s="2">
        <f t="shared" si="9"/>
        <v>18994</v>
      </c>
      <c r="BZ3" s="2">
        <f t="shared" si="9"/>
        <v>19360</v>
      </c>
      <c r="CA3" s="2">
        <f t="shared" si="9"/>
        <v>19725</v>
      </c>
      <c r="CB3" s="2">
        <f t="shared" si="9"/>
        <v>20090</v>
      </c>
      <c r="CC3" s="2">
        <f t="shared" si="9"/>
        <v>20455</v>
      </c>
      <c r="CD3" s="2">
        <f t="shared" si="9"/>
        <v>20821</v>
      </c>
      <c r="CE3" s="2">
        <f t="shared" si="9"/>
        <v>21186</v>
      </c>
      <c r="CF3" s="2"/>
    </row>
    <row r="4" spans="1:91" x14ac:dyDescent="0.25">
      <c r="A4" s="253"/>
      <c r="B4" s="254"/>
      <c r="C4" s="255"/>
      <c r="D4" s="470"/>
      <c r="E4" s="256"/>
      <c r="F4" s="256"/>
      <c r="G4" s="203">
        <f t="shared" ca="1" si="0"/>
        <v>0</v>
      </c>
      <c r="H4" s="256"/>
      <c r="I4" s="256"/>
      <c r="J4" s="316">
        <v>0</v>
      </c>
      <c r="K4" s="316">
        <v>0</v>
      </c>
      <c r="L4" s="203">
        <f t="shared" si="1"/>
        <v>0</v>
      </c>
      <c r="M4" s="469" t="str">
        <f ca="1">IF(L4&lt;Daten!$C$99,"ja","nein")</f>
        <v>ja</v>
      </c>
      <c r="N4" s="257"/>
      <c r="O4" s="205">
        <f ca="1">(Daten!$D$95)*J4+30*K4</f>
        <v>0</v>
      </c>
      <c r="P4" s="204">
        <f ca="1">IF(AND(N4&gt;0,O4&gt;0),(Daten!$D$95/O4)*N4,0)</f>
        <v>0</v>
      </c>
      <c r="Q4" s="258"/>
      <c r="R4" s="328">
        <f t="shared" si="6"/>
        <v>0</v>
      </c>
      <c r="S4" s="203">
        <f t="shared" si="2"/>
        <v>0</v>
      </c>
      <c r="T4" s="121"/>
      <c r="U4" s="456">
        <f t="shared" si="7"/>
        <v>219460</v>
      </c>
      <c r="V4" s="2">
        <f t="shared" si="3"/>
        <v>1</v>
      </c>
      <c r="W4" s="2">
        <f t="shared" ref="W4:BB4" si="10">IF(DATE(YEAR(V4)+$J$4,MONTH(V4)+$K$4,DAY(1))&lt;=$U$4,DATE(YEAR(V4)+$J$4,MONTH(V4)+$K$4,DAY(1)),0)</f>
        <v>1</v>
      </c>
      <c r="X4" s="2">
        <f t="shared" si="10"/>
        <v>1</v>
      </c>
      <c r="Y4" s="2">
        <f t="shared" si="10"/>
        <v>1</v>
      </c>
      <c r="Z4" s="2">
        <f t="shared" si="10"/>
        <v>1</v>
      </c>
      <c r="AA4" s="2">
        <f t="shared" si="10"/>
        <v>1</v>
      </c>
      <c r="AB4" s="2">
        <f t="shared" si="10"/>
        <v>1</v>
      </c>
      <c r="AC4" s="2">
        <f t="shared" si="10"/>
        <v>1</v>
      </c>
      <c r="AD4" s="2">
        <f t="shared" si="10"/>
        <v>1</v>
      </c>
      <c r="AE4" s="2">
        <f t="shared" si="10"/>
        <v>1</v>
      </c>
      <c r="AF4" s="2">
        <f t="shared" si="10"/>
        <v>1</v>
      </c>
      <c r="AG4" s="2">
        <f t="shared" si="10"/>
        <v>1</v>
      </c>
      <c r="AH4" s="2">
        <f t="shared" si="10"/>
        <v>1</v>
      </c>
      <c r="AI4" s="2">
        <f t="shared" si="10"/>
        <v>1</v>
      </c>
      <c r="AJ4" s="2">
        <f t="shared" si="10"/>
        <v>1</v>
      </c>
      <c r="AK4" s="2">
        <f t="shared" si="10"/>
        <v>1</v>
      </c>
      <c r="AL4" s="2">
        <f t="shared" si="10"/>
        <v>1</v>
      </c>
      <c r="AM4" s="2">
        <f t="shared" si="10"/>
        <v>1</v>
      </c>
      <c r="AN4" s="2">
        <f t="shared" si="10"/>
        <v>1</v>
      </c>
      <c r="AO4" s="2">
        <f t="shared" si="10"/>
        <v>1</v>
      </c>
      <c r="AP4" s="2">
        <f t="shared" si="10"/>
        <v>1</v>
      </c>
      <c r="AQ4" s="2">
        <f t="shared" si="10"/>
        <v>1</v>
      </c>
      <c r="AR4" s="2">
        <f t="shared" si="10"/>
        <v>1</v>
      </c>
      <c r="AS4" s="2">
        <f t="shared" si="10"/>
        <v>1</v>
      </c>
      <c r="AT4" s="2">
        <f t="shared" si="10"/>
        <v>1</v>
      </c>
      <c r="AU4" s="2">
        <f t="shared" si="10"/>
        <v>1</v>
      </c>
      <c r="AV4" s="2">
        <f t="shared" si="10"/>
        <v>1</v>
      </c>
      <c r="AW4" s="2">
        <f t="shared" si="10"/>
        <v>1</v>
      </c>
      <c r="AX4" s="2">
        <f t="shared" si="10"/>
        <v>1</v>
      </c>
      <c r="AY4" s="2">
        <f t="shared" si="10"/>
        <v>1</v>
      </c>
      <c r="AZ4" s="2">
        <f t="shared" si="10"/>
        <v>1</v>
      </c>
      <c r="BA4" s="2">
        <f t="shared" si="10"/>
        <v>1</v>
      </c>
      <c r="BB4" s="2">
        <f t="shared" si="10"/>
        <v>1</v>
      </c>
      <c r="BC4" s="2">
        <f t="shared" ref="BC4:CE4" si="11">IF(DATE(YEAR(BB4)+$J$4,MONTH(BB4)+$K$4,DAY(1))&lt;=$U$4,DATE(YEAR(BB4)+$J$4,MONTH(BB4)+$K$4,DAY(1)),0)</f>
        <v>1</v>
      </c>
      <c r="BD4" s="2">
        <f t="shared" si="11"/>
        <v>1</v>
      </c>
      <c r="BE4" s="2">
        <f t="shared" si="11"/>
        <v>1</v>
      </c>
      <c r="BF4" s="2">
        <f t="shared" si="11"/>
        <v>1</v>
      </c>
      <c r="BG4" s="2">
        <f t="shared" si="11"/>
        <v>1</v>
      </c>
      <c r="BH4" s="2">
        <f t="shared" si="11"/>
        <v>1</v>
      </c>
      <c r="BI4" s="2">
        <f t="shared" si="11"/>
        <v>1</v>
      </c>
      <c r="BJ4" s="2">
        <f t="shared" si="11"/>
        <v>1</v>
      </c>
      <c r="BK4" s="2">
        <f t="shared" si="11"/>
        <v>1</v>
      </c>
      <c r="BL4" s="2">
        <f t="shared" si="11"/>
        <v>1</v>
      </c>
      <c r="BM4" s="2">
        <f t="shared" si="11"/>
        <v>1</v>
      </c>
      <c r="BN4" s="2">
        <f t="shared" si="11"/>
        <v>1</v>
      </c>
      <c r="BO4" s="2">
        <f t="shared" si="11"/>
        <v>1</v>
      </c>
      <c r="BP4" s="2">
        <f t="shared" si="11"/>
        <v>1</v>
      </c>
      <c r="BQ4" s="2">
        <f t="shared" si="11"/>
        <v>1</v>
      </c>
      <c r="BR4" s="2">
        <f t="shared" si="11"/>
        <v>1</v>
      </c>
      <c r="BS4" s="2">
        <f t="shared" si="11"/>
        <v>1</v>
      </c>
      <c r="BT4" s="2">
        <f t="shared" si="11"/>
        <v>1</v>
      </c>
      <c r="BU4" s="2">
        <f t="shared" si="11"/>
        <v>1</v>
      </c>
      <c r="BV4" s="2">
        <f t="shared" si="11"/>
        <v>1</v>
      </c>
      <c r="BW4" s="2">
        <f t="shared" si="11"/>
        <v>1</v>
      </c>
      <c r="BX4" s="2">
        <f t="shared" si="11"/>
        <v>1</v>
      </c>
      <c r="BY4" s="2">
        <f t="shared" si="11"/>
        <v>1</v>
      </c>
      <c r="BZ4" s="2">
        <f t="shared" si="11"/>
        <v>1</v>
      </c>
      <c r="CA4" s="2">
        <f t="shared" si="11"/>
        <v>1</v>
      </c>
      <c r="CB4" s="2">
        <f t="shared" si="11"/>
        <v>1</v>
      </c>
      <c r="CC4" s="2">
        <f t="shared" si="11"/>
        <v>1</v>
      </c>
      <c r="CD4" s="2">
        <f t="shared" si="11"/>
        <v>1</v>
      </c>
      <c r="CE4" s="2">
        <f t="shared" si="11"/>
        <v>1</v>
      </c>
      <c r="CF4" s="2"/>
    </row>
    <row r="5" spans="1:91" x14ac:dyDescent="0.25">
      <c r="A5" s="253"/>
      <c r="B5" s="254"/>
      <c r="C5" s="255"/>
      <c r="D5" s="470"/>
      <c r="E5" s="256"/>
      <c r="F5" s="256"/>
      <c r="G5" s="203">
        <f t="shared" ca="1" si="0"/>
        <v>0</v>
      </c>
      <c r="H5" s="256"/>
      <c r="I5" s="256"/>
      <c r="J5" s="316">
        <v>0</v>
      </c>
      <c r="K5" s="316">
        <v>0</v>
      </c>
      <c r="L5" s="203">
        <f t="shared" si="1"/>
        <v>0</v>
      </c>
      <c r="M5" s="469" t="str">
        <f ca="1">IF(L5&lt;Daten!$C$99,"ja","nein")</f>
        <v>ja</v>
      </c>
      <c r="N5" s="257"/>
      <c r="O5" s="205">
        <f ca="1">(Daten!$D$95)*J5+30*K5</f>
        <v>0</v>
      </c>
      <c r="P5" s="204">
        <f ca="1">IF(AND(N5&gt;0,O5&gt;0),(Daten!$D$95/O5)*N5,0)</f>
        <v>0</v>
      </c>
      <c r="Q5" s="258"/>
      <c r="R5" s="328">
        <f t="shared" si="6"/>
        <v>0</v>
      </c>
      <c r="S5" s="203">
        <f t="shared" si="2"/>
        <v>0</v>
      </c>
      <c r="T5" s="121"/>
      <c r="U5" s="456">
        <f t="shared" si="7"/>
        <v>219460</v>
      </c>
      <c r="V5" s="2">
        <f t="shared" si="3"/>
        <v>1</v>
      </c>
      <c r="W5" s="2">
        <f t="shared" ref="W5:BB5" si="12">IF(DATE(YEAR(V5)+$J$5,MONTH(V5)+$K$5,DAY(1))&lt;=$U$5,DATE(YEAR(V5)+$J$5,MONTH(V5)+$K$5,DAY(1)),0)</f>
        <v>1</v>
      </c>
      <c r="X5" s="2">
        <f t="shared" si="12"/>
        <v>1</v>
      </c>
      <c r="Y5" s="2">
        <f t="shared" si="12"/>
        <v>1</v>
      </c>
      <c r="Z5" s="2">
        <f t="shared" si="12"/>
        <v>1</v>
      </c>
      <c r="AA5" s="2">
        <f t="shared" si="12"/>
        <v>1</v>
      </c>
      <c r="AB5" s="2">
        <f t="shared" si="12"/>
        <v>1</v>
      </c>
      <c r="AC5" s="2">
        <f t="shared" si="12"/>
        <v>1</v>
      </c>
      <c r="AD5" s="2">
        <f t="shared" si="12"/>
        <v>1</v>
      </c>
      <c r="AE5" s="2">
        <f t="shared" si="12"/>
        <v>1</v>
      </c>
      <c r="AF5" s="2">
        <f t="shared" si="12"/>
        <v>1</v>
      </c>
      <c r="AG5" s="2">
        <f t="shared" si="12"/>
        <v>1</v>
      </c>
      <c r="AH5" s="2">
        <f t="shared" si="12"/>
        <v>1</v>
      </c>
      <c r="AI5" s="2">
        <f t="shared" si="12"/>
        <v>1</v>
      </c>
      <c r="AJ5" s="2">
        <f t="shared" si="12"/>
        <v>1</v>
      </c>
      <c r="AK5" s="2">
        <f t="shared" si="12"/>
        <v>1</v>
      </c>
      <c r="AL5" s="2">
        <f t="shared" si="12"/>
        <v>1</v>
      </c>
      <c r="AM5" s="2">
        <f t="shared" si="12"/>
        <v>1</v>
      </c>
      <c r="AN5" s="2">
        <f t="shared" si="12"/>
        <v>1</v>
      </c>
      <c r="AO5" s="2">
        <f t="shared" si="12"/>
        <v>1</v>
      </c>
      <c r="AP5" s="2">
        <f t="shared" si="12"/>
        <v>1</v>
      </c>
      <c r="AQ5" s="2">
        <f t="shared" si="12"/>
        <v>1</v>
      </c>
      <c r="AR5" s="2">
        <f t="shared" si="12"/>
        <v>1</v>
      </c>
      <c r="AS5" s="2">
        <f t="shared" si="12"/>
        <v>1</v>
      </c>
      <c r="AT5" s="2">
        <f t="shared" si="12"/>
        <v>1</v>
      </c>
      <c r="AU5" s="2">
        <f t="shared" si="12"/>
        <v>1</v>
      </c>
      <c r="AV5" s="2">
        <f t="shared" si="12"/>
        <v>1</v>
      </c>
      <c r="AW5" s="2">
        <f t="shared" si="12"/>
        <v>1</v>
      </c>
      <c r="AX5" s="2">
        <f t="shared" si="12"/>
        <v>1</v>
      </c>
      <c r="AY5" s="2">
        <f t="shared" si="12"/>
        <v>1</v>
      </c>
      <c r="AZ5" s="2">
        <f t="shared" si="12"/>
        <v>1</v>
      </c>
      <c r="BA5" s="2">
        <f t="shared" si="12"/>
        <v>1</v>
      </c>
      <c r="BB5" s="2">
        <f t="shared" si="12"/>
        <v>1</v>
      </c>
      <c r="BC5" s="2">
        <f t="shared" ref="BC5:CE5" si="13">IF(DATE(YEAR(BB5)+$J$5,MONTH(BB5)+$K$5,DAY(1))&lt;=$U$5,DATE(YEAR(BB5)+$J$5,MONTH(BB5)+$K$5,DAY(1)),0)</f>
        <v>1</v>
      </c>
      <c r="BD5" s="2">
        <f t="shared" si="13"/>
        <v>1</v>
      </c>
      <c r="BE5" s="2">
        <f t="shared" si="13"/>
        <v>1</v>
      </c>
      <c r="BF5" s="2">
        <f t="shared" si="13"/>
        <v>1</v>
      </c>
      <c r="BG5" s="2">
        <f t="shared" si="13"/>
        <v>1</v>
      </c>
      <c r="BH5" s="2">
        <f t="shared" si="13"/>
        <v>1</v>
      </c>
      <c r="BI5" s="2">
        <f t="shared" si="13"/>
        <v>1</v>
      </c>
      <c r="BJ5" s="2">
        <f t="shared" si="13"/>
        <v>1</v>
      </c>
      <c r="BK5" s="2">
        <f t="shared" si="13"/>
        <v>1</v>
      </c>
      <c r="BL5" s="2">
        <f t="shared" si="13"/>
        <v>1</v>
      </c>
      <c r="BM5" s="2">
        <f t="shared" si="13"/>
        <v>1</v>
      </c>
      <c r="BN5" s="2">
        <f t="shared" si="13"/>
        <v>1</v>
      </c>
      <c r="BO5" s="2">
        <f t="shared" si="13"/>
        <v>1</v>
      </c>
      <c r="BP5" s="2">
        <f t="shared" si="13"/>
        <v>1</v>
      </c>
      <c r="BQ5" s="2">
        <f t="shared" si="13"/>
        <v>1</v>
      </c>
      <c r="BR5" s="2">
        <f t="shared" si="13"/>
        <v>1</v>
      </c>
      <c r="BS5" s="2">
        <f t="shared" si="13"/>
        <v>1</v>
      </c>
      <c r="BT5" s="2">
        <f t="shared" si="13"/>
        <v>1</v>
      </c>
      <c r="BU5" s="2">
        <f t="shared" si="13"/>
        <v>1</v>
      </c>
      <c r="BV5" s="2">
        <f t="shared" si="13"/>
        <v>1</v>
      </c>
      <c r="BW5" s="2">
        <f t="shared" si="13"/>
        <v>1</v>
      </c>
      <c r="BX5" s="2">
        <f t="shared" si="13"/>
        <v>1</v>
      </c>
      <c r="BY5" s="2">
        <f t="shared" si="13"/>
        <v>1</v>
      </c>
      <c r="BZ5" s="2">
        <f t="shared" si="13"/>
        <v>1</v>
      </c>
      <c r="CA5" s="2">
        <f t="shared" si="13"/>
        <v>1</v>
      </c>
      <c r="CB5" s="2">
        <f t="shared" si="13"/>
        <v>1</v>
      </c>
      <c r="CC5" s="2">
        <f t="shared" si="13"/>
        <v>1</v>
      </c>
      <c r="CD5" s="2">
        <f t="shared" si="13"/>
        <v>1</v>
      </c>
      <c r="CE5" s="2">
        <f t="shared" si="13"/>
        <v>1</v>
      </c>
      <c r="CF5" s="2"/>
    </row>
    <row r="6" spans="1:91" x14ac:dyDescent="0.25">
      <c r="A6" s="253"/>
      <c r="B6" s="254"/>
      <c r="C6" s="255"/>
      <c r="D6" s="470"/>
      <c r="E6" s="256"/>
      <c r="F6" s="256"/>
      <c r="G6" s="203">
        <f t="shared" ca="1" si="0"/>
        <v>0</v>
      </c>
      <c r="H6" s="256"/>
      <c r="I6" s="256"/>
      <c r="J6" s="316">
        <v>0</v>
      </c>
      <c r="K6" s="316">
        <v>0</v>
      </c>
      <c r="L6" s="203">
        <f t="shared" si="1"/>
        <v>0</v>
      </c>
      <c r="M6" s="469" t="str">
        <f ca="1">IF(L6&lt;Daten!$C$99,"ja","nein")</f>
        <v>ja</v>
      </c>
      <c r="N6" s="257"/>
      <c r="O6" s="205">
        <f ca="1">(Daten!$D$95)*J6+30*K6</f>
        <v>0</v>
      </c>
      <c r="P6" s="204">
        <f ca="1">IF(AND(N6&gt;0,O6&gt;0),(Daten!$D$95/O6)*N6,0)</f>
        <v>0</v>
      </c>
      <c r="Q6" s="258"/>
      <c r="R6" s="328">
        <f t="shared" si="6"/>
        <v>0</v>
      </c>
      <c r="S6" s="203">
        <f t="shared" si="2"/>
        <v>0</v>
      </c>
      <c r="T6" s="121"/>
      <c r="U6" s="456">
        <f t="shared" si="7"/>
        <v>219460</v>
      </c>
      <c r="V6" s="2">
        <f t="shared" si="3"/>
        <v>1</v>
      </c>
      <c r="W6" s="2">
        <f t="shared" ref="W6:BB6" si="14">IF(DATE(YEAR(V6)+$J$6,MONTH(V6)+$K$6,DAY(1))&lt;=$U$6,DATE(YEAR(V6)+$J$6,MONTH(V6)+$K$6,DAY(1)),0)</f>
        <v>1</v>
      </c>
      <c r="X6" s="2">
        <f t="shared" si="14"/>
        <v>1</v>
      </c>
      <c r="Y6" s="2">
        <f t="shared" si="14"/>
        <v>1</v>
      </c>
      <c r="Z6" s="2">
        <f t="shared" si="14"/>
        <v>1</v>
      </c>
      <c r="AA6" s="2">
        <f t="shared" si="14"/>
        <v>1</v>
      </c>
      <c r="AB6" s="2">
        <f t="shared" si="14"/>
        <v>1</v>
      </c>
      <c r="AC6" s="2">
        <f t="shared" si="14"/>
        <v>1</v>
      </c>
      <c r="AD6" s="2">
        <f t="shared" si="14"/>
        <v>1</v>
      </c>
      <c r="AE6" s="2">
        <f t="shared" si="14"/>
        <v>1</v>
      </c>
      <c r="AF6" s="2">
        <f t="shared" si="14"/>
        <v>1</v>
      </c>
      <c r="AG6" s="2">
        <f t="shared" si="14"/>
        <v>1</v>
      </c>
      <c r="AH6" s="2">
        <f t="shared" si="14"/>
        <v>1</v>
      </c>
      <c r="AI6" s="2">
        <f t="shared" si="14"/>
        <v>1</v>
      </c>
      <c r="AJ6" s="2">
        <f t="shared" si="14"/>
        <v>1</v>
      </c>
      <c r="AK6" s="2">
        <f t="shared" si="14"/>
        <v>1</v>
      </c>
      <c r="AL6" s="2">
        <f t="shared" si="14"/>
        <v>1</v>
      </c>
      <c r="AM6" s="2">
        <f t="shared" si="14"/>
        <v>1</v>
      </c>
      <c r="AN6" s="2">
        <f t="shared" si="14"/>
        <v>1</v>
      </c>
      <c r="AO6" s="2">
        <f t="shared" si="14"/>
        <v>1</v>
      </c>
      <c r="AP6" s="2">
        <f t="shared" si="14"/>
        <v>1</v>
      </c>
      <c r="AQ6" s="2">
        <f t="shared" si="14"/>
        <v>1</v>
      </c>
      <c r="AR6" s="2">
        <f t="shared" si="14"/>
        <v>1</v>
      </c>
      <c r="AS6" s="2">
        <f t="shared" si="14"/>
        <v>1</v>
      </c>
      <c r="AT6" s="2">
        <f t="shared" si="14"/>
        <v>1</v>
      </c>
      <c r="AU6" s="2">
        <f t="shared" si="14"/>
        <v>1</v>
      </c>
      <c r="AV6" s="2">
        <f t="shared" si="14"/>
        <v>1</v>
      </c>
      <c r="AW6" s="2">
        <f t="shared" si="14"/>
        <v>1</v>
      </c>
      <c r="AX6" s="2">
        <f t="shared" si="14"/>
        <v>1</v>
      </c>
      <c r="AY6" s="2">
        <f t="shared" si="14"/>
        <v>1</v>
      </c>
      <c r="AZ6" s="2">
        <f t="shared" si="14"/>
        <v>1</v>
      </c>
      <c r="BA6" s="2">
        <f t="shared" si="14"/>
        <v>1</v>
      </c>
      <c r="BB6" s="2">
        <f t="shared" si="14"/>
        <v>1</v>
      </c>
      <c r="BC6" s="2">
        <f t="shared" ref="BC6:CE6" si="15">IF(DATE(YEAR(BB6)+$J$6,MONTH(BB6)+$K$6,DAY(1))&lt;=$U$6,DATE(YEAR(BB6)+$J$6,MONTH(BB6)+$K$6,DAY(1)),0)</f>
        <v>1</v>
      </c>
      <c r="BD6" s="2">
        <f t="shared" si="15"/>
        <v>1</v>
      </c>
      <c r="BE6" s="2">
        <f t="shared" si="15"/>
        <v>1</v>
      </c>
      <c r="BF6" s="2">
        <f t="shared" si="15"/>
        <v>1</v>
      </c>
      <c r="BG6" s="2">
        <f t="shared" si="15"/>
        <v>1</v>
      </c>
      <c r="BH6" s="2">
        <f t="shared" si="15"/>
        <v>1</v>
      </c>
      <c r="BI6" s="2">
        <f t="shared" si="15"/>
        <v>1</v>
      </c>
      <c r="BJ6" s="2">
        <f t="shared" si="15"/>
        <v>1</v>
      </c>
      <c r="BK6" s="2">
        <f t="shared" si="15"/>
        <v>1</v>
      </c>
      <c r="BL6" s="2">
        <f t="shared" si="15"/>
        <v>1</v>
      </c>
      <c r="BM6" s="2">
        <f t="shared" si="15"/>
        <v>1</v>
      </c>
      <c r="BN6" s="2">
        <f t="shared" si="15"/>
        <v>1</v>
      </c>
      <c r="BO6" s="2">
        <f t="shared" si="15"/>
        <v>1</v>
      </c>
      <c r="BP6" s="2">
        <f t="shared" si="15"/>
        <v>1</v>
      </c>
      <c r="BQ6" s="2">
        <f t="shared" si="15"/>
        <v>1</v>
      </c>
      <c r="BR6" s="2">
        <f t="shared" si="15"/>
        <v>1</v>
      </c>
      <c r="BS6" s="2">
        <f t="shared" si="15"/>
        <v>1</v>
      </c>
      <c r="BT6" s="2">
        <f t="shared" si="15"/>
        <v>1</v>
      </c>
      <c r="BU6" s="2">
        <f t="shared" si="15"/>
        <v>1</v>
      </c>
      <c r="BV6" s="2">
        <f t="shared" si="15"/>
        <v>1</v>
      </c>
      <c r="BW6" s="2">
        <f t="shared" si="15"/>
        <v>1</v>
      </c>
      <c r="BX6" s="2">
        <f t="shared" si="15"/>
        <v>1</v>
      </c>
      <c r="BY6" s="2">
        <f t="shared" si="15"/>
        <v>1</v>
      </c>
      <c r="BZ6" s="2">
        <f t="shared" si="15"/>
        <v>1</v>
      </c>
      <c r="CA6" s="2">
        <f t="shared" si="15"/>
        <v>1</v>
      </c>
      <c r="CB6" s="2">
        <f t="shared" si="15"/>
        <v>1</v>
      </c>
      <c r="CC6" s="2">
        <f t="shared" si="15"/>
        <v>1</v>
      </c>
      <c r="CD6" s="2">
        <f t="shared" si="15"/>
        <v>1</v>
      </c>
      <c r="CE6" s="2">
        <f t="shared" si="15"/>
        <v>1</v>
      </c>
      <c r="CF6" s="2"/>
    </row>
    <row r="7" spans="1:91" x14ac:dyDescent="0.25">
      <c r="A7" s="253"/>
      <c r="B7" s="254"/>
      <c r="C7" s="255"/>
      <c r="D7" s="470"/>
      <c r="E7" s="256"/>
      <c r="F7" s="256"/>
      <c r="G7" s="203">
        <f t="shared" ca="1" si="0"/>
        <v>0</v>
      </c>
      <c r="H7" s="256"/>
      <c r="I7" s="256"/>
      <c r="J7" s="316">
        <v>0</v>
      </c>
      <c r="K7" s="316">
        <v>0</v>
      </c>
      <c r="L7" s="203">
        <f t="shared" si="1"/>
        <v>0</v>
      </c>
      <c r="M7" s="469" t="str">
        <f ca="1">IF(L7&lt;Daten!$C$99,"ja","nein")</f>
        <v>ja</v>
      </c>
      <c r="N7" s="257"/>
      <c r="O7" s="205">
        <f ca="1">(Daten!$D$95)*J7+30*K7</f>
        <v>0</v>
      </c>
      <c r="P7" s="204">
        <f ca="1">IF(AND(N7&gt;0,O7&gt;0),(Daten!$D$95/O7)*N7,0)</f>
        <v>0</v>
      </c>
      <c r="Q7" s="258"/>
      <c r="R7" s="328">
        <f t="shared" si="6"/>
        <v>0</v>
      </c>
      <c r="S7" s="203">
        <f t="shared" si="2"/>
        <v>0</v>
      </c>
      <c r="T7" s="121"/>
      <c r="U7" s="456">
        <f t="shared" si="7"/>
        <v>219460</v>
      </c>
      <c r="V7" s="2">
        <f t="shared" si="3"/>
        <v>1</v>
      </c>
      <c r="W7" s="2">
        <f t="shared" ref="W7:BB7" si="16">IF(DATE(YEAR(V7)+$J$7,MONTH(V7)+$K$7,DAY(1))&lt;=$U$7,DATE(YEAR(V7)+$J$7,MONTH(V7)+$K$7,DAY(1)),0)</f>
        <v>1</v>
      </c>
      <c r="X7" s="2">
        <f t="shared" si="16"/>
        <v>1</v>
      </c>
      <c r="Y7" s="2">
        <f t="shared" si="16"/>
        <v>1</v>
      </c>
      <c r="Z7" s="2">
        <f t="shared" si="16"/>
        <v>1</v>
      </c>
      <c r="AA7" s="2">
        <f t="shared" si="16"/>
        <v>1</v>
      </c>
      <c r="AB7" s="2">
        <f t="shared" si="16"/>
        <v>1</v>
      </c>
      <c r="AC7" s="2">
        <f t="shared" si="16"/>
        <v>1</v>
      </c>
      <c r="AD7" s="2">
        <f t="shared" si="16"/>
        <v>1</v>
      </c>
      <c r="AE7" s="2">
        <f t="shared" si="16"/>
        <v>1</v>
      </c>
      <c r="AF7" s="2">
        <f t="shared" si="16"/>
        <v>1</v>
      </c>
      <c r="AG7" s="2">
        <f t="shared" si="16"/>
        <v>1</v>
      </c>
      <c r="AH7" s="2">
        <f t="shared" si="16"/>
        <v>1</v>
      </c>
      <c r="AI7" s="2">
        <f t="shared" si="16"/>
        <v>1</v>
      </c>
      <c r="AJ7" s="2">
        <f t="shared" si="16"/>
        <v>1</v>
      </c>
      <c r="AK7" s="2">
        <f t="shared" si="16"/>
        <v>1</v>
      </c>
      <c r="AL7" s="2">
        <f t="shared" si="16"/>
        <v>1</v>
      </c>
      <c r="AM7" s="2">
        <f t="shared" si="16"/>
        <v>1</v>
      </c>
      <c r="AN7" s="2">
        <f t="shared" si="16"/>
        <v>1</v>
      </c>
      <c r="AO7" s="2">
        <f t="shared" si="16"/>
        <v>1</v>
      </c>
      <c r="AP7" s="2">
        <f t="shared" si="16"/>
        <v>1</v>
      </c>
      <c r="AQ7" s="2">
        <f t="shared" si="16"/>
        <v>1</v>
      </c>
      <c r="AR7" s="2">
        <f t="shared" si="16"/>
        <v>1</v>
      </c>
      <c r="AS7" s="2">
        <f t="shared" si="16"/>
        <v>1</v>
      </c>
      <c r="AT7" s="2">
        <f t="shared" si="16"/>
        <v>1</v>
      </c>
      <c r="AU7" s="2">
        <f t="shared" si="16"/>
        <v>1</v>
      </c>
      <c r="AV7" s="2">
        <f t="shared" si="16"/>
        <v>1</v>
      </c>
      <c r="AW7" s="2">
        <f t="shared" si="16"/>
        <v>1</v>
      </c>
      <c r="AX7" s="2">
        <f t="shared" si="16"/>
        <v>1</v>
      </c>
      <c r="AY7" s="2">
        <f t="shared" si="16"/>
        <v>1</v>
      </c>
      <c r="AZ7" s="2">
        <f t="shared" si="16"/>
        <v>1</v>
      </c>
      <c r="BA7" s="2">
        <f t="shared" si="16"/>
        <v>1</v>
      </c>
      <c r="BB7" s="2">
        <f t="shared" si="16"/>
        <v>1</v>
      </c>
      <c r="BC7" s="2">
        <f t="shared" ref="BC7:CE7" si="17">IF(DATE(YEAR(BB7)+$J$7,MONTH(BB7)+$K$7,DAY(1))&lt;=$U$7,DATE(YEAR(BB7)+$J$7,MONTH(BB7)+$K$7,DAY(1)),0)</f>
        <v>1</v>
      </c>
      <c r="BD7" s="2">
        <f t="shared" si="17"/>
        <v>1</v>
      </c>
      <c r="BE7" s="2">
        <f t="shared" si="17"/>
        <v>1</v>
      </c>
      <c r="BF7" s="2">
        <f t="shared" si="17"/>
        <v>1</v>
      </c>
      <c r="BG7" s="2">
        <f t="shared" si="17"/>
        <v>1</v>
      </c>
      <c r="BH7" s="2">
        <f t="shared" si="17"/>
        <v>1</v>
      </c>
      <c r="BI7" s="2">
        <f t="shared" si="17"/>
        <v>1</v>
      </c>
      <c r="BJ7" s="2">
        <f t="shared" si="17"/>
        <v>1</v>
      </c>
      <c r="BK7" s="2">
        <f t="shared" si="17"/>
        <v>1</v>
      </c>
      <c r="BL7" s="2">
        <f t="shared" si="17"/>
        <v>1</v>
      </c>
      <c r="BM7" s="2">
        <f t="shared" si="17"/>
        <v>1</v>
      </c>
      <c r="BN7" s="2">
        <f t="shared" si="17"/>
        <v>1</v>
      </c>
      <c r="BO7" s="2">
        <f t="shared" si="17"/>
        <v>1</v>
      </c>
      <c r="BP7" s="2">
        <f t="shared" si="17"/>
        <v>1</v>
      </c>
      <c r="BQ7" s="2">
        <f t="shared" si="17"/>
        <v>1</v>
      </c>
      <c r="BR7" s="2">
        <f t="shared" si="17"/>
        <v>1</v>
      </c>
      <c r="BS7" s="2">
        <f t="shared" si="17"/>
        <v>1</v>
      </c>
      <c r="BT7" s="2">
        <f t="shared" si="17"/>
        <v>1</v>
      </c>
      <c r="BU7" s="2">
        <f t="shared" si="17"/>
        <v>1</v>
      </c>
      <c r="BV7" s="2">
        <f t="shared" si="17"/>
        <v>1</v>
      </c>
      <c r="BW7" s="2">
        <f t="shared" si="17"/>
        <v>1</v>
      </c>
      <c r="BX7" s="2">
        <f t="shared" si="17"/>
        <v>1</v>
      </c>
      <c r="BY7" s="2">
        <f t="shared" si="17"/>
        <v>1</v>
      </c>
      <c r="BZ7" s="2">
        <f t="shared" si="17"/>
        <v>1</v>
      </c>
      <c r="CA7" s="2">
        <f t="shared" si="17"/>
        <v>1</v>
      </c>
      <c r="CB7" s="2">
        <f t="shared" si="17"/>
        <v>1</v>
      </c>
      <c r="CC7" s="2">
        <f t="shared" si="17"/>
        <v>1</v>
      </c>
      <c r="CD7" s="2">
        <f t="shared" si="17"/>
        <v>1</v>
      </c>
      <c r="CE7" s="2">
        <f t="shared" si="17"/>
        <v>1</v>
      </c>
      <c r="CF7" s="2"/>
    </row>
    <row r="8" spans="1:91" x14ac:dyDescent="0.25">
      <c r="A8" s="253"/>
      <c r="B8" s="254"/>
      <c r="C8" s="255"/>
      <c r="D8" s="470"/>
      <c r="E8" s="256"/>
      <c r="F8" s="256"/>
      <c r="G8" s="203">
        <f t="shared" ca="1" si="0"/>
        <v>0</v>
      </c>
      <c r="H8" s="256"/>
      <c r="I8" s="256"/>
      <c r="J8" s="316">
        <v>0</v>
      </c>
      <c r="K8" s="316">
        <v>0</v>
      </c>
      <c r="L8" s="203">
        <f t="shared" si="1"/>
        <v>0</v>
      </c>
      <c r="M8" s="469" t="str">
        <f ca="1">IF(L8&lt;Daten!$C$99,"ja","nein")</f>
        <v>ja</v>
      </c>
      <c r="N8" s="257"/>
      <c r="O8" s="205">
        <f ca="1">(Daten!$D$95)*J8+30*K8</f>
        <v>0</v>
      </c>
      <c r="P8" s="204">
        <f ca="1">IF(AND(N8&gt;0,O8&gt;0),(Daten!$D$95/O8)*N8,0)</f>
        <v>0</v>
      </c>
      <c r="Q8" s="258"/>
      <c r="R8" s="328">
        <f t="shared" si="6"/>
        <v>0</v>
      </c>
      <c r="S8" s="203">
        <f t="shared" si="2"/>
        <v>0</v>
      </c>
      <c r="T8" s="121"/>
      <c r="U8" s="456">
        <f t="shared" si="7"/>
        <v>219460</v>
      </c>
      <c r="V8" s="2">
        <f t="shared" si="3"/>
        <v>1</v>
      </c>
      <c r="W8" s="2">
        <f t="shared" ref="W8:BB8" si="18">IF(DATE(YEAR(V8)+$J$8,MONTH(V8)+$K$8,DAY(1))&lt;=$U$8,DATE(YEAR(V8)+$J$8,MONTH(V8)+$K$8,DAY(1)),0)</f>
        <v>1</v>
      </c>
      <c r="X8" s="2">
        <f t="shared" si="18"/>
        <v>1</v>
      </c>
      <c r="Y8" s="2">
        <f t="shared" si="18"/>
        <v>1</v>
      </c>
      <c r="Z8" s="2">
        <f t="shared" si="18"/>
        <v>1</v>
      </c>
      <c r="AA8" s="2">
        <f t="shared" si="18"/>
        <v>1</v>
      </c>
      <c r="AB8" s="2">
        <f t="shared" si="18"/>
        <v>1</v>
      </c>
      <c r="AC8" s="2">
        <f t="shared" si="18"/>
        <v>1</v>
      </c>
      <c r="AD8" s="2">
        <f t="shared" si="18"/>
        <v>1</v>
      </c>
      <c r="AE8" s="2">
        <f t="shared" si="18"/>
        <v>1</v>
      </c>
      <c r="AF8" s="2">
        <f t="shared" si="18"/>
        <v>1</v>
      </c>
      <c r="AG8" s="2">
        <f t="shared" si="18"/>
        <v>1</v>
      </c>
      <c r="AH8" s="2">
        <f t="shared" si="18"/>
        <v>1</v>
      </c>
      <c r="AI8" s="2">
        <f t="shared" si="18"/>
        <v>1</v>
      </c>
      <c r="AJ8" s="2">
        <f t="shared" si="18"/>
        <v>1</v>
      </c>
      <c r="AK8" s="2">
        <f t="shared" si="18"/>
        <v>1</v>
      </c>
      <c r="AL8" s="2">
        <f t="shared" si="18"/>
        <v>1</v>
      </c>
      <c r="AM8" s="2">
        <f t="shared" si="18"/>
        <v>1</v>
      </c>
      <c r="AN8" s="2">
        <f t="shared" si="18"/>
        <v>1</v>
      </c>
      <c r="AO8" s="2">
        <f t="shared" si="18"/>
        <v>1</v>
      </c>
      <c r="AP8" s="2">
        <f t="shared" si="18"/>
        <v>1</v>
      </c>
      <c r="AQ8" s="2">
        <f t="shared" si="18"/>
        <v>1</v>
      </c>
      <c r="AR8" s="2">
        <f t="shared" si="18"/>
        <v>1</v>
      </c>
      <c r="AS8" s="2">
        <f t="shared" si="18"/>
        <v>1</v>
      </c>
      <c r="AT8" s="2">
        <f t="shared" si="18"/>
        <v>1</v>
      </c>
      <c r="AU8" s="2">
        <f t="shared" si="18"/>
        <v>1</v>
      </c>
      <c r="AV8" s="2">
        <f t="shared" si="18"/>
        <v>1</v>
      </c>
      <c r="AW8" s="2">
        <f t="shared" si="18"/>
        <v>1</v>
      </c>
      <c r="AX8" s="2">
        <f t="shared" si="18"/>
        <v>1</v>
      </c>
      <c r="AY8" s="2">
        <f t="shared" si="18"/>
        <v>1</v>
      </c>
      <c r="AZ8" s="2">
        <f t="shared" si="18"/>
        <v>1</v>
      </c>
      <c r="BA8" s="2">
        <f t="shared" si="18"/>
        <v>1</v>
      </c>
      <c r="BB8" s="2">
        <f t="shared" si="18"/>
        <v>1</v>
      </c>
      <c r="BC8" s="2">
        <f t="shared" ref="BC8:CE8" si="19">IF(DATE(YEAR(BB8)+$J$8,MONTH(BB8)+$K$8,DAY(1))&lt;=$U$8,DATE(YEAR(BB8)+$J$8,MONTH(BB8)+$K$8,DAY(1)),0)</f>
        <v>1</v>
      </c>
      <c r="BD8" s="2">
        <f t="shared" si="19"/>
        <v>1</v>
      </c>
      <c r="BE8" s="2">
        <f t="shared" si="19"/>
        <v>1</v>
      </c>
      <c r="BF8" s="2">
        <f t="shared" si="19"/>
        <v>1</v>
      </c>
      <c r="BG8" s="2">
        <f t="shared" si="19"/>
        <v>1</v>
      </c>
      <c r="BH8" s="2">
        <f t="shared" si="19"/>
        <v>1</v>
      </c>
      <c r="BI8" s="2">
        <f t="shared" si="19"/>
        <v>1</v>
      </c>
      <c r="BJ8" s="2">
        <f t="shared" si="19"/>
        <v>1</v>
      </c>
      <c r="BK8" s="2">
        <f t="shared" si="19"/>
        <v>1</v>
      </c>
      <c r="BL8" s="2">
        <f t="shared" si="19"/>
        <v>1</v>
      </c>
      <c r="BM8" s="2">
        <f t="shared" si="19"/>
        <v>1</v>
      </c>
      <c r="BN8" s="2">
        <f t="shared" si="19"/>
        <v>1</v>
      </c>
      <c r="BO8" s="2">
        <f t="shared" si="19"/>
        <v>1</v>
      </c>
      <c r="BP8" s="2">
        <f t="shared" si="19"/>
        <v>1</v>
      </c>
      <c r="BQ8" s="2">
        <f t="shared" si="19"/>
        <v>1</v>
      </c>
      <c r="BR8" s="2">
        <f t="shared" si="19"/>
        <v>1</v>
      </c>
      <c r="BS8" s="2">
        <f t="shared" si="19"/>
        <v>1</v>
      </c>
      <c r="BT8" s="2">
        <f t="shared" si="19"/>
        <v>1</v>
      </c>
      <c r="BU8" s="2">
        <f t="shared" si="19"/>
        <v>1</v>
      </c>
      <c r="BV8" s="2">
        <f t="shared" si="19"/>
        <v>1</v>
      </c>
      <c r="BW8" s="2">
        <f t="shared" si="19"/>
        <v>1</v>
      </c>
      <c r="BX8" s="2">
        <f t="shared" si="19"/>
        <v>1</v>
      </c>
      <c r="BY8" s="2">
        <f t="shared" si="19"/>
        <v>1</v>
      </c>
      <c r="BZ8" s="2">
        <f t="shared" si="19"/>
        <v>1</v>
      </c>
      <c r="CA8" s="2">
        <f t="shared" si="19"/>
        <v>1</v>
      </c>
      <c r="CB8" s="2">
        <f t="shared" si="19"/>
        <v>1</v>
      </c>
      <c r="CC8" s="2">
        <f t="shared" si="19"/>
        <v>1</v>
      </c>
      <c r="CD8" s="2">
        <f t="shared" si="19"/>
        <v>1</v>
      </c>
      <c r="CE8" s="2">
        <f t="shared" si="19"/>
        <v>1</v>
      </c>
      <c r="CF8" s="2"/>
    </row>
    <row r="9" spans="1:91" x14ac:dyDescent="0.25">
      <c r="A9" s="253"/>
      <c r="B9" s="254"/>
      <c r="C9" s="255"/>
      <c r="D9" s="470"/>
      <c r="E9" s="256"/>
      <c r="F9" s="256"/>
      <c r="G9" s="203">
        <f t="shared" ca="1" si="0"/>
        <v>0</v>
      </c>
      <c r="H9" s="256"/>
      <c r="I9" s="256"/>
      <c r="J9" s="316">
        <v>0</v>
      </c>
      <c r="K9" s="316">
        <v>0</v>
      </c>
      <c r="L9" s="203">
        <f t="shared" si="1"/>
        <v>0</v>
      </c>
      <c r="M9" s="469" t="str">
        <f ca="1">IF(L9&lt;Daten!$C$99,"ja","nein")</f>
        <v>ja</v>
      </c>
      <c r="N9" s="257"/>
      <c r="O9" s="205">
        <f ca="1">(Daten!$D$95)*J9+30*K9</f>
        <v>0</v>
      </c>
      <c r="P9" s="204">
        <f ca="1">IF(AND(N9&gt;0,O9&gt;0),(Daten!$D$95/O9)*N9,0)</f>
        <v>0</v>
      </c>
      <c r="Q9" s="258"/>
      <c r="R9" s="328">
        <f t="shared" si="6"/>
        <v>0</v>
      </c>
      <c r="S9" s="203">
        <f t="shared" si="2"/>
        <v>0</v>
      </c>
      <c r="T9" s="121"/>
      <c r="U9" s="456">
        <f t="shared" si="7"/>
        <v>219460</v>
      </c>
      <c r="V9" s="2">
        <f t="shared" si="3"/>
        <v>1</v>
      </c>
      <c r="W9" s="2">
        <f t="shared" ref="W9:BB9" si="20">IF(DATE(YEAR(V9)+$J$9,MONTH(V9)+$K$9,DAY(1))&lt;=$U$9,DATE(YEAR(V9)+$J$9,MONTH(V9)+$K$9,DAY(1)),0)</f>
        <v>1</v>
      </c>
      <c r="X9" s="2">
        <f t="shared" si="20"/>
        <v>1</v>
      </c>
      <c r="Y9" s="2">
        <f t="shared" si="20"/>
        <v>1</v>
      </c>
      <c r="Z9" s="2">
        <f t="shared" si="20"/>
        <v>1</v>
      </c>
      <c r="AA9" s="2">
        <f t="shared" si="20"/>
        <v>1</v>
      </c>
      <c r="AB9" s="2">
        <f t="shared" si="20"/>
        <v>1</v>
      </c>
      <c r="AC9" s="2">
        <f t="shared" si="20"/>
        <v>1</v>
      </c>
      <c r="AD9" s="2">
        <f t="shared" si="20"/>
        <v>1</v>
      </c>
      <c r="AE9" s="2">
        <f t="shared" si="20"/>
        <v>1</v>
      </c>
      <c r="AF9" s="2">
        <f t="shared" si="20"/>
        <v>1</v>
      </c>
      <c r="AG9" s="2">
        <f t="shared" si="20"/>
        <v>1</v>
      </c>
      <c r="AH9" s="2">
        <f t="shared" si="20"/>
        <v>1</v>
      </c>
      <c r="AI9" s="2">
        <f t="shared" si="20"/>
        <v>1</v>
      </c>
      <c r="AJ9" s="2">
        <f t="shared" si="20"/>
        <v>1</v>
      </c>
      <c r="AK9" s="2">
        <f t="shared" si="20"/>
        <v>1</v>
      </c>
      <c r="AL9" s="2">
        <f t="shared" si="20"/>
        <v>1</v>
      </c>
      <c r="AM9" s="2">
        <f t="shared" si="20"/>
        <v>1</v>
      </c>
      <c r="AN9" s="2">
        <f t="shared" si="20"/>
        <v>1</v>
      </c>
      <c r="AO9" s="2">
        <f t="shared" si="20"/>
        <v>1</v>
      </c>
      <c r="AP9" s="2">
        <f t="shared" si="20"/>
        <v>1</v>
      </c>
      <c r="AQ9" s="2">
        <f t="shared" si="20"/>
        <v>1</v>
      </c>
      <c r="AR9" s="2">
        <f t="shared" si="20"/>
        <v>1</v>
      </c>
      <c r="AS9" s="2">
        <f t="shared" si="20"/>
        <v>1</v>
      </c>
      <c r="AT9" s="2">
        <f t="shared" si="20"/>
        <v>1</v>
      </c>
      <c r="AU9" s="2">
        <f t="shared" si="20"/>
        <v>1</v>
      </c>
      <c r="AV9" s="2">
        <f t="shared" si="20"/>
        <v>1</v>
      </c>
      <c r="AW9" s="2">
        <f t="shared" si="20"/>
        <v>1</v>
      </c>
      <c r="AX9" s="2">
        <f t="shared" si="20"/>
        <v>1</v>
      </c>
      <c r="AY9" s="2">
        <f t="shared" si="20"/>
        <v>1</v>
      </c>
      <c r="AZ9" s="2">
        <f t="shared" si="20"/>
        <v>1</v>
      </c>
      <c r="BA9" s="2">
        <f t="shared" si="20"/>
        <v>1</v>
      </c>
      <c r="BB9" s="2">
        <f t="shared" si="20"/>
        <v>1</v>
      </c>
      <c r="BC9" s="2">
        <f t="shared" ref="BC9:CE9" si="21">IF(DATE(YEAR(BB9)+$J$9,MONTH(BB9)+$K$9,DAY(1))&lt;=$U$9,DATE(YEAR(BB9)+$J$9,MONTH(BB9)+$K$9,DAY(1)),0)</f>
        <v>1</v>
      </c>
      <c r="BD9" s="2">
        <f t="shared" si="21"/>
        <v>1</v>
      </c>
      <c r="BE9" s="2">
        <f t="shared" si="21"/>
        <v>1</v>
      </c>
      <c r="BF9" s="2">
        <f t="shared" si="21"/>
        <v>1</v>
      </c>
      <c r="BG9" s="2">
        <f t="shared" si="21"/>
        <v>1</v>
      </c>
      <c r="BH9" s="2">
        <f t="shared" si="21"/>
        <v>1</v>
      </c>
      <c r="BI9" s="2">
        <f t="shared" si="21"/>
        <v>1</v>
      </c>
      <c r="BJ9" s="2">
        <f t="shared" si="21"/>
        <v>1</v>
      </c>
      <c r="BK9" s="2">
        <f t="shared" si="21"/>
        <v>1</v>
      </c>
      <c r="BL9" s="2">
        <f t="shared" si="21"/>
        <v>1</v>
      </c>
      <c r="BM9" s="2">
        <f t="shared" si="21"/>
        <v>1</v>
      </c>
      <c r="BN9" s="2">
        <f t="shared" si="21"/>
        <v>1</v>
      </c>
      <c r="BO9" s="2">
        <f t="shared" si="21"/>
        <v>1</v>
      </c>
      <c r="BP9" s="2">
        <f t="shared" si="21"/>
        <v>1</v>
      </c>
      <c r="BQ9" s="2">
        <f t="shared" si="21"/>
        <v>1</v>
      </c>
      <c r="BR9" s="2">
        <f t="shared" si="21"/>
        <v>1</v>
      </c>
      <c r="BS9" s="2">
        <f t="shared" si="21"/>
        <v>1</v>
      </c>
      <c r="BT9" s="2">
        <f t="shared" si="21"/>
        <v>1</v>
      </c>
      <c r="BU9" s="2">
        <f t="shared" si="21"/>
        <v>1</v>
      </c>
      <c r="BV9" s="2">
        <f t="shared" si="21"/>
        <v>1</v>
      </c>
      <c r="BW9" s="2">
        <f t="shared" si="21"/>
        <v>1</v>
      </c>
      <c r="BX9" s="2">
        <f t="shared" si="21"/>
        <v>1</v>
      </c>
      <c r="BY9" s="2">
        <f t="shared" si="21"/>
        <v>1</v>
      </c>
      <c r="BZ9" s="2">
        <f t="shared" si="21"/>
        <v>1</v>
      </c>
      <c r="CA9" s="2">
        <f t="shared" si="21"/>
        <v>1</v>
      </c>
      <c r="CB9" s="2">
        <f t="shared" si="21"/>
        <v>1</v>
      </c>
      <c r="CC9" s="2">
        <f t="shared" si="21"/>
        <v>1</v>
      </c>
      <c r="CD9" s="2">
        <f t="shared" si="21"/>
        <v>1</v>
      </c>
      <c r="CE9" s="2">
        <f t="shared" si="21"/>
        <v>1</v>
      </c>
      <c r="CF9" s="2"/>
    </row>
    <row r="10" spans="1:91" x14ac:dyDescent="0.25">
      <c r="A10" s="253"/>
      <c r="B10" s="254"/>
      <c r="C10" s="255"/>
      <c r="D10" s="470"/>
      <c r="E10" s="256"/>
      <c r="F10" s="256"/>
      <c r="G10" s="203">
        <f t="shared" ca="1" si="0"/>
        <v>0</v>
      </c>
      <c r="H10" s="256"/>
      <c r="I10" s="256"/>
      <c r="J10" s="316">
        <v>0</v>
      </c>
      <c r="K10" s="316">
        <v>0</v>
      </c>
      <c r="L10" s="203">
        <f t="shared" si="1"/>
        <v>0</v>
      </c>
      <c r="M10" s="469" t="str">
        <f ca="1">IF(L10&lt;Daten!$C$99,"ja","nein")</f>
        <v>ja</v>
      </c>
      <c r="N10" s="257"/>
      <c r="O10" s="205">
        <f ca="1">(Daten!$D$95)*J10+30*K10</f>
        <v>0</v>
      </c>
      <c r="P10" s="204">
        <f ca="1">IF(AND(N10&gt;0,O10&gt;0),(Daten!$D$95/O10)*N10,0)</f>
        <v>0</v>
      </c>
      <c r="Q10" s="258"/>
      <c r="R10" s="328">
        <f t="shared" si="6"/>
        <v>0</v>
      </c>
      <c r="S10" s="203">
        <f t="shared" si="2"/>
        <v>0</v>
      </c>
      <c r="T10" s="121"/>
      <c r="U10" s="456">
        <f t="shared" si="7"/>
        <v>219460</v>
      </c>
      <c r="V10" s="2">
        <f t="shared" si="3"/>
        <v>1</v>
      </c>
      <c r="W10" s="2">
        <f t="shared" ref="W10:BB10" si="22">IF(DATE(YEAR(V10)+$J$10,MONTH(V10)+$K$10,DAY(1))&lt;=$U$10,DATE(YEAR(V10)+$J$10,MONTH(V10)+$K$10,DAY(1)),0)</f>
        <v>1</v>
      </c>
      <c r="X10" s="2">
        <f t="shared" si="22"/>
        <v>1</v>
      </c>
      <c r="Y10" s="2">
        <f t="shared" si="22"/>
        <v>1</v>
      </c>
      <c r="Z10" s="2">
        <f t="shared" si="22"/>
        <v>1</v>
      </c>
      <c r="AA10" s="2">
        <f t="shared" si="22"/>
        <v>1</v>
      </c>
      <c r="AB10" s="2">
        <f t="shared" si="22"/>
        <v>1</v>
      </c>
      <c r="AC10" s="2">
        <f t="shared" si="22"/>
        <v>1</v>
      </c>
      <c r="AD10" s="2">
        <f t="shared" si="22"/>
        <v>1</v>
      </c>
      <c r="AE10" s="2">
        <f t="shared" si="22"/>
        <v>1</v>
      </c>
      <c r="AF10" s="2">
        <f t="shared" si="22"/>
        <v>1</v>
      </c>
      <c r="AG10" s="2">
        <f t="shared" si="22"/>
        <v>1</v>
      </c>
      <c r="AH10" s="2">
        <f t="shared" si="22"/>
        <v>1</v>
      </c>
      <c r="AI10" s="2">
        <f t="shared" si="22"/>
        <v>1</v>
      </c>
      <c r="AJ10" s="2">
        <f t="shared" si="22"/>
        <v>1</v>
      </c>
      <c r="AK10" s="2">
        <f t="shared" si="22"/>
        <v>1</v>
      </c>
      <c r="AL10" s="2">
        <f t="shared" si="22"/>
        <v>1</v>
      </c>
      <c r="AM10" s="2">
        <f t="shared" si="22"/>
        <v>1</v>
      </c>
      <c r="AN10" s="2">
        <f t="shared" si="22"/>
        <v>1</v>
      </c>
      <c r="AO10" s="2">
        <f t="shared" si="22"/>
        <v>1</v>
      </c>
      <c r="AP10" s="2">
        <f t="shared" si="22"/>
        <v>1</v>
      </c>
      <c r="AQ10" s="2">
        <f t="shared" si="22"/>
        <v>1</v>
      </c>
      <c r="AR10" s="2">
        <f t="shared" si="22"/>
        <v>1</v>
      </c>
      <c r="AS10" s="2">
        <f t="shared" si="22"/>
        <v>1</v>
      </c>
      <c r="AT10" s="2">
        <f t="shared" si="22"/>
        <v>1</v>
      </c>
      <c r="AU10" s="2">
        <f t="shared" si="22"/>
        <v>1</v>
      </c>
      <c r="AV10" s="2">
        <f t="shared" si="22"/>
        <v>1</v>
      </c>
      <c r="AW10" s="2">
        <f t="shared" si="22"/>
        <v>1</v>
      </c>
      <c r="AX10" s="2">
        <f t="shared" si="22"/>
        <v>1</v>
      </c>
      <c r="AY10" s="2">
        <f t="shared" si="22"/>
        <v>1</v>
      </c>
      <c r="AZ10" s="2">
        <f t="shared" si="22"/>
        <v>1</v>
      </c>
      <c r="BA10" s="2">
        <f t="shared" si="22"/>
        <v>1</v>
      </c>
      <c r="BB10" s="2">
        <f t="shared" si="22"/>
        <v>1</v>
      </c>
      <c r="BC10" s="2">
        <f t="shared" ref="BC10:CE10" si="23">IF(DATE(YEAR(BB10)+$J$10,MONTH(BB10)+$K$10,DAY(1))&lt;=$U$10,DATE(YEAR(BB10)+$J$10,MONTH(BB10)+$K$10,DAY(1)),0)</f>
        <v>1</v>
      </c>
      <c r="BD10" s="2">
        <f t="shared" si="23"/>
        <v>1</v>
      </c>
      <c r="BE10" s="2">
        <f t="shared" si="23"/>
        <v>1</v>
      </c>
      <c r="BF10" s="2">
        <f t="shared" si="23"/>
        <v>1</v>
      </c>
      <c r="BG10" s="2">
        <f t="shared" si="23"/>
        <v>1</v>
      </c>
      <c r="BH10" s="2">
        <f t="shared" si="23"/>
        <v>1</v>
      </c>
      <c r="BI10" s="2">
        <f t="shared" si="23"/>
        <v>1</v>
      </c>
      <c r="BJ10" s="2">
        <f t="shared" si="23"/>
        <v>1</v>
      </c>
      <c r="BK10" s="2">
        <f t="shared" si="23"/>
        <v>1</v>
      </c>
      <c r="BL10" s="2">
        <f t="shared" si="23"/>
        <v>1</v>
      </c>
      <c r="BM10" s="2">
        <f t="shared" si="23"/>
        <v>1</v>
      </c>
      <c r="BN10" s="2">
        <f t="shared" si="23"/>
        <v>1</v>
      </c>
      <c r="BO10" s="2">
        <f t="shared" si="23"/>
        <v>1</v>
      </c>
      <c r="BP10" s="2">
        <f t="shared" si="23"/>
        <v>1</v>
      </c>
      <c r="BQ10" s="2">
        <f t="shared" si="23"/>
        <v>1</v>
      </c>
      <c r="BR10" s="2">
        <f t="shared" si="23"/>
        <v>1</v>
      </c>
      <c r="BS10" s="2">
        <f t="shared" si="23"/>
        <v>1</v>
      </c>
      <c r="BT10" s="2">
        <f t="shared" si="23"/>
        <v>1</v>
      </c>
      <c r="BU10" s="2">
        <f t="shared" si="23"/>
        <v>1</v>
      </c>
      <c r="BV10" s="2">
        <f t="shared" si="23"/>
        <v>1</v>
      </c>
      <c r="BW10" s="2">
        <f t="shared" si="23"/>
        <v>1</v>
      </c>
      <c r="BX10" s="2">
        <f t="shared" si="23"/>
        <v>1</v>
      </c>
      <c r="BY10" s="2">
        <f t="shared" si="23"/>
        <v>1</v>
      </c>
      <c r="BZ10" s="2">
        <f t="shared" si="23"/>
        <v>1</v>
      </c>
      <c r="CA10" s="2">
        <f t="shared" si="23"/>
        <v>1</v>
      </c>
      <c r="CB10" s="2">
        <f t="shared" si="23"/>
        <v>1</v>
      </c>
      <c r="CC10" s="2">
        <f t="shared" si="23"/>
        <v>1</v>
      </c>
      <c r="CD10" s="2">
        <f t="shared" si="23"/>
        <v>1</v>
      </c>
      <c r="CE10" s="2">
        <f t="shared" si="23"/>
        <v>1</v>
      </c>
      <c r="CF10" s="2"/>
    </row>
    <row r="11" spans="1:91" x14ac:dyDescent="0.25">
      <c r="A11" s="253"/>
      <c r="B11" s="254"/>
      <c r="C11" s="255"/>
      <c r="D11" s="470"/>
      <c r="E11" s="256"/>
      <c r="F11" s="256"/>
      <c r="G11" s="203">
        <f t="shared" ca="1" si="0"/>
        <v>0</v>
      </c>
      <c r="H11" s="256"/>
      <c r="I11" s="256"/>
      <c r="J11" s="316">
        <v>0</v>
      </c>
      <c r="K11" s="316">
        <v>0</v>
      </c>
      <c r="L11" s="203">
        <f t="shared" si="1"/>
        <v>0</v>
      </c>
      <c r="M11" s="469" t="str">
        <f ca="1">IF(L11&lt;Daten!$C$99,"ja","nein")</f>
        <v>ja</v>
      </c>
      <c r="N11" s="257"/>
      <c r="O11" s="205">
        <f ca="1">(Daten!$D$95)*J11+30*K11</f>
        <v>0</v>
      </c>
      <c r="P11" s="204">
        <f ca="1">IF(AND(N11&gt;0,O11&gt;0),(Daten!$D$95/O11)*N11,0)</f>
        <v>0</v>
      </c>
      <c r="Q11" s="258"/>
      <c r="R11" s="328">
        <f t="shared" si="6"/>
        <v>0</v>
      </c>
      <c r="S11" s="203">
        <f t="shared" si="2"/>
        <v>0</v>
      </c>
      <c r="T11" s="121"/>
      <c r="U11" s="456">
        <f t="shared" si="7"/>
        <v>219460</v>
      </c>
      <c r="V11" s="2">
        <f t="shared" si="3"/>
        <v>1</v>
      </c>
      <c r="W11" s="2">
        <f t="shared" ref="W11:BB11" si="24">IF(DATE(YEAR(V11)+$J$11,MONTH(V11)+$K$11,DAY(1))&lt;=$U$11,DATE(YEAR(V11)+$J$11,MONTH(V11)+$K$11,DAY(1)),0)</f>
        <v>1</v>
      </c>
      <c r="X11" s="2">
        <f t="shared" si="24"/>
        <v>1</v>
      </c>
      <c r="Y11" s="2">
        <f t="shared" si="24"/>
        <v>1</v>
      </c>
      <c r="Z11" s="2">
        <f t="shared" si="24"/>
        <v>1</v>
      </c>
      <c r="AA11" s="2">
        <f t="shared" si="24"/>
        <v>1</v>
      </c>
      <c r="AB11" s="2">
        <f t="shared" si="24"/>
        <v>1</v>
      </c>
      <c r="AC11" s="2">
        <f t="shared" si="24"/>
        <v>1</v>
      </c>
      <c r="AD11" s="2">
        <f t="shared" si="24"/>
        <v>1</v>
      </c>
      <c r="AE11" s="2">
        <f t="shared" si="24"/>
        <v>1</v>
      </c>
      <c r="AF11" s="2">
        <f t="shared" si="24"/>
        <v>1</v>
      </c>
      <c r="AG11" s="2">
        <f t="shared" si="24"/>
        <v>1</v>
      </c>
      <c r="AH11" s="2">
        <f t="shared" si="24"/>
        <v>1</v>
      </c>
      <c r="AI11" s="2">
        <f t="shared" si="24"/>
        <v>1</v>
      </c>
      <c r="AJ11" s="2">
        <f t="shared" si="24"/>
        <v>1</v>
      </c>
      <c r="AK11" s="2">
        <f t="shared" si="24"/>
        <v>1</v>
      </c>
      <c r="AL11" s="2">
        <f t="shared" si="24"/>
        <v>1</v>
      </c>
      <c r="AM11" s="2">
        <f t="shared" si="24"/>
        <v>1</v>
      </c>
      <c r="AN11" s="2">
        <f t="shared" si="24"/>
        <v>1</v>
      </c>
      <c r="AO11" s="2">
        <f t="shared" si="24"/>
        <v>1</v>
      </c>
      <c r="AP11" s="2">
        <f t="shared" si="24"/>
        <v>1</v>
      </c>
      <c r="AQ11" s="2">
        <f t="shared" si="24"/>
        <v>1</v>
      </c>
      <c r="AR11" s="2">
        <f t="shared" si="24"/>
        <v>1</v>
      </c>
      <c r="AS11" s="2">
        <f t="shared" si="24"/>
        <v>1</v>
      </c>
      <c r="AT11" s="2">
        <f t="shared" si="24"/>
        <v>1</v>
      </c>
      <c r="AU11" s="2">
        <f t="shared" si="24"/>
        <v>1</v>
      </c>
      <c r="AV11" s="2">
        <f t="shared" si="24"/>
        <v>1</v>
      </c>
      <c r="AW11" s="2">
        <f t="shared" si="24"/>
        <v>1</v>
      </c>
      <c r="AX11" s="2">
        <f t="shared" si="24"/>
        <v>1</v>
      </c>
      <c r="AY11" s="2">
        <f t="shared" si="24"/>
        <v>1</v>
      </c>
      <c r="AZ11" s="2">
        <f t="shared" si="24"/>
        <v>1</v>
      </c>
      <c r="BA11" s="2">
        <f t="shared" si="24"/>
        <v>1</v>
      </c>
      <c r="BB11" s="2">
        <f t="shared" si="24"/>
        <v>1</v>
      </c>
      <c r="BC11" s="2">
        <f t="shared" ref="BC11:CE11" si="25">IF(DATE(YEAR(BB11)+$J$11,MONTH(BB11)+$K$11,DAY(1))&lt;=$U$11,DATE(YEAR(BB11)+$J$11,MONTH(BB11)+$K$11,DAY(1)),0)</f>
        <v>1</v>
      </c>
      <c r="BD11" s="2">
        <f t="shared" si="25"/>
        <v>1</v>
      </c>
      <c r="BE11" s="2">
        <f t="shared" si="25"/>
        <v>1</v>
      </c>
      <c r="BF11" s="2">
        <f t="shared" si="25"/>
        <v>1</v>
      </c>
      <c r="BG11" s="2">
        <f t="shared" si="25"/>
        <v>1</v>
      </c>
      <c r="BH11" s="2">
        <f t="shared" si="25"/>
        <v>1</v>
      </c>
      <c r="BI11" s="2">
        <f t="shared" si="25"/>
        <v>1</v>
      </c>
      <c r="BJ11" s="2">
        <f t="shared" si="25"/>
        <v>1</v>
      </c>
      <c r="BK11" s="2">
        <f t="shared" si="25"/>
        <v>1</v>
      </c>
      <c r="BL11" s="2">
        <f t="shared" si="25"/>
        <v>1</v>
      </c>
      <c r="BM11" s="2">
        <f t="shared" si="25"/>
        <v>1</v>
      </c>
      <c r="BN11" s="2">
        <f t="shared" si="25"/>
        <v>1</v>
      </c>
      <c r="BO11" s="2">
        <f t="shared" si="25"/>
        <v>1</v>
      </c>
      <c r="BP11" s="2">
        <f t="shared" si="25"/>
        <v>1</v>
      </c>
      <c r="BQ11" s="2">
        <f t="shared" si="25"/>
        <v>1</v>
      </c>
      <c r="BR11" s="2">
        <f t="shared" si="25"/>
        <v>1</v>
      </c>
      <c r="BS11" s="2">
        <f t="shared" si="25"/>
        <v>1</v>
      </c>
      <c r="BT11" s="2">
        <f t="shared" si="25"/>
        <v>1</v>
      </c>
      <c r="BU11" s="2">
        <f t="shared" si="25"/>
        <v>1</v>
      </c>
      <c r="BV11" s="2">
        <f t="shared" si="25"/>
        <v>1</v>
      </c>
      <c r="BW11" s="2">
        <f t="shared" si="25"/>
        <v>1</v>
      </c>
      <c r="BX11" s="2">
        <f t="shared" si="25"/>
        <v>1</v>
      </c>
      <c r="BY11" s="2">
        <f t="shared" si="25"/>
        <v>1</v>
      </c>
      <c r="BZ11" s="2">
        <f t="shared" si="25"/>
        <v>1</v>
      </c>
      <c r="CA11" s="2">
        <f t="shared" si="25"/>
        <v>1</v>
      </c>
      <c r="CB11" s="2">
        <f t="shared" si="25"/>
        <v>1</v>
      </c>
      <c r="CC11" s="2">
        <f t="shared" si="25"/>
        <v>1</v>
      </c>
      <c r="CD11" s="2">
        <f t="shared" si="25"/>
        <v>1</v>
      </c>
      <c r="CE11" s="2">
        <f t="shared" si="25"/>
        <v>1</v>
      </c>
      <c r="CF11" s="2"/>
    </row>
    <row r="12" spans="1:91" x14ac:dyDescent="0.25">
      <c r="A12" s="253"/>
      <c r="B12" s="254"/>
      <c r="C12" s="255"/>
      <c r="D12" s="470"/>
      <c r="E12" s="256"/>
      <c r="F12" s="256"/>
      <c r="G12" s="203">
        <f t="shared" ca="1" si="0"/>
        <v>0</v>
      </c>
      <c r="H12" s="256"/>
      <c r="I12" s="256"/>
      <c r="J12" s="316">
        <v>0</v>
      </c>
      <c r="K12" s="316">
        <v>0</v>
      </c>
      <c r="L12" s="203">
        <f t="shared" si="1"/>
        <v>0</v>
      </c>
      <c r="M12" s="469" t="str">
        <f ca="1">IF(L12&lt;Daten!$C$99,"ja","nein")</f>
        <v>ja</v>
      </c>
      <c r="N12" s="257"/>
      <c r="O12" s="205">
        <f ca="1">(Daten!$D$95)*J12+30*K12</f>
        <v>0</v>
      </c>
      <c r="P12" s="204">
        <f ca="1">IF(AND(N12&gt;0,O12&gt;0),(Daten!$D$95/O12)*N12,0)</f>
        <v>0</v>
      </c>
      <c r="Q12" s="258"/>
      <c r="R12" s="328">
        <f t="shared" si="6"/>
        <v>0</v>
      </c>
      <c r="S12" s="203">
        <f t="shared" si="2"/>
        <v>0</v>
      </c>
      <c r="T12" s="121"/>
      <c r="U12" s="456">
        <f t="shared" si="7"/>
        <v>219460</v>
      </c>
      <c r="V12" s="2">
        <f t="shared" si="3"/>
        <v>1</v>
      </c>
      <c r="W12" s="2">
        <f t="shared" ref="W12:BB12" si="26">IF(DATE(YEAR(V12)+$J$12,MONTH(V12)+$K$12,DAY(1))&lt;=$U$12,DATE(YEAR(V12)+$J$12,MONTH(V12)+$K$12,DAY(1)),0)</f>
        <v>1</v>
      </c>
      <c r="X12" s="2">
        <f t="shared" si="26"/>
        <v>1</v>
      </c>
      <c r="Y12" s="2">
        <f t="shared" si="26"/>
        <v>1</v>
      </c>
      <c r="Z12" s="2">
        <f t="shared" si="26"/>
        <v>1</v>
      </c>
      <c r="AA12" s="2">
        <f t="shared" si="26"/>
        <v>1</v>
      </c>
      <c r="AB12" s="2">
        <f t="shared" si="26"/>
        <v>1</v>
      </c>
      <c r="AC12" s="2">
        <f t="shared" si="26"/>
        <v>1</v>
      </c>
      <c r="AD12" s="2">
        <f t="shared" si="26"/>
        <v>1</v>
      </c>
      <c r="AE12" s="2">
        <f t="shared" si="26"/>
        <v>1</v>
      </c>
      <c r="AF12" s="2">
        <f t="shared" si="26"/>
        <v>1</v>
      </c>
      <c r="AG12" s="2">
        <f t="shared" si="26"/>
        <v>1</v>
      </c>
      <c r="AH12" s="2">
        <f t="shared" si="26"/>
        <v>1</v>
      </c>
      <c r="AI12" s="2">
        <f t="shared" si="26"/>
        <v>1</v>
      </c>
      <c r="AJ12" s="2">
        <f t="shared" si="26"/>
        <v>1</v>
      </c>
      <c r="AK12" s="2">
        <f t="shared" si="26"/>
        <v>1</v>
      </c>
      <c r="AL12" s="2">
        <f t="shared" si="26"/>
        <v>1</v>
      </c>
      <c r="AM12" s="2">
        <f t="shared" si="26"/>
        <v>1</v>
      </c>
      <c r="AN12" s="2">
        <f t="shared" si="26"/>
        <v>1</v>
      </c>
      <c r="AO12" s="2">
        <f t="shared" si="26"/>
        <v>1</v>
      </c>
      <c r="AP12" s="2">
        <f t="shared" si="26"/>
        <v>1</v>
      </c>
      <c r="AQ12" s="2">
        <f t="shared" si="26"/>
        <v>1</v>
      </c>
      <c r="AR12" s="2">
        <f t="shared" si="26"/>
        <v>1</v>
      </c>
      <c r="AS12" s="2">
        <f t="shared" si="26"/>
        <v>1</v>
      </c>
      <c r="AT12" s="2">
        <f t="shared" si="26"/>
        <v>1</v>
      </c>
      <c r="AU12" s="2">
        <f t="shared" si="26"/>
        <v>1</v>
      </c>
      <c r="AV12" s="2">
        <f t="shared" si="26"/>
        <v>1</v>
      </c>
      <c r="AW12" s="2">
        <f t="shared" si="26"/>
        <v>1</v>
      </c>
      <c r="AX12" s="2">
        <f t="shared" si="26"/>
        <v>1</v>
      </c>
      <c r="AY12" s="2">
        <f t="shared" si="26"/>
        <v>1</v>
      </c>
      <c r="AZ12" s="2">
        <f t="shared" si="26"/>
        <v>1</v>
      </c>
      <c r="BA12" s="2">
        <f t="shared" si="26"/>
        <v>1</v>
      </c>
      <c r="BB12" s="2">
        <f t="shared" si="26"/>
        <v>1</v>
      </c>
      <c r="BC12" s="2">
        <f t="shared" ref="BC12:CE12" si="27">IF(DATE(YEAR(BB12)+$J$12,MONTH(BB12)+$K$12,DAY(1))&lt;=$U$12,DATE(YEAR(BB12)+$J$12,MONTH(BB12)+$K$12,DAY(1)),0)</f>
        <v>1</v>
      </c>
      <c r="BD12" s="2">
        <f t="shared" si="27"/>
        <v>1</v>
      </c>
      <c r="BE12" s="2">
        <f t="shared" si="27"/>
        <v>1</v>
      </c>
      <c r="BF12" s="2">
        <f t="shared" si="27"/>
        <v>1</v>
      </c>
      <c r="BG12" s="2">
        <f t="shared" si="27"/>
        <v>1</v>
      </c>
      <c r="BH12" s="2">
        <f t="shared" si="27"/>
        <v>1</v>
      </c>
      <c r="BI12" s="2">
        <f t="shared" si="27"/>
        <v>1</v>
      </c>
      <c r="BJ12" s="2">
        <f t="shared" si="27"/>
        <v>1</v>
      </c>
      <c r="BK12" s="2">
        <f t="shared" si="27"/>
        <v>1</v>
      </c>
      <c r="BL12" s="2">
        <f t="shared" si="27"/>
        <v>1</v>
      </c>
      <c r="BM12" s="2">
        <f t="shared" si="27"/>
        <v>1</v>
      </c>
      <c r="BN12" s="2">
        <f t="shared" si="27"/>
        <v>1</v>
      </c>
      <c r="BO12" s="2">
        <f t="shared" si="27"/>
        <v>1</v>
      </c>
      <c r="BP12" s="2">
        <f t="shared" si="27"/>
        <v>1</v>
      </c>
      <c r="BQ12" s="2">
        <f t="shared" si="27"/>
        <v>1</v>
      </c>
      <c r="BR12" s="2">
        <f t="shared" si="27"/>
        <v>1</v>
      </c>
      <c r="BS12" s="2">
        <f t="shared" si="27"/>
        <v>1</v>
      </c>
      <c r="BT12" s="2">
        <f t="shared" si="27"/>
        <v>1</v>
      </c>
      <c r="BU12" s="2">
        <f t="shared" si="27"/>
        <v>1</v>
      </c>
      <c r="BV12" s="2">
        <f t="shared" si="27"/>
        <v>1</v>
      </c>
      <c r="BW12" s="2">
        <f t="shared" si="27"/>
        <v>1</v>
      </c>
      <c r="BX12" s="2">
        <f t="shared" si="27"/>
        <v>1</v>
      </c>
      <c r="BY12" s="2">
        <f t="shared" si="27"/>
        <v>1</v>
      </c>
      <c r="BZ12" s="2">
        <f t="shared" si="27"/>
        <v>1</v>
      </c>
      <c r="CA12" s="2">
        <f t="shared" si="27"/>
        <v>1</v>
      </c>
      <c r="CB12" s="2">
        <f t="shared" si="27"/>
        <v>1</v>
      </c>
      <c r="CC12" s="2">
        <f t="shared" si="27"/>
        <v>1</v>
      </c>
      <c r="CD12" s="2">
        <f t="shared" si="27"/>
        <v>1</v>
      </c>
      <c r="CE12" s="2">
        <f t="shared" si="27"/>
        <v>1</v>
      </c>
      <c r="CF12" s="2"/>
    </row>
    <row r="13" spans="1:91" x14ac:dyDescent="0.25">
      <c r="A13" s="253"/>
      <c r="B13" s="254"/>
      <c r="C13" s="255"/>
      <c r="D13" s="470"/>
      <c r="E13" s="256"/>
      <c r="F13" s="256"/>
      <c r="G13" s="203">
        <f t="shared" ca="1" si="0"/>
        <v>0</v>
      </c>
      <c r="H13" s="256"/>
      <c r="I13" s="256"/>
      <c r="J13" s="316">
        <v>0</v>
      </c>
      <c r="K13" s="316">
        <v>0</v>
      </c>
      <c r="L13" s="203">
        <f t="shared" si="1"/>
        <v>0</v>
      </c>
      <c r="M13" s="469" t="str">
        <f ca="1">IF(L13&lt;Daten!$C$99,"ja","nein")</f>
        <v>ja</v>
      </c>
      <c r="N13" s="257"/>
      <c r="O13" s="205">
        <f ca="1">(Daten!$D$95)*J13+30*K13</f>
        <v>0</v>
      </c>
      <c r="P13" s="204">
        <f ca="1">IF(AND(N13&gt;0,O13&gt;0),(Daten!$D$95/O13)*N13,0)</f>
        <v>0</v>
      </c>
      <c r="Q13" s="258"/>
      <c r="R13" s="328">
        <f t="shared" si="6"/>
        <v>0</v>
      </c>
      <c r="S13" s="203">
        <f t="shared" si="2"/>
        <v>0</v>
      </c>
      <c r="T13" s="121"/>
      <c r="U13" s="456">
        <f t="shared" si="7"/>
        <v>219460</v>
      </c>
      <c r="V13" s="2">
        <f t="shared" si="3"/>
        <v>1</v>
      </c>
      <c r="W13" s="2">
        <f t="shared" ref="W13:BB13" si="28">IF(DATE(YEAR(V13)+$J$13,MONTH(V13)+$K$13,DAY(1))&lt;=$U$13,DATE(YEAR(V13)+$J$13,MONTH(V13)+$K$13,DAY(1)),0)</f>
        <v>1</v>
      </c>
      <c r="X13" s="2">
        <f t="shared" si="28"/>
        <v>1</v>
      </c>
      <c r="Y13" s="2">
        <f t="shared" si="28"/>
        <v>1</v>
      </c>
      <c r="Z13" s="2">
        <f t="shared" si="28"/>
        <v>1</v>
      </c>
      <c r="AA13" s="2">
        <f t="shared" si="28"/>
        <v>1</v>
      </c>
      <c r="AB13" s="2">
        <f t="shared" si="28"/>
        <v>1</v>
      </c>
      <c r="AC13" s="2">
        <f t="shared" si="28"/>
        <v>1</v>
      </c>
      <c r="AD13" s="2">
        <f t="shared" si="28"/>
        <v>1</v>
      </c>
      <c r="AE13" s="2">
        <f t="shared" si="28"/>
        <v>1</v>
      </c>
      <c r="AF13" s="2">
        <f t="shared" si="28"/>
        <v>1</v>
      </c>
      <c r="AG13" s="2">
        <f t="shared" si="28"/>
        <v>1</v>
      </c>
      <c r="AH13" s="2">
        <f t="shared" si="28"/>
        <v>1</v>
      </c>
      <c r="AI13" s="2">
        <f t="shared" si="28"/>
        <v>1</v>
      </c>
      <c r="AJ13" s="2">
        <f t="shared" si="28"/>
        <v>1</v>
      </c>
      <c r="AK13" s="2">
        <f t="shared" si="28"/>
        <v>1</v>
      </c>
      <c r="AL13" s="2">
        <f t="shared" si="28"/>
        <v>1</v>
      </c>
      <c r="AM13" s="2">
        <f t="shared" si="28"/>
        <v>1</v>
      </c>
      <c r="AN13" s="2">
        <f t="shared" si="28"/>
        <v>1</v>
      </c>
      <c r="AO13" s="2">
        <f t="shared" si="28"/>
        <v>1</v>
      </c>
      <c r="AP13" s="2">
        <f t="shared" si="28"/>
        <v>1</v>
      </c>
      <c r="AQ13" s="2">
        <f t="shared" si="28"/>
        <v>1</v>
      </c>
      <c r="AR13" s="2">
        <f t="shared" si="28"/>
        <v>1</v>
      </c>
      <c r="AS13" s="2">
        <f t="shared" si="28"/>
        <v>1</v>
      </c>
      <c r="AT13" s="2">
        <f t="shared" si="28"/>
        <v>1</v>
      </c>
      <c r="AU13" s="2">
        <f t="shared" si="28"/>
        <v>1</v>
      </c>
      <c r="AV13" s="2">
        <f t="shared" si="28"/>
        <v>1</v>
      </c>
      <c r="AW13" s="2">
        <f t="shared" si="28"/>
        <v>1</v>
      </c>
      <c r="AX13" s="2">
        <f t="shared" si="28"/>
        <v>1</v>
      </c>
      <c r="AY13" s="2">
        <f t="shared" si="28"/>
        <v>1</v>
      </c>
      <c r="AZ13" s="2">
        <f t="shared" si="28"/>
        <v>1</v>
      </c>
      <c r="BA13" s="2">
        <f t="shared" si="28"/>
        <v>1</v>
      </c>
      <c r="BB13" s="2">
        <f t="shared" si="28"/>
        <v>1</v>
      </c>
      <c r="BC13" s="2">
        <f t="shared" ref="BC13:CE13" si="29">IF(DATE(YEAR(BB13)+$J$13,MONTH(BB13)+$K$13,DAY(1))&lt;=$U$13,DATE(YEAR(BB13)+$J$13,MONTH(BB13)+$K$13,DAY(1)),0)</f>
        <v>1</v>
      </c>
      <c r="BD13" s="2">
        <f t="shared" si="29"/>
        <v>1</v>
      </c>
      <c r="BE13" s="2">
        <f t="shared" si="29"/>
        <v>1</v>
      </c>
      <c r="BF13" s="2">
        <f t="shared" si="29"/>
        <v>1</v>
      </c>
      <c r="BG13" s="2">
        <f t="shared" si="29"/>
        <v>1</v>
      </c>
      <c r="BH13" s="2">
        <f t="shared" si="29"/>
        <v>1</v>
      </c>
      <c r="BI13" s="2">
        <f t="shared" si="29"/>
        <v>1</v>
      </c>
      <c r="BJ13" s="2">
        <f t="shared" si="29"/>
        <v>1</v>
      </c>
      <c r="BK13" s="2">
        <f t="shared" si="29"/>
        <v>1</v>
      </c>
      <c r="BL13" s="2">
        <f t="shared" si="29"/>
        <v>1</v>
      </c>
      <c r="BM13" s="2">
        <f t="shared" si="29"/>
        <v>1</v>
      </c>
      <c r="BN13" s="2">
        <f t="shared" si="29"/>
        <v>1</v>
      </c>
      <c r="BO13" s="2">
        <f t="shared" si="29"/>
        <v>1</v>
      </c>
      <c r="BP13" s="2">
        <f t="shared" si="29"/>
        <v>1</v>
      </c>
      <c r="BQ13" s="2">
        <f t="shared" si="29"/>
        <v>1</v>
      </c>
      <c r="BR13" s="2">
        <f t="shared" si="29"/>
        <v>1</v>
      </c>
      <c r="BS13" s="2">
        <f t="shared" si="29"/>
        <v>1</v>
      </c>
      <c r="BT13" s="2">
        <f t="shared" si="29"/>
        <v>1</v>
      </c>
      <c r="BU13" s="2">
        <f t="shared" si="29"/>
        <v>1</v>
      </c>
      <c r="BV13" s="2">
        <f t="shared" si="29"/>
        <v>1</v>
      </c>
      <c r="BW13" s="2">
        <f t="shared" si="29"/>
        <v>1</v>
      </c>
      <c r="BX13" s="2">
        <f t="shared" si="29"/>
        <v>1</v>
      </c>
      <c r="BY13" s="2">
        <f t="shared" si="29"/>
        <v>1</v>
      </c>
      <c r="BZ13" s="2">
        <f t="shared" si="29"/>
        <v>1</v>
      </c>
      <c r="CA13" s="2">
        <f t="shared" si="29"/>
        <v>1</v>
      </c>
      <c r="CB13" s="2">
        <f t="shared" si="29"/>
        <v>1</v>
      </c>
      <c r="CC13" s="2">
        <f t="shared" si="29"/>
        <v>1</v>
      </c>
      <c r="CD13" s="2">
        <f t="shared" si="29"/>
        <v>1</v>
      </c>
      <c r="CE13" s="2">
        <f t="shared" si="29"/>
        <v>1</v>
      </c>
      <c r="CF13" s="2"/>
    </row>
    <row r="14" spans="1:91" x14ac:dyDescent="0.25">
      <c r="A14" s="253"/>
      <c r="B14" s="254"/>
      <c r="C14" s="255"/>
      <c r="D14" s="470"/>
      <c r="E14" s="256"/>
      <c r="F14" s="256"/>
      <c r="G14" s="203">
        <f t="shared" ca="1" si="0"/>
        <v>0</v>
      </c>
      <c r="H14" s="256"/>
      <c r="I14" s="256"/>
      <c r="J14" s="316">
        <v>0</v>
      </c>
      <c r="K14" s="316">
        <v>0</v>
      </c>
      <c r="L14" s="203">
        <f t="shared" si="1"/>
        <v>0</v>
      </c>
      <c r="M14" s="469" t="str">
        <f ca="1">IF(L14&lt;Daten!$C$99,"ja","nein")</f>
        <v>ja</v>
      </c>
      <c r="N14" s="257"/>
      <c r="O14" s="205">
        <f ca="1">(Daten!$D$95)*J14+30*K14</f>
        <v>0</v>
      </c>
      <c r="P14" s="204">
        <f ca="1">IF(AND(N14&gt;0,O14&gt;0),(Daten!$D$95/O14)*N14,0)</f>
        <v>0</v>
      </c>
      <c r="Q14" s="258"/>
      <c r="R14" s="328">
        <f t="shared" si="6"/>
        <v>0</v>
      </c>
      <c r="S14" s="203">
        <f t="shared" si="2"/>
        <v>0</v>
      </c>
      <c r="T14" s="121"/>
      <c r="U14" s="456">
        <f t="shared" si="7"/>
        <v>219460</v>
      </c>
      <c r="V14" s="2">
        <f t="shared" si="3"/>
        <v>1</v>
      </c>
      <c r="W14" s="2">
        <f t="shared" ref="W14:BB14" si="30">IF(DATE(YEAR(V14)+$J$14,MONTH(V14)+$K$14,DAY(1))&lt;=$U$14,DATE(YEAR(V14)+$J$14,MONTH(V14)+$K$14,DAY(1)),0)</f>
        <v>1</v>
      </c>
      <c r="X14" s="2">
        <f t="shared" si="30"/>
        <v>1</v>
      </c>
      <c r="Y14" s="2">
        <f t="shared" si="30"/>
        <v>1</v>
      </c>
      <c r="Z14" s="2">
        <f t="shared" si="30"/>
        <v>1</v>
      </c>
      <c r="AA14" s="2">
        <f t="shared" si="30"/>
        <v>1</v>
      </c>
      <c r="AB14" s="2">
        <f t="shared" si="30"/>
        <v>1</v>
      </c>
      <c r="AC14" s="2">
        <f t="shared" si="30"/>
        <v>1</v>
      </c>
      <c r="AD14" s="2">
        <f t="shared" si="30"/>
        <v>1</v>
      </c>
      <c r="AE14" s="2">
        <f t="shared" si="30"/>
        <v>1</v>
      </c>
      <c r="AF14" s="2">
        <f t="shared" si="30"/>
        <v>1</v>
      </c>
      <c r="AG14" s="2">
        <f t="shared" si="30"/>
        <v>1</v>
      </c>
      <c r="AH14" s="2">
        <f t="shared" si="30"/>
        <v>1</v>
      </c>
      <c r="AI14" s="2">
        <f t="shared" si="30"/>
        <v>1</v>
      </c>
      <c r="AJ14" s="2">
        <f t="shared" si="30"/>
        <v>1</v>
      </c>
      <c r="AK14" s="2">
        <f t="shared" si="30"/>
        <v>1</v>
      </c>
      <c r="AL14" s="2">
        <f t="shared" si="30"/>
        <v>1</v>
      </c>
      <c r="AM14" s="2">
        <f t="shared" si="30"/>
        <v>1</v>
      </c>
      <c r="AN14" s="2">
        <f t="shared" si="30"/>
        <v>1</v>
      </c>
      <c r="AO14" s="2">
        <f t="shared" si="30"/>
        <v>1</v>
      </c>
      <c r="AP14" s="2">
        <f t="shared" si="30"/>
        <v>1</v>
      </c>
      <c r="AQ14" s="2">
        <f t="shared" si="30"/>
        <v>1</v>
      </c>
      <c r="AR14" s="2">
        <f t="shared" si="30"/>
        <v>1</v>
      </c>
      <c r="AS14" s="2">
        <f t="shared" si="30"/>
        <v>1</v>
      </c>
      <c r="AT14" s="2">
        <f t="shared" si="30"/>
        <v>1</v>
      </c>
      <c r="AU14" s="2">
        <f t="shared" si="30"/>
        <v>1</v>
      </c>
      <c r="AV14" s="2">
        <f t="shared" si="30"/>
        <v>1</v>
      </c>
      <c r="AW14" s="2">
        <f t="shared" si="30"/>
        <v>1</v>
      </c>
      <c r="AX14" s="2">
        <f t="shared" si="30"/>
        <v>1</v>
      </c>
      <c r="AY14" s="2">
        <f t="shared" si="30"/>
        <v>1</v>
      </c>
      <c r="AZ14" s="2">
        <f t="shared" si="30"/>
        <v>1</v>
      </c>
      <c r="BA14" s="2">
        <f t="shared" si="30"/>
        <v>1</v>
      </c>
      <c r="BB14" s="2">
        <f t="shared" si="30"/>
        <v>1</v>
      </c>
      <c r="BC14" s="2">
        <f t="shared" ref="BC14:CE14" si="31">IF(DATE(YEAR(BB14)+$J$14,MONTH(BB14)+$K$14,DAY(1))&lt;=$U$14,DATE(YEAR(BB14)+$J$14,MONTH(BB14)+$K$14,DAY(1)),0)</f>
        <v>1</v>
      </c>
      <c r="BD14" s="2">
        <f t="shared" si="31"/>
        <v>1</v>
      </c>
      <c r="BE14" s="2">
        <f t="shared" si="31"/>
        <v>1</v>
      </c>
      <c r="BF14" s="2">
        <f t="shared" si="31"/>
        <v>1</v>
      </c>
      <c r="BG14" s="2">
        <f t="shared" si="31"/>
        <v>1</v>
      </c>
      <c r="BH14" s="2">
        <f t="shared" si="31"/>
        <v>1</v>
      </c>
      <c r="BI14" s="2">
        <f t="shared" si="31"/>
        <v>1</v>
      </c>
      <c r="BJ14" s="2">
        <f t="shared" si="31"/>
        <v>1</v>
      </c>
      <c r="BK14" s="2">
        <f t="shared" si="31"/>
        <v>1</v>
      </c>
      <c r="BL14" s="2">
        <f t="shared" si="31"/>
        <v>1</v>
      </c>
      <c r="BM14" s="2">
        <f t="shared" si="31"/>
        <v>1</v>
      </c>
      <c r="BN14" s="2">
        <f t="shared" si="31"/>
        <v>1</v>
      </c>
      <c r="BO14" s="2">
        <f t="shared" si="31"/>
        <v>1</v>
      </c>
      <c r="BP14" s="2">
        <f t="shared" si="31"/>
        <v>1</v>
      </c>
      <c r="BQ14" s="2">
        <f t="shared" si="31"/>
        <v>1</v>
      </c>
      <c r="BR14" s="2">
        <f t="shared" si="31"/>
        <v>1</v>
      </c>
      <c r="BS14" s="2">
        <f t="shared" si="31"/>
        <v>1</v>
      </c>
      <c r="BT14" s="2">
        <f t="shared" si="31"/>
        <v>1</v>
      </c>
      <c r="BU14" s="2">
        <f t="shared" si="31"/>
        <v>1</v>
      </c>
      <c r="BV14" s="2">
        <f t="shared" si="31"/>
        <v>1</v>
      </c>
      <c r="BW14" s="2">
        <f t="shared" si="31"/>
        <v>1</v>
      </c>
      <c r="BX14" s="2">
        <f t="shared" si="31"/>
        <v>1</v>
      </c>
      <c r="BY14" s="2">
        <f t="shared" si="31"/>
        <v>1</v>
      </c>
      <c r="BZ14" s="2">
        <f t="shared" si="31"/>
        <v>1</v>
      </c>
      <c r="CA14" s="2">
        <f t="shared" si="31"/>
        <v>1</v>
      </c>
      <c r="CB14" s="2">
        <f t="shared" si="31"/>
        <v>1</v>
      </c>
      <c r="CC14" s="2">
        <f t="shared" si="31"/>
        <v>1</v>
      </c>
      <c r="CD14" s="2">
        <f t="shared" si="31"/>
        <v>1</v>
      </c>
      <c r="CE14" s="2">
        <f t="shared" si="31"/>
        <v>1</v>
      </c>
      <c r="CF14" s="2"/>
    </row>
    <row r="15" spans="1:91" x14ac:dyDescent="0.25">
      <c r="A15" s="253"/>
      <c r="B15" s="254"/>
      <c r="C15" s="255"/>
      <c r="D15" s="470"/>
      <c r="E15" s="256"/>
      <c r="F15" s="256"/>
      <c r="G15" s="203">
        <f t="shared" ca="1" si="0"/>
        <v>0</v>
      </c>
      <c r="H15" s="256"/>
      <c r="I15" s="256"/>
      <c r="J15" s="316">
        <v>0</v>
      </c>
      <c r="K15" s="316">
        <v>0</v>
      </c>
      <c r="L15" s="203">
        <f t="shared" si="1"/>
        <v>0</v>
      </c>
      <c r="M15" s="469" t="str">
        <f ca="1">IF(L15&lt;Daten!$C$99,"ja","nein")</f>
        <v>ja</v>
      </c>
      <c r="N15" s="257"/>
      <c r="O15" s="205">
        <f ca="1">(Daten!$D$95)*J15+30*K15</f>
        <v>0</v>
      </c>
      <c r="P15" s="204">
        <f ca="1">IF(AND(N15&gt;0,O15&gt;0),(Daten!$D$95/O15)*N15,0)</f>
        <v>0</v>
      </c>
      <c r="Q15" s="258"/>
      <c r="R15" s="328">
        <f t="shared" si="6"/>
        <v>0</v>
      </c>
      <c r="S15" s="203">
        <f t="shared" si="2"/>
        <v>0</v>
      </c>
      <c r="T15" s="121"/>
      <c r="U15" s="456">
        <f t="shared" si="7"/>
        <v>219460</v>
      </c>
      <c r="V15" s="2">
        <f t="shared" si="3"/>
        <v>1</v>
      </c>
      <c r="W15" s="2">
        <f t="shared" ref="W15:BB15" si="32">IF(DATE(YEAR(V15)+$J$15,MONTH(V15)+$K$15,DAY(1))&lt;=$U$15,DATE(YEAR(V15)+$J$15,MONTH(V15)+$K$15,DAY(1)),0)</f>
        <v>1</v>
      </c>
      <c r="X15" s="2">
        <f t="shared" si="32"/>
        <v>1</v>
      </c>
      <c r="Y15" s="2">
        <f t="shared" si="32"/>
        <v>1</v>
      </c>
      <c r="Z15" s="2">
        <f t="shared" si="32"/>
        <v>1</v>
      </c>
      <c r="AA15" s="2">
        <f t="shared" si="32"/>
        <v>1</v>
      </c>
      <c r="AB15" s="2">
        <f t="shared" si="32"/>
        <v>1</v>
      </c>
      <c r="AC15" s="2">
        <f t="shared" si="32"/>
        <v>1</v>
      </c>
      <c r="AD15" s="2">
        <f t="shared" si="32"/>
        <v>1</v>
      </c>
      <c r="AE15" s="2">
        <f t="shared" si="32"/>
        <v>1</v>
      </c>
      <c r="AF15" s="2">
        <f t="shared" si="32"/>
        <v>1</v>
      </c>
      <c r="AG15" s="2">
        <f t="shared" si="32"/>
        <v>1</v>
      </c>
      <c r="AH15" s="2">
        <f t="shared" si="32"/>
        <v>1</v>
      </c>
      <c r="AI15" s="2">
        <f t="shared" si="32"/>
        <v>1</v>
      </c>
      <c r="AJ15" s="2">
        <f t="shared" si="32"/>
        <v>1</v>
      </c>
      <c r="AK15" s="2">
        <f t="shared" si="32"/>
        <v>1</v>
      </c>
      <c r="AL15" s="2">
        <f t="shared" si="32"/>
        <v>1</v>
      </c>
      <c r="AM15" s="2">
        <f t="shared" si="32"/>
        <v>1</v>
      </c>
      <c r="AN15" s="2">
        <f t="shared" si="32"/>
        <v>1</v>
      </c>
      <c r="AO15" s="2">
        <f t="shared" si="32"/>
        <v>1</v>
      </c>
      <c r="AP15" s="2">
        <f t="shared" si="32"/>
        <v>1</v>
      </c>
      <c r="AQ15" s="2">
        <f t="shared" si="32"/>
        <v>1</v>
      </c>
      <c r="AR15" s="2">
        <f t="shared" si="32"/>
        <v>1</v>
      </c>
      <c r="AS15" s="2">
        <f t="shared" si="32"/>
        <v>1</v>
      </c>
      <c r="AT15" s="2">
        <f t="shared" si="32"/>
        <v>1</v>
      </c>
      <c r="AU15" s="2">
        <f t="shared" si="32"/>
        <v>1</v>
      </c>
      <c r="AV15" s="2">
        <f t="shared" si="32"/>
        <v>1</v>
      </c>
      <c r="AW15" s="2">
        <f t="shared" si="32"/>
        <v>1</v>
      </c>
      <c r="AX15" s="2">
        <f t="shared" si="32"/>
        <v>1</v>
      </c>
      <c r="AY15" s="2">
        <f t="shared" si="32"/>
        <v>1</v>
      </c>
      <c r="AZ15" s="2">
        <f t="shared" si="32"/>
        <v>1</v>
      </c>
      <c r="BA15" s="2">
        <f t="shared" si="32"/>
        <v>1</v>
      </c>
      <c r="BB15" s="2">
        <f t="shared" si="32"/>
        <v>1</v>
      </c>
      <c r="BC15" s="2">
        <f t="shared" ref="BC15:CE15" si="33">IF(DATE(YEAR(BB15)+$J$15,MONTH(BB15)+$K$15,DAY(1))&lt;=$U$15,DATE(YEAR(BB15)+$J$15,MONTH(BB15)+$K$15,DAY(1)),0)</f>
        <v>1</v>
      </c>
      <c r="BD15" s="2">
        <f t="shared" si="33"/>
        <v>1</v>
      </c>
      <c r="BE15" s="2">
        <f t="shared" si="33"/>
        <v>1</v>
      </c>
      <c r="BF15" s="2">
        <f t="shared" si="33"/>
        <v>1</v>
      </c>
      <c r="BG15" s="2">
        <f t="shared" si="33"/>
        <v>1</v>
      </c>
      <c r="BH15" s="2">
        <f t="shared" si="33"/>
        <v>1</v>
      </c>
      <c r="BI15" s="2">
        <f t="shared" si="33"/>
        <v>1</v>
      </c>
      <c r="BJ15" s="2">
        <f t="shared" si="33"/>
        <v>1</v>
      </c>
      <c r="BK15" s="2">
        <f t="shared" si="33"/>
        <v>1</v>
      </c>
      <c r="BL15" s="2">
        <f t="shared" si="33"/>
        <v>1</v>
      </c>
      <c r="BM15" s="2">
        <f t="shared" si="33"/>
        <v>1</v>
      </c>
      <c r="BN15" s="2">
        <f t="shared" si="33"/>
        <v>1</v>
      </c>
      <c r="BO15" s="2">
        <f t="shared" si="33"/>
        <v>1</v>
      </c>
      <c r="BP15" s="2">
        <f t="shared" si="33"/>
        <v>1</v>
      </c>
      <c r="BQ15" s="2">
        <f t="shared" si="33"/>
        <v>1</v>
      </c>
      <c r="BR15" s="2">
        <f t="shared" si="33"/>
        <v>1</v>
      </c>
      <c r="BS15" s="2">
        <f t="shared" si="33"/>
        <v>1</v>
      </c>
      <c r="BT15" s="2">
        <f t="shared" si="33"/>
        <v>1</v>
      </c>
      <c r="BU15" s="2">
        <f t="shared" si="33"/>
        <v>1</v>
      </c>
      <c r="BV15" s="2">
        <f t="shared" si="33"/>
        <v>1</v>
      </c>
      <c r="BW15" s="2">
        <f t="shared" si="33"/>
        <v>1</v>
      </c>
      <c r="BX15" s="2">
        <f t="shared" si="33"/>
        <v>1</v>
      </c>
      <c r="BY15" s="2">
        <f t="shared" si="33"/>
        <v>1</v>
      </c>
      <c r="BZ15" s="2">
        <f t="shared" si="33"/>
        <v>1</v>
      </c>
      <c r="CA15" s="2">
        <f t="shared" si="33"/>
        <v>1</v>
      </c>
      <c r="CB15" s="2">
        <f t="shared" si="33"/>
        <v>1</v>
      </c>
      <c r="CC15" s="2">
        <f t="shared" si="33"/>
        <v>1</v>
      </c>
      <c r="CD15" s="2">
        <f t="shared" si="33"/>
        <v>1</v>
      </c>
      <c r="CE15" s="2">
        <f t="shared" si="33"/>
        <v>1</v>
      </c>
      <c r="CF15" s="2"/>
    </row>
    <row r="16" spans="1:91" x14ac:dyDescent="0.25">
      <c r="A16" s="253"/>
      <c r="B16" s="254"/>
      <c r="C16" s="255"/>
      <c r="D16" s="470"/>
      <c r="E16" s="256"/>
      <c r="F16" s="256"/>
      <c r="G16" s="203">
        <f t="shared" ca="1" si="0"/>
        <v>0</v>
      </c>
      <c r="H16" s="256"/>
      <c r="I16" s="256"/>
      <c r="J16" s="316">
        <v>0</v>
      </c>
      <c r="K16" s="316">
        <v>0</v>
      </c>
      <c r="L16" s="203">
        <f t="shared" si="1"/>
        <v>0</v>
      </c>
      <c r="M16" s="469" t="str">
        <f ca="1">IF(L16&lt;Daten!$C$99,"ja","nein")</f>
        <v>ja</v>
      </c>
      <c r="N16" s="257"/>
      <c r="O16" s="205">
        <f ca="1">(Daten!$D$95)*J16+30*K16</f>
        <v>0</v>
      </c>
      <c r="P16" s="204">
        <f ca="1">IF(AND(N16&gt;0,O16&gt;0),(Daten!$D$95/O16)*N16,0)</f>
        <v>0</v>
      </c>
      <c r="Q16" s="258"/>
      <c r="R16" s="328">
        <f t="shared" si="6"/>
        <v>0</v>
      </c>
      <c r="S16" s="203">
        <f t="shared" si="2"/>
        <v>0</v>
      </c>
      <c r="T16" s="121"/>
      <c r="U16" s="456">
        <f t="shared" si="7"/>
        <v>219460</v>
      </c>
      <c r="V16" s="2">
        <f t="shared" si="3"/>
        <v>1</v>
      </c>
      <c r="W16" s="2">
        <f t="shared" ref="W16:BB16" si="34">IF(DATE(YEAR(V16)+$J$16,MONTH(V16)+$K$16,DAY(1))&lt;=$U$16,DATE(YEAR(V16)+$J$16,MONTH(V16)+$K$16,DAY(1)),0)</f>
        <v>1</v>
      </c>
      <c r="X16" s="2">
        <f t="shared" si="34"/>
        <v>1</v>
      </c>
      <c r="Y16" s="2">
        <f t="shared" si="34"/>
        <v>1</v>
      </c>
      <c r="Z16" s="2">
        <f t="shared" si="34"/>
        <v>1</v>
      </c>
      <c r="AA16" s="2">
        <f t="shared" si="34"/>
        <v>1</v>
      </c>
      <c r="AB16" s="2">
        <f t="shared" si="34"/>
        <v>1</v>
      </c>
      <c r="AC16" s="2">
        <f t="shared" si="34"/>
        <v>1</v>
      </c>
      <c r="AD16" s="2">
        <f t="shared" si="34"/>
        <v>1</v>
      </c>
      <c r="AE16" s="2">
        <f t="shared" si="34"/>
        <v>1</v>
      </c>
      <c r="AF16" s="2">
        <f t="shared" si="34"/>
        <v>1</v>
      </c>
      <c r="AG16" s="2">
        <f t="shared" si="34"/>
        <v>1</v>
      </c>
      <c r="AH16" s="2">
        <f t="shared" si="34"/>
        <v>1</v>
      </c>
      <c r="AI16" s="2">
        <f t="shared" si="34"/>
        <v>1</v>
      </c>
      <c r="AJ16" s="2">
        <f t="shared" si="34"/>
        <v>1</v>
      </c>
      <c r="AK16" s="2">
        <f t="shared" si="34"/>
        <v>1</v>
      </c>
      <c r="AL16" s="2">
        <f t="shared" si="34"/>
        <v>1</v>
      </c>
      <c r="AM16" s="2">
        <f t="shared" si="34"/>
        <v>1</v>
      </c>
      <c r="AN16" s="2">
        <f t="shared" si="34"/>
        <v>1</v>
      </c>
      <c r="AO16" s="2">
        <f t="shared" si="34"/>
        <v>1</v>
      </c>
      <c r="AP16" s="2">
        <f t="shared" si="34"/>
        <v>1</v>
      </c>
      <c r="AQ16" s="2">
        <f t="shared" si="34"/>
        <v>1</v>
      </c>
      <c r="AR16" s="2">
        <f t="shared" si="34"/>
        <v>1</v>
      </c>
      <c r="AS16" s="2">
        <f t="shared" si="34"/>
        <v>1</v>
      </c>
      <c r="AT16" s="2">
        <f t="shared" si="34"/>
        <v>1</v>
      </c>
      <c r="AU16" s="2">
        <f t="shared" si="34"/>
        <v>1</v>
      </c>
      <c r="AV16" s="2">
        <f t="shared" si="34"/>
        <v>1</v>
      </c>
      <c r="AW16" s="2">
        <f t="shared" si="34"/>
        <v>1</v>
      </c>
      <c r="AX16" s="2">
        <f t="shared" si="34"/>
        <v>1</v>
      </c>
      <c r="AY16" s="2">
        <f t="shared" si="34"/>
        <v>1</v>
      </c>
      <c r="AZ16" s="2">
        <f t="shared" si="34"/>
        <v>1</v>
      </c>
      <c r="BA16" s="2">
        <f t="shared" si="34"/>
        <v>1</v>
      </c>
      <c r="BB16" s="2">
        <f t="shared" si="34"/>
        <v>1</v>
      </c>
      <c r="BC16" s="2">
        <f t="shared" ref="BC16:CE16" si="35">IF(DATE(YEAR(BB16)+$J$16,MONTH(BB16)+$K$16,DAY(1))&lt;=$U$16,DATE(YEAR(BB16)+$J$16,MONTH(BB16)+$K$16,DAY(1)),0)</f>
        <v>1</v>
      </c>
      <c r="BD16" s="2">
        <f t="shared" si="35"/>
        <v>1</v>
      </c>
      <c r="BE16" s="2">
        <f t="shared" si="35"/>
        <v>1</v>
      </c>
      <c r="BF16" s="2">
        <f t="shared" si="35"/>
        <v>1</v>
      </c>
      <c r="BG16" s="2">
        <f t="shared" si="35"/>
        <v>1</v>
      </c>
      <c r="BH16" s="2">
        <f t="shared" si="35"/>
        <v>1</v>
      </c>
      <c r="BI16" s="2">
        <f t="shared" si="35"/>
        <v>1</v>
      </c>
      <c r="BJ16" s="2">
        <f t="shared" si="35"/>
        <v>1</v>
      </c>
      <c r="BK16" s="2">
        <f t="shared" si="35"/>
        <v>1</v>
      </c>
      <c r="BL16" s="2">
        <f t="shared" si="35"/>
        <v>1</v>
      </c>
      <c r="BM16" s="2">
        <f t="shared" si="35"/>
        <v>1</v>
      </c>
      <c r="BN16" s="2">
        <f t="shared" si="35"/>
        <v>1</v>
      </c>
      <c r="BO16" s="2">
        <f t="shared" si="35"/>
        <v>1</v>
      </c>
      <c r="BP16" s="2">
        <f t="shared" si="35"/>
        <v>1</v>
      </c>
      <c r="BQ16" s="2">
        <f t="shared" si="35"/>
        <v>1</v>
      </c>
      <c r="BR16" s="2">
        <f t="shared" si="35"/>
        <v>1</v>
      </c>
      <c r="BS16" s="2">
        <f t="shared" si="35"/>
        <v>1</v>
      </c>
      <c r="BT16" s="2">
        <f t="shared" si="35"/>
        <v>1</v>
      </c>
      <c r="BU16" s="2">
        <f t="shared" si="35"/>
        <v>1</v>
      </c>
      <c r="BV16" s="2">
        <f t="shared" si="35"/>
        <v>1</v>
      </c>
      <c r="BW16" s="2">
        <f t="shared" si="35"/>
        <v>1</v>
      </c>
      <c r="BX16" s="2">
        <f t="shared" si="35"/>
        <v>1</v>
      </c>
      <c r="BY16" s="2">
        <f t="shared" si="35"/>
        <v>1</v>
      </c>
      <c r="BZ16" s="2">
        <f t="shared" si="35"/>
        <v>1</v>
      </c>
      <c r="CA16" s="2">
        <f t="shared" si="35"/>
        <v>1</v>
      </c>
      <c r="CB16" s="2">
        <f t="shared" si="35"/>
        <v>1</v>
      </c>
      <c r="CC16" s="2">
        <f t="shared" si="35"/>
        <v>1</v>
      </c>
      <c r="CD16" s="2">
        <f t="shared" si="35"/>
        <v>1</v>
      </c>
      <c r="CE16" s="2">
        <f t="shared" si="35"/>
        <v>1</v>
      </c>
      <c r="CF16" s="2"/>
    </row>
    <row r="17" spans="1:85" x14ac:dyDescent="0.25">
      <c r="A17" s="253"/>
      <c r="B17" s="254"/>
      <c r="C17" s="255"/>
      <c r="D17" s="470"/>
      <c r="E17" s="256"/>
      <c r="F17" s="256"/>
      <c r="G17" s="203">
        <f t="shared" ca="1" si="0"/>
        <v>0</v>
      </c>
      <c r="H17" s="256"/>
      <c r="I17" s="256"/>
      <c r="J17" s="316">
        <v>0</v>
      </c>
      <c r="K17" s="316">
        <v>0</v>
      </c>
      <c r="L17" s="203">
        <f t="shared" si="1"/>
        <v>0</v>
      </c>
      <c r="M17" s="469" t="str">
        <f ca="1">IF(L17&lt;Daten!$C$99,"ja","nein")</f>
        <v>ja</v>
      </c>
      <c r="N17" s="257"/>
      <c r="O17" s="205">
        <f ca="1">(Daten!$D$95)*J17+30*K17</f>
        <v>0</v>
      </c>
      <c r="P17" s="204">
        <f ca="1">IF(AND(N17&gt;0,O17&gt;0),(Daten!$D$95/O17)*N17,0)</f>
        <v>0</v>
      </c>
      <c r="Q17" s="258"/>
      <c r="R17" s="328">
        <f t="shared" si="6"/>
        <v>0</v>
      </c>
      <c r="S17" s="203">
        <f t="shared" si="2"/>
        <v>0</v>
      </c>
      <c r="T17" s="121"/>
      <c r="U17" s="456">
        <f t="shared" si="7"/>
        <v>219460</v>
      </c>
      <c r="V17" s="2">
        <f t="shared" si="3"/>
        <v>1</v>
      </c>
      <c r="W17" s="2">
        <f t="shared" ref="W17:BB17" si="36">IF(DATE(YEAR(V17)+$J$17,MONTH(V17)+$K$17,DAY(1))&lt;=$U$17,DATE(YEAR(V17)+$J$17,MONTH(V17)+$K$17,DAY(1)),0)</f>
        <v>1</v>
      </c>
      <c r="X17" s="2">
        <f t="shared" si="36"/>
        <v>1</v>
      </c>
      <c r="Y17" s="2">
        <f t="shared" si="36"/>
        <v>1</v>
      </c>
      <c r="Z17" s="2">
        <f t="shared" si="36"/>
        <v>1</v>
      </c>
      <c r="AA17" s="2">
        <f t="shared" si="36"/>
        <v>1</v>
      </c>
      <c r="AB17" s="2">
        <f t="shared" si="36"/>
        <v>1</v>
      </c>
      <c r="AC17" s="2">
        <f t="shared" si="36"/>
        <v>1</v>
      </c>
      <c r="AD17" s="2">
        <f t="shared" si="36"/>
        <v>1</v>
      </c>
      <c r="AE17" s="2">
        <f t="shared" si="36"/>
        <v>1</v>
      </c>
      <c r="AF17" s="2">
        <f t="shared" si="36"/>
        <v>1</v>
      </c>
      <c r="AG17" s="2">
        <f t="shared" si="36"/>
        <v>1</v>
      </c>
      <c r="AH17" s="2">
        <f t="shared" si="36"/>
        <v>1</v>
      </c>
      <c r="AI17" s="2">
        <f t="shared" si="36"/>
        <v>1</v>
      </c>
      <c r="AJ17" s="2">
        <f t="shared" si="36"/>
        <v>1</v>
      </c>
      <c r="AK17" s="2">
        <f t="shared" si="36"/>
        <v>1</v>
      </c>
      <c r="AL17" s="2">
        <f t="shared" si="36"/>
        <v>1</v>
      </c>
      <c r="AM17" s="2">
        <f t="shared" si="36"/>
        <v>1</v>
      </c>
      <c r="AN17" s="2">
        <f t="shared" si="36"/>
        <v>1</v>
      </c>
      <c r="AO17" s="2">
        <f t="shared" si="36"/>
        <v>1</v>
      </c>
      <c r="AP17" s="2">
        <f t="shared" si="36"/>
        <v>1</v>
      </c>
      <c r="AQ17" s="2">
        <f t="shared" si="36"/>
        <v>1</v>
      </c>
      <c r="AR17" s="2">
        <f t="shared" si="36"/>
        <v>1</v>
      </c>
      <c r="AS17" s="2">
        <f t="shared" si="36"/>
        <v>1</v>
      </c>
      <c r="AT17" s="2">
        <f t="shared" si="36"/>
        <v>1</v>
      </c>
      <c r="AU17" s="2">
        <f t="shared" si="36"/>
        <v>1</v>
      </c>
      <c r="AV17" s="2">
        <f t="shared" si="36"/>
        <v>1</v>
      </c>
      <c r="AW17" s="2">
        <f t="shared" si="36"/>
        <v>1</v>
      </c>
      <c r="AX17" s="2">
        <f t="shared" si="36"/>
        <v>1</v>
      </c>
      <c r="AY17" s="2">
        <f t="shared" si="36"/>
        <v>1</v>
      </c>
      <c r="AZ17" s="2">
        <f t="shared" si="36"/>
        <v>1</v>
      </c>
      <c r="BA17" s="2">
        <f t="shared" si="36"/>
        <v>1</v>
      </c>
      <c r="BB17" s="2">
        <f t="shared" si="36"/>
        <v>1</v>
      </c>
      <c r="BC17" s="2">
        <f t="shared" ref="BC17:CE17" si="37">IF(DATE(YEAR(BB17)+$J$17,MONTH(BB17)+$K$17,DAY(1))&lt;=$U$17,DATE(YEAR(BB17)+$J$17,MONTH(BB17)+$K$17,DAY(1)),0)</f>
        <v>1</v>
      </c>
      <c r="BD17" s="2">
        <f t="shared" si="37"/>
        <v>1</v>
      </c>
      <c r="BE17" s="2">
        <f t="shared" si="37"/>
        <v>1</v>
      </c>
      <c r="BF17" s="2">
        <f t="shared" si="37"/>
        <v>1</v>
      </c>
      <c r="BG17" s="2">
        <f t="shared" si="37"/>
        <v>1</v>
      </c>
      <c r="BH17" s="2">
        <f t="shared" si="37"/>
        <v>1</v>
      </c>
      <c r="BI17" s="2">
        <f t="shared" si="37"/>
        <v>1</v>
      </c>
      <c r="BJ17" s="2">
        <f t="shared" si="37"/>
        <v>1</v>
      </c>
      <c r="BK17" s="2">
        <f t="shared" si="37"/>
        <v>1</v>
      </c>
      <c r="BL17" s="2">
        <f t="shared" si="37"/>
        <v>1</v>
      </c>
      <c r="BM17" s="2">
        <f t="shared" si="37"/>
        <v>1</v>
      </c>
      <c r="BN17" s="2">
        <f t="shared" si="37"/>
        <v>1</v>
      </c>
      <c r="BO17" s="2">
        <f t="shared" si="37"/>
        <v>1</v>
      </c>
      <c r="BP17" s="2">
        <f t="shared" si="37"/>
        <v>1</v>
      </c>
      <c r="BQ17" s="2">
        <f t="shared" si="37"/>
        <v>1</v>
      </c>
      <c r="BR17" s="2">
        <f t="shared" si="37"/>
        <v>1</v>
      </c>
      <c r="BS17" s="2">
        <f t="shared" si="37"/>
        <v>1</v>
      </c>
      <c r="BT17" s="2">
        <f t="shared" si="37"/>
        <v>1</v>
      </c>
      <c r="BU17" s="2">
        <f t="shared" si="37"/>
        <v>1</v>
      </c>
      <c r="BV17" s="2">
        <f t="shared" si="37"/>
        <v>1</v>
      </c>
      <c r="BW17" s="2">
        <f t="shared" si="37"/>
        <v>1</v>
      </c>
      <c r="BX17" s="2">
        <f t="shared" si="37"/>
        <v>1</v>
      </c>
      <c r="BY17" s="2">
        <f t="shared" si="37"/>
        <v>1</v>
      </c>
      <c r="BZ17" s="2">
        <f t="shared" si="37"/>
        <v>1</v>
      </c>
      <c r="CA17" s="2">
        <f t="shared" si="37"/>
        <v>1</v>
      </c>
      <c r="CB17" s="2">
        <f t="shared" si="37"/>
        <v>1</v>
      </c>
      <c r="CC17" s="2">
        <f t="shared" si="37"/>
        <v>1</v>
      </c>
      <c r="CD17" s="2">
        <f t="shared" si="37"/>
        <v>1</v>
      </c>
      <c r="CE17" s="2">
        <f t="shared" si="37"/>
        <v>1</v>
      </c>
      <c r="CF17" s="2"/>
    </row>
    <row r="18" spans="1:85" x14ac:dyDescent="0.25">
      <c r="A18" s="253"/>
      <c r="B18" s="254"/>
      <c r="C18" s="255"/>
      <c r="D18" s="470"/>
      <c r="E18" s="256"/>
      <c r="F18" s="256"/>
      <c r="G18" s="203">
        <f t="shared" ca="1" si="0"/>
        <v>0</v>
      </c>
      <c r="H18" s="256"/>
      <c r="I18" s="256"/>
      <c r="J18" s="316">
        <v>0</v>
      </c>
      <c r="K18" s="316">
        <v>0</v>
      </c>
      <c r="L18" s="203">
        <f t="shared" si="1"/>
        <v>0</v>
      </c>
      <c r="M18" s="469" t="str">
        <f ca="1">IF(L18&lt;Daten!$C$99,"ja","nein")</f>
        <v>ja</v>
      </c>
      <c r="N18" s="257"/>
      <c r="O18" s="205">
        <f ca="1">(Daten!$D$95)*J18+30*K18</f>
        <v>0</v>
      </c>
      <c r="P18" s="204">
        <f ca="1">IF(AND(N18&gt;0,O18&gt;0),(Daten!$D$95/O18)*N18,0)</f>
        <v>0</v>
      </c>
      <c r="Q18" s="258"/>
      <c r="R18" s="328">
        <f t="shared" si="6"/>
        <v>0</v>
      </c>
      <c r="S18" s="203">
        <f t="shared" si="2"/>
        <v>0</v>
      </c>
      <c r="T18" s="121"/>
      <c r="U18" s="456">
        <f t="shared" si="7"/>
        <v>219460</v>
      </c>
      <c r="V18" s="2">
        <f t="shared" si="3"/>
        <v>1</v>
      </c>
      <c r="W18" s="2">
        <f t="shared" ref="W18:BB18" si="38">IF(DATE(YEAR(V18)+$J$18,MONTH(V18)+$K$18,DAY(1))&lt;=$U$18,DATE(YEAR(V18)+$J$18,MONTH(V18)+$K$18,DAY(1)),0)</f>
        <v>1</v>
      </c>
      <c r="X18" s="2">
        <f t="shared" si="38"/>
        <v>1</v>
      </c>
      <c r="Y18" s="2">
        <f t="shared" si="38"/>
        <v>1</v>
      </c>
      <c r="Z18" s="2">
        <f t="shared" si="38"/>
        <v>1</v>
      </c>
      <c r="AA18" s="2">
        <f t="shared" si="38"/>
        <v>1</v>
      </c>
      <c r="AB18" s="2">
        <f t="shared" si="38"/>
        <v>1</v>
      </c>
      <c r="AC18" s="2">
        <f t="shared" si="38"/>
        <v>1</v>
      </c>
      <c r="AD18" s="2">
        <f t="shared" si="38"/>
        <v>1</v>
      </c>
      <c r="AE18" s="2">
        <f t="shared" si="38"/>
        <v>1</v>
      </c>
      <c r="AF18" s="2">
        <f t="shared" si="38"/>
        <v>1</v>
      </c>
      <c r="AG18" s="2">
        <f t="shared" si="38"/>
        <v>1</v>
      </c>
      <c r="AH18" s="2">
        <f t="shared" si="38"/>
        <v>1</v>
      </c>
      <c r="AI18" s="2">
        <f t="shared" si="38"/>
        <v>1</v>
      </c>
      <c r="AJ18" s="2">
        <f t="shared" si="38"/>
        <v>1</v>
      </c>
      <c r="AK18" s="2">
        <f t="shared" si="38"/>
        <v>1</v>
      </c>
      <c r="AL18" s="2">
        <f t="shared" si="38"/>
        <v>1</v>
      </c>
      <c r="AM18" s="2">
        <f t="shared" si="38"/>
        <v>1</v>
      </c>
      <c r="AN18" s="2">
        <f t="shared" si="38"/>
        <v>1</v>
      </c>
      <c r="AO18" s="2">
        <f t="shared" si="38"/>
        <v>1</v>
      </c>
      <c r="AP18" s="2">
        <f t="shared" si="38"/>
        <v>1</v>
      </c>
      <c r="AQ18" s="2">
        <f t="shared" si="38"/>
        <v>1</v>
      </c>
      <c r="AR18" s="2">
        <f t="shared" si="38"/>
        <v>1</v>
      </c>
      <c r="AS18" s="2">
        <f t="shared" si="38"/>
        <v>1</v>
      </c>
      <c r="AT18" s="2">
        <f t="shared" si="38"/>
        <v>1</v>
      </c>
      <c r="AU18" s="2">
        <f t="shared" si="38"/>
        <v>1</v>
      </c>
      <c r="AV18" s="2">
        <f t="shared" si="38"/>
        <v>1</v>
      </c>
      <c r="AW18" s="2">
        <f t="shared" si="38"/>
        <v>1</v>
      </c>
      <c r="AX18" s="2">
        <f t="shared" si="38"/>
        <v>1</v>
      </c>
      <c r="AY18" s="2">
        <f t="shared" si="38"/>
        <v>1</v>
      </c>
      <c r="AZ18" s="2">
        <f t="shared" si="38"/>
        <v>1</v>
      </c>
      <c r="BA18" s="2">
        <f t="shared" si="38"/>
        <v>1</v>
      </c>
      <c r="BB18" s="2">
        <f t="shared" si="38"/>
        <v>1</v>
      </c>
      <c r="BC18" s="2">
        <f t="shared" ref="BC18:CE18" si="39">IF(DATE(YEAR(BB18)+$J$18,MONTH(BB18)+$K$18,DAY(1))&lt;=$U$18,DATE(YEAR(BB18)+$J$18,MONTH(BB18)+$K$18,DAY(1)),0)</f>
        <v>1</v>
      </c>
      <c r="BD18" s="2">
        <f t="shared" si="39"/>
        <v>1</v>
      </c>
      <c r="BE18" s="2">
        <f t="shared" si="39"/>
        <v>1</v>
      </c>
      <c r="BF18" s="2">
        <f t="shared" si="39"/>
        <v>1</v>
      </c>
      <c r="BG18" s="2">
        <f t="shared" si="39"/>
        <v>1</v>
      </c>
      <c r="BH18" s="2">
        <f t="shared" si="39"/>
        <v>1</v>
      </c>
      <c r="BI18" s="2">
        <f t="shared" si="39"/>
        <v>1</v>
      </c>
      <c r="BJ18" s="2">
        <f t="shared" si="39"/>
        <v>1</v>
      </c>
      <c r="BK18" s="2">
        <f t="shared" si="39"/>
        <v>1</v>
      </c>
      <c r="BL18" s="2">
        <f t="shared" si="39"/>
        <v>1</v>
      </c>
      <c r="BM18" s="2">
        <f t="shared" si="39"/>
        <v>1</v>
      </c>
      <c r="BN18" s="2">
        <f t="shared" si="39"/>
        <v>1</v>
      </c>
      <c r="BO18" s="2">
        <f t="shared" si="39"/>
        <v>1</v>
      </c>
      <c r="BP18" s="2">
        <f t="shared" si="39"/>
        <v>1</v>
      </c>
      <c r="BQ18" s="2">
        <f t="shared" si="39"/>
        <v>1</v>
      </c>
      <c r="BR18" s="2">
        <f t="shared" si="39"/>
        <v>1</v>
      </c>
      <c r="BS18" s="2">
        <f t="shared" si="39"/>
        <v>1</v>
      </c>
      <c r="BT18" s="2">
        <f t="shared" si="39"/>
        <v>1</v>
      </c>
      <c r="BU18" s="2">
        <f t="shared" si="39"/>
        <v>1</v>
      </c>
      <c r="BV18" s="2">
        <f t="shared" si="39"/>
        <v>1</v>
      </c>
      <c r="BW18" s="2">
        <f t="shared" si="39"/>
        <v>1</v>
      </c>
      <c r="BX18" s="2">
        <f t="shared" si="39"/>
        <v>1</v>
      </c>
      <c r="BY18" s="2">
        <f t="shared" si="39"/>
        <v>1</v>
      </c>
      <c r="BZ18" s="2">
        <f t="shared" si="39"/>
        <v>1</v>
      </c>
      <c r="CA18" s="2">
        <f t="shared" si="39"/>
        <v>1</v>
      </c>
      <c r="CB18" s="2">
        <f t="shared" si="39"/>
        <v>1</v>
      </c>
      <c r="CC18" s="2">
        <f t="shared" si="39"/>
        <v>1</v>
      </c>
      <c r="CD18" s="2">
        <f t="shared" si="39"/>
        <v>1</v>
      </c>
      <c r="CE18" s="2">
        <f t="shared" si="39"/>
        <v>1</v>
      </c>
      <c r="CF18" s="2"/>
    </row>
    <row r="19" spans="1:85" x14ac:dyDescent="0.25">
      <c r="A19" s="253"/>
      <c r="B19" s="254"/>
      <c r="C19" s="255"/>
      <c r="D19" s="470"/>
      <c r="E19" s="256"/>
      <c r="F19" s="256"/>
      <c r="G19" s="203">
        <f t="shared" ca="1" si="0"/>
        <v>0</v>
      </c>
      <c r="H19" s="256"/>
      <c r="I19" s="256"/>
      <c r="J19" s="316">
        <v>0</v>
      </c>
      <c r="K19" s="316">
        <v>0</v>
      </c>
      <c r="L19" s="203">
        <f t="shared" si="1"/>
        <v>0</v>
      </c>
      <c r="M19" s="469" t="str">
        <f ca="1">IF(L19&lt;Daten!$C$99,"ja","nein")</f>
        <v>ja</v>
      </c>
      <c r="N19" s="257"/>
      <c r="O19" s="205">
        <f ca="1">(Daten!$D$95)*J19+30*K19</f>
        <v>0</v>
      </c>
      <c r="P19" s="204">
        <f ca="1">IF(AND(N19&gt;0,O19&gt;0),(Daten!$D$95/O19)*N19,0)</f>
        <v>0</v>
      </c>
      <c r="Q19" s="258"/>
      <c r="R19" s="328">
        <f t="shared" si="6"/>
        <v>0</v>
      </c>
      <c r="S19" s="203">
        <f t="shared" si="2"/>
        <v>0</v>
      </c>
      <c r="T19" s="121"/>
      <c r="U19" s="456">
        <f t="shared" si="7"/>
        <v>219460</v>
      </c>
      <c r="V19" s="2">
        <f t="shared" si="3"/>
        <v>1</v>
      </c>
      <c r="W19" s="2">
        <f t="shared" ref="W19:BB19" si="40">IF(DATE(YEAR(V19)+$J$19,MONTH(V19)+$K$19,DAY(1))&lt;=$U$19,DATE(YEAR(V19)+$J$19,MONTH(V19)+$K$19,DAY(1)),0)</f>
        <v>1</v>
      </c>
      <c r="X19" s="2">
        <f t="shared" si="40"/>
        <v>1</v>
      </c>
      <c r="Y19" s="2">
        <f t="shared" si="40"/>
        <v>1</v>
      </c>
      <c r="Z19" s="2">
        <f t="shared" si="40"/>
        <v>1</v>
      </c>
      <c r="AA19" s="2">
        <f t="shared" si="40"/>
        <v>1</v>
      </c>
      <c r="AB19" s="2">
        <f t="shared" si="40"/>
        <v>1</v>
      </c>
      <c r="AC19" s="2">
        <f t="shared" si="40"/>
        <v>1</v>
      </c>
      <c r="AD19" s="2">
        <f t="shared" si="40"/>
        <v>1</v>
      </c>
      <c r="AE19" s="2">
        <f t="shared" si="40"/>
        <v>1</v>
      </c>
      <c r="AF19" s="2">
        <f t="shared" si="40"/>
        <v>1</v>
      </c>
      <c r="AG19" s="2">
        <f t="shared" si="40"/>
        <v>1</v>
      </c>
      <c r="AH19" s="2">
        <f t="shared" si="40"/>
        <v>1</v>
      </c>
      <c r="AI19" s="2">
        <f t="shared" si="40"/>
        <v>1</v>
      </c>
      <c r="AJ19" s="2">
        <f t="shared" si="40"/>
        <v>1</v>
      </c>
      <c r="AK19" s="2">
        <f t="shared" si="40"/>
        <v>1</v>
      </c>
      <c r="AL19" s="2">
        <f t="shared" si="40"/>
        <v>1</v>
      </c>
      <c r="AM19" s="2">
        <f t="shared" si="40"/>
        <v>1</v>
      </c>
      <c r="AN19" s="2">
        <f t="shared" si="40"/>
        <v>1</v>
      </c>
      <c r="AO19" s="2">
        <f t="shared" si="40"/>
        <v>1</v>
      </c>
      <c r="AP19" s="2">
        <f t="shared" si="40"/>
        <v>1</v>
      </c>
      <c r="AQ19" s="2">
        <f t="shared" si="40"/>
        <v>1</v>
      </c>
      <c r="AR19" s="2">
        <f t="shared" si="40"/>
        <v>1</v>
      </c>
      <c r="AS19" s="2">
        <f t="shared" si="40"/>
        <v>1</v>
      </c>
      <c r="AT19" s="2">
        <f t="shared" si="40"/>
        <v>1</v>
      </c>
      <c r="AU19" s="2">
        <f t="shared" si="40"/>
        <v>1</v>
      </c>
      <c r="AV19" s="2">
        <f t="shared" si="40"/>
        <v>1</v>
      </c>
      <c r="AW19" s="2">
        <f t="shared" si="40"/>
        <v>1</v>
      </c>
      <c r="AX19" s="2">
        <f t="shared" si="40"/>
        <v>1</v>
      </c>
      <c r="AY19" s="2">
        <f t="shared" si="40"/>
        <v>1</v>
      </c>
      <c r="AZ19" s="2">
        <f t="shared" si="40"/>
        <v>1</v>
      </c>
      <c r="BA19" s="2">
        <f t="shared" si="40"/>
        <v>1</v>
      </c>
      <c r="BB19" s="2">
        <f t="shared" si="40"/>
        <v>1</v>
      </c>
      <c r="BC19" s="2">
        <f t="shared" ref="BC19:CE19" si="41">IF(DATE(YEAR(BB19)+$J$19,MONTH(BB19)+$K$19,DAY(1))&lt;=$U$19,DATE(YEAR(BB19)+$J$19,MONTH(BB19)+$K$19,DAY(1)),0)</f>
        <v>1</v>
      </c>
      <c r="BD19" s="2">
        <f t="shared" si="41"/>
        <v>1</v>
      </c>
      <c r="BE19" s="2">
        <f t="shared" si="41"/>
        <v>1</v>
      </c>
      <c r="BF19" s="2">
        <f t="shared" si="41"/>
        <v>1</v>
      </c>
      <c r="BG19" s="2">
        <f t="shared" si="41"/>
        <v>1</v>
      </c>
      <c r="BH19" s="2">
        <f t="shared" si="41"/>
        <v>1</v>
      </c>
      <c r="BI19" s="2">
        <f t="shared" si="41"/>
        <v>1</v>
      </c>
      <c r="BJ19" s="2">
        <f t="shared" si="41"/>
        <v>1</v>
      </c>
      <c r="BK19" s="2">
        <f t="shared" si="41"/>
        <v>1</v>
      </c>
      <c r="BL19" s="2">
        <f t="shared" si="41"/>
        <v>1</v>
      </c>
      <c r="BM19" s="2">
        <f t="shared" si="41"/>
        <v>1</v>
      </c>
      <c r="BN19" s="2">
        <f t="shared" si="41"/>
        <v>1</v>
      </c>
      <c r="BO19" s="2">
        <f t="shared" si="41"/>
        <v>1</v>
      </c>
      <c r="BP19" s="2">
        <f t="shared" si="41"/>
        <v>1</v>
      </c>
      <c r="BQ19" s="2">
        <f t="shared" si="41"/>
        <v>1</v>
      </c>
      <c r="BR19" s="2">
        <f t="shared" si="41"/>
        <v>1</v>
      </c>
      <c r="BS19" s="2">
        <f t="shared" si="41"/>
        <v>1</v>
      </c>
      <c r="BT19" s="2">
        <f t="shared" si="41"/>
        <v>1</v>
      </c>
      <c r="BU19" s="2">
        <f t="shared" si="41"/>
        <v>1</v>
      </c>
      <c r="BV19" s="2">
        <f t="shared" si="41"/>
        <v>1</v>
      </c>
      <c r="BW19" s="2">
        <f t="shared" si="41"/>
        <v>1</v>
      </c>
      <c r="BX19" s="2">
        <f t="shared" si="41"/>
        <v>1</v>
      </c>
      <c r="BY19" s="2">
        <f t="shared" si="41"/>
        <v>1</v>
      </c>
      <c r="BZ19" s="2">
        <f t="shared" si="41"/>
        <v>1</v>
      </c>
      <c r="CA19" s="2">
        <f t="shared" si="41"/>
        <v>1</v>
      </c>
      <c r="CB19" s="2">
        <f t="shared" si="41"/>
        <v>1</v>
      </c>
      <c r="CC19" s="2">
        <f t="shared" si="41"/>
        <v>1</v>
      </c>
      <c r="CD19" s="2">
        <f t="shared" si="41"/>
        <v>1</v>
      </c>
      <c r="CE19" s="2">
        <f t="shared" si="41"/>
        <v>1</v>
      </c>
      <c r="CF19" s="2"/>
    </row>
    <row r="20" spans="1:85" x14ac:dyDescent="0.25">
      <c r="A20" s="253"/>
      <c r="B20" s="254"/>
      <c r="C20" s="255"/>
      <c r="D20" s="470"/>
      <c r="E20" s="256"/>
      <c r="F20" s="256"/>
      <c r="G20" s="203">
        <f t="shared" ca="1" si="0"/>
        <v>0</v>
      </c>
      <c r="H20" s="256"/>
      <c r="I20" s="256"/>
      <c r="J20" s="316">
        <v>0</v>
      </c>
      <c r="K20" s="316">
        <v>0</v>
      </c>
      <c r="L20" s="203">
        <f t="shared" si="1"/>
        <v>0</v>
      </c>
      <c r="M20" s="469" t="str">
        <f ca="1">IF(L20&lt;Daten!$C$99,"ja","nein")</f>
        <v>ja</v>
      </c>
      <c r="N20" s="257"/>
      <c r="O20" s="205">
        <f ca="1">(Daten!$D$95)*J20+30*K20</f>
        <v>0</v>
      </c>
      <c r="P20" s="204">
        <f ca="1">IF(AND(N20&gt;0,O20&gt;0),(Daten!$D$95/O20)*N20,0)</f>
        <v>0</v>
      </c>
      <c r="Q20" s="258"/>
      <c r="R20" s="328">
        <f t="shared" si="6"/>
        <v>0</v>
      </c>
      <c r="S20" s="203">
        <f t="shared" si="2"/>
        <v>0</v>
      </c>
      <c r="T20" s="121"/>
      <c r="U20" s="456">
        <f t="shared" si="7"/>
        <v>219460</v>
      </c>
      <c r="V20" s="2">
        <f t="shared" si="3"/>
        <v>1</v>
      </c>
      <c r="W20" s="2">
        <f t="shared" ref="W20:BB20" si="42">IF(DATE(YEAR(V20)+$J$20,MONTH(V20)+$K$20,DAY(1))&lt;=$U$20,DATE(YEAR(V20)+$J$20,MONTH(V20)+$K$20,DAY(1)),0)</f>
        <v>1</v>
      </c>
      <c r="X20" s="2">
        <f t="shared" si="42"/>
        <v>1</v>
      </c>
      <c r="Y20" s="2">
        <f t="shared" si="42"/>
        <v>1</v>
      </c>
      <c r="Z20" s="2">
        <f t="shared" si="42"/>
        <v>1</v>
      </c>
      <c r="AA20" s="2">
        <f t="shared" si="42"/>
        <v>1</v>
      </c>
      <c r="AB20" s="2">
        <f t="shared" si="42"/>
        <v>1</v>
      </c>
      <c r="AC20" s="2">
        <f t="shared" si="42"/>
        <v>1</v>
      </c>
      <c r="AD20" s="2">
        <f t="shared" si="42"/>
        <v>1</v>
      </c>
      <c r="AE20" s="2">
        <f t="shared" si="42"/>
        <v>1</v>
      </c>
      <c r="AF20" s="2">
        <f t="shared" si="42"/>
        <v>1</v>
      </c>
      <c r="AG20" s="2">
        <f t="shared" si="42"/>
        <v>1</v>
      </c>
      <c r="AH20" s="2">
        <f t="shared" si="42"/>
        <v>1</v>
      </c>
      <c r="AI20" s="2">
        <f t="shared" si="42"/>
        <v>1</v>
      </c>
      <c r="AJ20" s="2">
        <f t="shared" si="42"/>
        <v>1</v>
      </c>
      <c r="AK20" s="2">
        <f t="shared" si="42"/>
        <v>1</v>
      </c>
      <c r="AL20" s="2">
        <f t="shared" si="42"/>
        <v>1</v>
      </c>
      <c r="AM20" s="2">
        <f t="shared" si="42"/>
        <v>1</v>
      </c>
      <c r="AN20" s="2">
        <f t="shared" si="42"/>
        <v>1</v>
      </c>
      <c r="AO20" s="2">
        <f t="shared" si="42"/>
        <v>1</v>
      </c>
      <c r="AP20" s="2">
        <f t="shared" si="42"/>
        <v>1</v>
      </c>
      <c r="AQ20" s="2">
        <f t="shared" si="42"/>
        <v>1</v>
      </c>
      <c r="AR20" s="2">
        <f t="shared" si="42"/>
        <v>1</v>
      </c>
      <c r="AS20" s="2">
        <f t="shared" si="42"/>
        <v>1</v>
      </c>
      <c r="AT20" s="2">
        <f t="shared" si="42"/>
        <v>1</v>
      </c>
      <c r="AU20" s="2">
        <f t="shared" si="42"/>
        <v>1</v>
      </c>
      <c r="AV20" s="2">
        <f t="shared" si="42"/>
        <v>1</v>
      </c>
      <c r="AW20" s="2">
        <f t="shared" si="42"/>
        <v>1</v>
      </c>
      <c r="AX20" s="2">
        <f t="shared" si="42"/>
        <v>1</v>
      </c>
      <c r="AY20" s="2">
        <f t="shared" si="42"/>
        <v>1</v>
      </c>
      <c r="AZ20" s="2">
        <f t="shared" si="42"/>
        <v>1</v>
      </c>
      <c r="BA20" s="2">
        <f t="shared" si="42"/>
        <v>1</v>
      </c>
      <c r="BB20" s="2">
        <f t="shared" si="42"/>
        <v>1</v>
      </c>
      <c r="BC20" s="2">
        <f t="shared" ref="BC20:CE20" si="43">IF(DATE(YEAR(BB20)+$J$20,MONTH(BB20)+$K$20,DAY(1))&lt;=$U$20,DATE(YEAR(BB20)+$J$20,MONTH(BB20)+$K$20,DAY(1)),0)</f>
        <v>1</v>
      </c>
      <c r="BD20" s="2">
        <f t="shared" si="43"/>
        <v>1</v>
      </c>
      <c r="BE20" s="2">
        <f t="shared" si="43"/>
        <v>1</v>
      </c>
      <c r="BF20" s="2">
        <f t="shared" si="43"/>
        <v>1</v>
      </c>
      <c r="BG20" s="2">
        <f t="shared" si="43"/>
        <v>1</v>
      </c>
      <c r="BH20" s="2">
        <f t="shared" si="43"/>
        <v>1</v>
      </c>
      <c r="BI20" s="2">
        <f t="shared" si="43"/>
        <v>1</v>
      </c>
      <c r="BJ20" s="2">
        <f t="shared" si="43"/>
        <v>1</v>
      </c>
      <c r="BK20" s="2">
        <f t="shared" si="43"/>
        <v>1</v>
      </c>
      <c r="BL20" s="2">
        <f t="shared" si="43"/>
        <v>1</v>
      </c>
      <c r="BM20" s="2">
        <f t="shared" si="43"/>
        <v>1</v>
      </c>
      <c r="BN20" s="2">
        <f t="shared" si="43"/>
        <v>1</v>
      </c>
      <c r="BO20" s="2">
        <f t="shared" si="43"/>
        <v>1</v>
      </c>
      <c r="BP20" s="2">
        <f t="shared" si="43"/>
        <v>1</v>
      </c>
      <c r="BQ20" s="2">
        <f t="shared" si="43"/>
        <v>1</v>
      </c>
      <c r="BR20" s="2">
        <f t="shared" si="43"/>
        <v>1</v>
      </c>
      <c r="BS20" s="2">
        <f t="shared" si="43"/>
        <v>1</v>
      </c>
      <c r="BT20" s="2">
        <f t="shared" si="43"/>
        <v>1</v>
      </c>
      <c r="BU20" s="2">
        <f t="shared" si="43"/>
        <v>1</v>
      </c>
      <c r="BV20" s="2">
        <f t="shared" si="43"/>
        <v>1</v>
      </c>
      <c r="BW20" s="2">
        <f t="shared" si="43"/>
        <v>1</v>
      </c>
      <c r="BX20" s="2">
        <f t="shared" si="43"/>
        <v>1</v>
      </c>
      <c r="BY20" s="2">
        <f t="shared" si="43"/>
        <v>1</v>
      </c>
      <c r="BZ20" s="2">
        <f t="shared" si="43"/>
        <v>1</v>
      </c>
      <c r="CA20" s="2">
        <f t="shared" si="43"/>
        <v>1</v>
      </c>
      <c r="CB20" s="2">
        <f t="shared" si="43"/>
        <v>1</v>
      </c>
      <c r="CC20" s="2">
        <f t="shared" si="43"/>
        <v>1</v>
      </c>
      <c r="CD20" s="2">
        <f t="shared" si="43"/>
        <v>1</v>
      </c>
      <c r="CE20" s="2">
        <f t="shared" si="43"/>
        <v>1</v>
      </c>
      <c r="CF20" s="2"/>
    </row>
    <row r="21" spans="1:85" x14ac:dyDescent="0.25">
      <c r="A21" s="253"/>
      <c r="B21" s="254"/>
      <c r="C21" s="255"/>
      <c r="D21" s="470"/>
      <c r="E21" s="256"/>
      <c r="F21" s="256"/>
      <c r="G21" s="203">
        <f t="shared" ca="1" si="0"/>
        <v>0</v>
      </c>
      <c r="H21" s="256"/>
      <c r="I21" s="256"/>
      <c r="J21" s="316">
        <v>0</v>
      </c>
      <c r="K21" s="316">
        <v>0</v>
      </c>
      <c r="L21" s="203">
        <f t="shared" si="1"/>
        <v>0</v>
      </c>
      <c r="M21" s="469" t="str">
        <f ca="1">IF(L21&lt;Daten!$C$99,"ja","nein")</f>
        <v>ja</v>
      </c>
      <c r="N21" s="257"/>
      <c r="O21" s="205">
        <f ca="1">(Daten!$D$95)*J21+30*K21</f>
        <v>0</v>
      </c>
      <c r="P21" s="204">
        <f ca="1">IF(AND(N21&gt;0,O21&gt;0),(Daten!$D$95/O21)*N21,0)</f>
        <v>0</v>
      </c>
      <c r="Q21" s="258"/>
      <c r="R21" s="328">
        <f t="shared" si="6"/>
        <v>0</v>
      </c>
      <c r="S21" s="203">
        <f t="shared" si="2"/>
        <v>0</v>
      </c>
      <c r="T21" s="121"/>
      <c r="U21" s="456">
        <f t="shared" si="7"/>
        <v>219460</v>
      </c>
      <c r="V21" s="2">
        <f t="shared" si="3"/>
        <v>1</v>
      </c>
      <c r="W21" s="2">
        <f t="shared" ref="W21:BB21" si="44">IF(DATE(YEAR(V21)+$J$21,MONTH(V21)+$K$21,DAY(1))&lt;=$U$21,DATE(YEAR(V21)+$J$21,MONTH(V21)+$K$21,DAY(1)),0)</f>
        <v>1</v>
      </c>
      <c r="X21" s="2">
        <f t="shared" si="44"/>
        <v>1</v>
      </c>
      <c r="Y21" s="2">
        <f t="shared" si="44"/>
        <v>1</v>
      </c>
      <c r="Z21" s="2">
        <f t="shared" si="44"/>
        <v>1</v>
      </c>
      <c r="AA21" s="2">
        <f t="shared" si="44"/>
        <v>1</v>
      </c>
      <c r="AB21" s="2">
        <f t="shared" si="44"/>
        <v>1</v>
      </c>
      <c r="AC21" s="2">
        <f t="shared" si="44"/>
        <v>1</v>
      </c>
      <c r="AD21" s="2">
        <f t="shared" si="44"/>
        <v>1</v>
      </c>
      <c r="AE21" s="2">
        <f t="shared" si="44"/>
        <v>1</v>
      </c>
      <c r="AF21" s="2">
        <f t="shared" si="44"/>
        <v>1</v>
      </c>
      <c r="AG21" s="2">
        <f t="shared" si="44"/>
        <v>1</v>
      </c>
      <c r="AH21" s="2">
        <f t="shared" si="44"/>
        <v>1</v>
      </c>
      <c r="AI21" s="2">
        <f t="shared" si="44"/>
        <v>1</v>
      </c>
      <c r="AJ21" s="2">
        <f t="shared" si="44"/>
        <v>1</v>
      </c>
      <c r="AK21" s="2">
        <f t="shared" si="44"/>
        <v>1</v>
      </c>
      <c r="AL21" s="2">
        <f t="shared" si="44"/>
        <v>1</v>
      </c>
      <c r="AM21" s="2">
        <f t="shared" si="44"/>
        <v>1</v>
      </c>
      <c r="AN21" s="2">
        <f t="shared" si="44"/>
        <v>1</v>
      </c>
      <c r="AO21" s="2">
        <f t="shared" si="44"/>
        <v>1</v>
      </c>
      <c r="AP21" s="2">
        <f t="shared" si="44"/>
        <v>1</v>
      </c>
      <c r="AQ21" s="2">
        <f t="shared" si="44"/>
        <v>1</v>
      </c>
      <c r="AR21" s="2">
        <f t="shared" si="44"/>
        <v>1</v>
      </c>
      <c r="AS21" s="2">
        <f t="shared" si="44"/>
        <v>1</v>
      </c>
      <c r="AT21" s="2">
        <f t="shared" si="44"/>
        <v>1</v>
      </c>
      <c r="AU21" s="2">
        <f t="shared" si="44"/>
        <v>1</v>
      </c>
      <c r="AV21" s="2">
        <f t="shared" si="44"/>
        <v>1</v>
      </c>
      <c r="AW21" s="2">
        <f t="shared" si="44"/>
        <v>1</v>
      </c>
      <c r="AX21" s="2">
        <f t="shared" si="44"/>
        <v>1</v>
      </c>
      <c r="AY21" s="2">
        <f t="shared" si="44"/>
        <v>1</v>
      </c>
      <c r="AZ21" s="2">
        <f t="shared" si="44"/>
        <v>1</v>
      </c>
      <c r="BA21" s="2">
        <f t="shared" si="44"/>
        <v>1</v>
      </c>
      <c r="BB21" s="2">
        <f t="shared" si="44"/>
        <v>1</v>
      </c>
      <c r="BC21" s="2">
        <f t="shared" ref="BC21:CE21" si="45">IF(DATE(YEAR(BB21)+$J$21,MONTH(BB21)+$K$21,DAY(1))&lt;=$U$21,DATE(YEAR(BB21)+$J$21,MONTH(BB21)+$K$21,DAY(1)),0)</f>
        <v>1</v>
      </c>
      <c r="BD21" s="2">
        <f t="shared" si="45"/>
        <v>1</v>
      </c>
      <c r="BE21" s="2">
        <f t="shared" si="45"/>
        <v>1</v>
      </c>
      <c r="BF21" s="2">
        <f t="shared" si="45"/>
        <v>1</v>
      </c>
      <c r="BG21" s="2">
        <f t="shared" si="45"/>
        <v>1</v>
      </c>
      <c r="BH21" s="2">
        <f t="shared" si="45"/>
        <v>1</v>
      </c>
      <c r="BI21" s="2">
        <f t="shared" si="45"/>
        <v>1</v>
      </c>
      <c r="BJ21" s="2">
        <f t="shared" si="45"/>
        <v>1</v>
      </c>
      <c r="BK21" s="2">
        <f t="shared" si="45"/>
        <v>1</v>
      </c>
      <c r="BL21" s="2">
        <f t="shared" si="45"/>
        <v>1</v>
      </c>
      <c r="BM21" s="2">
        <f t="shared" si="45"/>
        <v>1</v>
      </c>
      <c r="BN21" s="2">
        <f t="shared" si="45"/>
        <v>1</v>
      </c>
      <c r="BO21" s="2">
        <f t="shared" si="45"/>
        <v>1</v>
      </c>
      <c r="BP21" s="2">
        <f t="shared" si="45"/>
        <v>1</v>
      </c>
      <c r="BQ21" s="2">
        <f t="shared" si="45"/>
        <v>1</v>
      </c>
      <c r="BR21" s="2">
        <f t="shared" si="45"/>
        <v>1</v>
      </c>
      <c r="BS21" s="2">
        <f t="shared" si="45"/>
        <v>1</v>
      </c>
      <c r="BT21" s="2">
        <f t="shared" si="45"/>
        <v>1</v>
      </c>
      <c r="BU21" s="2">
        <f t="shared" si="45"/>
        <v>1</v>
      </c>
      <c r="BV21" s="2">
        <f t="shared" si="45"/>
        <v>1</v>
      </c>
      <c r="BW21" s="2">
        <f t="shared" si="45"/>
        <v>1</v>
      </c>
      <c r="BX21" s="2">
        <f t="shared" si="45"/>
        <v>1</v>
      </c>
      <c r="BY21" s="2">
        <f t="shared" si="45"/>
        <v>1</v>
      </c>
      <c r="BZ21" s="2">
        <f t="shared" si="45"/>
        <v>1</v>
      </c>
      <c r="CA21" s="2">
        <f t="shared" si="45"/>
        <v>1</v>
      </c>
      <c r="CB21" s="2">
        <f t="shared" si="45"/>
        <v>1</v>
      </c>
      <c r="CC21" s="2">
        <f t="shared" si="45"/>
        <v>1</v>
      </c>
      <c r="CD21" s="2">
        <f t="shared" si="45"/>
        <v>1</v>
      </c>
      <c r="CE21" s="2">
        <f t="shared" si="45"/>
        <v>1</v>
      </c>
      <c r="CF21" s="2"/>
    </row>
    <row r="22" spans="1:85" x14ac:dyDescent="0.25">
      <c r="A22" s="120" t="s">
        <v>150</v>
      </c>
      <c r="B22" s="329"/>
      <c r="C22" s="329"/>
      <c r="D22" s="329"/>
      <c r="E22" s="330"/>
      <c r="F22" s="330"/>
      <c r="G22" s="330"/>
      <c r="H22" s="330"/>
      <c r="I22" s="330"/>
      <c r="J22" s="331"/>
      <c r="K22" s="331"/>
      <c r="L22" s="330"/>
      <c r="M22" s="329"/>
      <c r="N22" s="332"/>
      <c r="O22" s="333"/>
      <c r="P22" s="105">
        <f ca="1">SUM(P2:P21)</f>
        <v>14999.041666666666</v>
      </c>
      <c r="Q22" s="334"/>
      <c r="R22" s="334"/>
      <c r="S22" s="334"/>
      <c r="T22" s="121"/>
      <c r="U22" s="456">
        <f t="shared" si="7"/>
        <v>219460</v>
      </c>
    </row>
    <row r="23" spans="1:85" s="325" customFormat="1" x14ac:dyDescent="0.25">
      <c r="A23" s="367"/>
      <c r="E23" s="336"/>
      <c r="F23" s="336"/>
      <c r="G23" s="336"/>
      <c r="H23" s="336"/>
      <c r="I23" s="336"/>
      <c r="J23" s="342"/>
      <c r="K23" s="342"/>
      <c r="L23" s="336"/>
      <c r="N23" s="335"/>
      <c r="O23" s="368"/>
      <c r="P23" s="369"/>
      <c r="Q23" s="370"/>
      <c r="R23" s="335"/>
      <c r="S23" s="335"/>
      <c r="T23" s="382"/>
      <c r="U23" s="456"/>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row>
    <row r="24" spans="1:85" ht="93" customHeight="1" x14ac:dyDescent="0.25">
      <c r="A24" s="356" t="s">
        <v>168</v>
      </c>
      <c r="B24" s="324" t="s">
        <v>4</v>
      </c>
      <c r="C24" s="324" t="s">
        <v>222</v>
      </c>
      <c r="D24" s="324" t="s">
        <v>223</v>
      </c>
      <c r="E24" s="324" t="s">
        <v>114</v>
      </c>
      <c r="F24" s="324" t="s">
        <v>125</v>
      </c>
      <c r="G24" s="345"/>
      <c r="H24" s="324" t="s">
        <v>130</v>
      </c>
      <c r="I24" s="324" t="s">
        <v>169</v>
      </c>
      <c r="J24" s="345" t="s">
        <v>132</v>
      </c>
      <c r="K24" s="345" t="s">
        <v>133</v>
      </c>
      <c r="L24" s="324" t="s">
        <v>221</v>
      </c>
      <c r="M24" s="345" t="s">
        <v>134</v>
      </c>
      <c r="N24" s="324" t="s">
        <v>128</v>
      </c>
      <c r="O24" s="345" t="s">
        <v>135</v>
      </c>
      <c r="P24" s="345" t="s">
        <v>141</v>
      </c>
      <c r="Q24" s="324" t="s">
        <v>126</v>
      </c>
      <c r="R24" s="324" t="s">
        <v>123</v>
      </c>
      <c r="S24" s="324" t="s">
        <v>124</v>
      </c>
      <c r="T24" s="329"/>
      <c r="U24" s="458"/>
    </row>
    <row r="25" spans="1:85" ht="31.5" x14ac:dyDescent="0.25">
      <c r="A25" s="371" t="s">
        <v>271</v>
      </c>
      <c r="B25" s="372"/>
      <c r="C25" s="373"/>
      <c r="D25" s="471"/>
      <c r="E25" s="374"/>
      <c r="F25" s="374"/>
      <c r="G25" s="375"/>
      <c r="H25" s="374"/>
      <c r="I25" s="374">
        <v>45808</v>
      </c>
      <c r="J25" s="376"/>
      <c r="K25" s="376"/>
      <c r="L25" s="374">
        <v>45869</v>
      </c>
      <c r="M25" s="316"/>
      <c r="N25" s="378">
        <v>5000</v>
      </c>
      <c r="O25" s="379"/>
      <c r="P25" s="378"/>
      <c r="Q25" s="380" t="s">
        <v>288</v>
      </c>
      <c r="R25" s="381"/>
      <c r="S25" s="377"/>
      <c r="T25" s="121"/>
      <c r="U25" s="456"/>
      <c r="V25" s="2">
        <f t="shared" ref="V25:V48" si="46">DATE(YEAR(L25),MONTH(L25),DAY(1))</f>
        <v>45839</v>
      </c>
      <c r="W25" s="2">
        <f t="shared" ref="W25:BB25" si="47">IF(DATE(YEAR(V25)+$J$25,MONTH(V25)+$K$25,DAY(1))&lt;=$U$25,DATE(YEAR(V25)+$J$25,MONTH(V25)+$K$25,DAY(1)),0)</f>
        <v>0</v>
      </c>
      <c r="X25" s="2">
        <f t="shared" si="47"/>
        <v>0</v>
      </c>
      <c r="Y25" s="2">
        <f t="shared" si="47"/>
        <v>0</v>
      </c>
      <c r="Z25" s="2">
        <f t="shared" si="47"/>
        <v>0</v>
      </c>
      <c r="AA25" s="2">
        <f t="shared" si="47"/>
        <v>0</v>
      </c>
      <c r="AB25" s="2">
        <f t="shared" si="47"/>
        <v>0</v>
      </c>
      <c r="AC25" s="2">
        <f t="shared" si="47"/>
        <v>0</v>
      </c>
      <c r="AD25" s="2">
        <f t="shared" si="47"/>
        <v>0</v>
      </c>
      <c r="AE25" s="2">
        <f t="shared" si="47"/>
        <v>0</v>
      </c>
      <c r="AF25" s="2">
        <f t="shared" si="47"/>
        <v>0</v>
      </c>
      <c r="AG25" s="2">
        <f t="shared" si="47"/>
        <v>0</v>
      </c>
      <c r="AH25" s="2">
        <f t="shared" si="47"/>
        <v>0</v>
      </c>
      <c r="AI25" s="2">
        <f t="shared" si="47"/>
        <v>0</v>
      </c>
      <c r="AJ25" s="2">
        <f t="shared" si="47"/>
        <v>0</v>
      </c>
      <c r="AK25" s="2">
        <f t="shared" si="47"/>
        <v>0</v>
      </c>
      <c r="AL25" s="2">
        <f t="shared" si="47"/>
        <v>0</v>
      </c>
      <c r="AM25" s="2">
        <f t="shared" si="47"/>
        <v>0</v>
      </c>
      <c r="AN25" s="2">
        <f t="shared" si="47"/>
        <v>0</v>
      </c>
      <c r="AO25" s="2">
        <f t="shared" si="47"/>
        <v>0</v>
      </c>
      <c r="AP25" s="2">
        <f t="shared" si="47"/>
        <v>0</v>
      </c>
      <c r="AQ25" s="2">
        <f t="shared" si="47"/>
        <v>0</v>
      </c>
      <c r="AR25" s="2">
        <f t="shared" si="47"/>
        <v>0</v>
      </c>
      <c r="AS25" s="2">
        <f t="shared" si="47"/>
        <v>0</v>
      </c>
      <c r="AT25" s="2">
        <f t="shared" si="47"/>
        <v>0</v>
      </c>
      <c r="AU25" s="2">
        <f t="shared" si="47"/>
        <v>0</v>
      </c>
      <c r="AV25" s="2">
        <f t="shared" si="47"/>
        <v>0</v>
      </c>
      <c r="AW25" s="2">
        <f t="shared" si="47"/>
        <v>0</v>
      </c>
      <c r="AX25" s="2">
        <f t="shared" si="47"/>
        <v>0</v>
      </c>
      <c r="AY25" s="2">
        <f t="shared" si="47"/>
        <v>0</v>
      </c>
      <c r="AZ25" s="2">
        <f t="shared" si="47"/>
        <v>0</v>
      </c>
      <c r="BA25" s="2">
        <f t="shared" si="47"/>
        <v>0</v>
      </c>
      <c r="BB25" s="2">
        <f t="shared" si="47"/>
        <v>0</v>
      </c>
      <c r="BC25" s="2">
        <f t="shared" ref="BC25:CE25" si="48">IF(DATE(YEAR(BB25)+$J$25,MONTH(BB25)+$K$25,DAY(1))&lt;=$U$25,DATE(YEAR(BB25)+$J$25,MONTH(BB25)+$K$25,DAY(1)),0)</f>
        <v>0</v>
      </c>
      <c r="BD25" s="2">
        <f t="shared" si="48"/>
        <v>0</v>
      </c>
      <c r="BE25" s="2">
        <f t="shared" si="48"/>
        <v>0</v>
      </c>
      <c r="BF25" s="2">
        <f t="shared" si="48"/>
        <v>0</v>
      </c>
      <c r="BG25" s="2">
        <f t="shared" si="48"/>
        <v>0</v>
      </c>
      <c r="BH25" s="2">
        <f t="shared" si="48"/>
        <v>0</v>
      </c>
      <c r="BI25" s="2">
        <f t="shared" si="48"/>
        <v>0</v>
      </c>
      <c r="BJ25" s="2">
        <f t="shared" si="48"/>
        <v>0</v>
      </c>
      <c r="BK25" s="2">
        <f t="shared" si="48"/>
        <v>0</v>
      </c>
      <c r="BL25" s="2">
        <f t="shared" si="48"/>
        <v>0</v>
      </c>
      <c r="BM25" s="2">
        <f t="shared" si="48"/>
        <v>0</v>
      </c>
      <c r="BN25" s="2">
        <f t="shared" si="48"/>
        <v>0</v>
      </c>
      <c r="BO25" s="2">
        <f t="shared" si="48"/>
        <v>0</v>
      </c>
      <c r="BP25" s="2">
        <f t="shared" si="48"/>
        <v>0</v>
      </c>
      <c r="BQ25" s="2">
        <f t="shared" si="48"/>
        <v>0</v>
      </c>
      <c r="BR25" s="2">
        <f t="shared" si="48"/>
        <v>0</v>
      </c>
      <c r="BS25" s="2">
        <f t="shared" si="48"/>
        <v>0</v>
      </c>
      <c r="BT25" s="2">
        <f t="shared" si="48"/>
        <v>0</v>
      </c>
      <c r="BU25" s="2">
        <f t="shared" si="48"/>
        <v>0</v>
      </c>
      <c r="BV25" s="2">
        <f t="shared" si="48"/>
        <v>0</v>
      </c>
      <c r="BW25" s="2">
        <f t="shared" si="48"/>
        <v>0</v>
      </c>
      <c r="BX25" s="2">
        <f t="shared" si="48"/>
        <v>0</v>
      </c>
      <c r="BY25" s="2">
        <f t="shared" si="48"/>
        <v>0</v>
      </c>
      <c r="BZ25" s="2">
        <f t="shared" si="48"/>
        <v>0</v>
      </c>
      <c r="CA25" s="2">
        <f t="shared" si="48"/>
        <v>0</v>
      </c>
      <c r="CB25" s="2">
        <f t="shared" si="48"/>
        <v>0</v>
      </c>
      <c r="CC25" s="2">
        <f t="shared" si="48"/>
        <v>0</v>
      </c>
      <c r="CD25" s="2">
        <f t="shared" si="48"/>
        <v>0</v>
      </c>
      <c r="CE25" s="2">
        <f t="shared" si="48"/>
        <v>0</v>
      </c>
    </row>
    <row r="26" spans="1:85" x14ac:dyDescent="0.25">
      <c r="A26" s="253" t="s">
        <v>276</v>
      </c>
      <c r="B26" s="254"/>
      <c r="C26" s="255"/>
      <c r="D26" s="470"/>
      <c r="E26" s="256"/>
      <c r="F26" s="256"/>
      <c r="G26" s="346"/>
      <c r="H26" s="256"/>
      <c r="I26" s="256">
        <v>46600</v>
      </c>
      <c r="J26" s="319"/>
      <c r="K26" s="319"/>
      <c r="L26" s="256">
        <v>47178</v>
      </c>
      <c r="M26" s="316"/>
      <c r="N26" s="257">
        <v>14589</v>
      </c>
      <c r="O26" s="347"/>
      <c r="P26" s="257"/>
      <c r="Q26" s="259" t="s">
        <v>277</v>
      </c>
      <c r="R26" s="328"/>
      <c r="S26" s="203"/>
      <c r="T26" s="121"/>
      <c r="U26" s="456"/>
      <c r="V26" s="2">
        <f t="shared" si="46"/>
        <v>47178</v>
      </c>
      <c r="W26" s="2">
        <f t="shared" ref="W26:BB26" si="49">IF(DATE(YEAR(V26)+$J$26,MONTH(V26)+$K$26,DAY(1))&lt;=$U$26,DATE(YEAR(V26)+$J$26,MONTH(V26)+$K$26,DAY(1)),0)</f>
        <v>0</v>
      </c>
      <c r="X26" s="2">
        <f t="shared" si="49"/>
        <v>0</v>
      </c>
      <c r="Y26" s="2">
        <f t="shared" si="49"/>
        <v>0</v>
      </c>
      <c r="Z26" s="2">
        <f t="shared" si="49"/>
        <v>0</v>
      </c>
      <c r="AA26" s="2">
        <f t="shared" si="49"/>
        <v>0</v>
      </c>
      <c r="AB26" s="2">
        <f t="shared" si="49"/>
        <v>0</v>
      </c>
      <c r="AC26" s="2">
        <f t="shared" si="49"/>
        <v>0</v>
      </c>
      <c r="AD26" s="2">
        <f t="shared" si="49"/>
        <v>0</v>
      </c>
      <c r="AE26" s="2">
        <f t="shared" si="49"/>
        <v>0</v>
      </c>
      <c r="AF26" s="2">
        <f t="shared" si="49"/>
        <v>0</v>
      </c>
      <c r="AG26" s="2">
        <f t="shared" si="49"/>
        <v>0</v>
      </c>
      <c r="AH26" s="2">
        <f t="shared" si="49"/>
        <v>0</v>
      </c>
      <c r="AI26" s="2">
        <f t="shared" si="49"/>
        <v>0</v>
      </c>
      <c r="AJ26" s="2">
        <f t="shared" si="49"/>
        <v>0</v>
      </c>
      <c r="AK26" s="2">
        <f t="shared" si="49"/>
        <v>0</v>
      </c>
      <c r="AL26" s="2">
        <f t="shared" si="49"/>
        <v>0</v>
      </c>
      <c r="AM26" s="2">
        <f t="shared" si="49"/>
        <v>0</v>
      </c>
      <c r="AN26" s="2">
        <f t="shared" si="49"/>
        <v>0</v>
      </c>
      <c r="AO26" s="2">
        <f t="shared" si="49"/>
        <v>0</v>
      </c>
      <c r="AP26" s="2">
        <f t="shared" si="49"/>
        <v>0</v>
      </c>
      <c r="AQ26" s="2">
        <f t="shared" si="49"/>
        <v>0</v>
      </c>
      <c r="AR26" s="2">
        <f t="shared" si="49"/>
        <v>0</v>
      </c>
      <c r="AS26" s="2">
        <f t="shared" si="49"/>
        <v>0</v>
      </c>
      <c r="AT26" s="2">
        <f t="shared" si="49"/>
        <v>0</v>
      </c>
      <c r="AU26" s="2">
        <f t="shared" si="49"/>
        <v>0</v>
      </c>
      <c r="AV26" s="2">
        <f t="shared" si="49"/>
        <v>0</v>
      </c>
      <c r="AW26" s="2">
        <f t="shared" si="49"/>
        <v>0</v>
      </c>
      <c r="AX26" s="2">
        <f t="shared" si="49"/>
        <v>0</v>
      </c>
      <c r="AY26" s="2">
        <f t="shared" si="49"/>
        <v>0</v>
      </c>
      <c r="AZ26" s="2">
        <f t="shared" si="49"/>
        <v>0</v>
      </c>
      <c r="BA26" s="2">
        <f t="shared" si="49"/>
        <v>0</v>
      </c>
      <c r="BB26" s="2">
        <f t="shared" si="49"/>
        <v>0</v>
      </c>
      <c r="BC26" s="2">
        <f t="shared" ref="BC26:CE26" si="50">IF(DATE(YEAR(BB26)+$J$26,MONTH(BB26)+$K$26,DAY(1))&lt;=$U$26,DATE(YEAR(BB26)+$J$26,MONTH(BB26)+$K$26,DAY(1)),0)</f>
        <v>0</v>
      </c>
      <c r="BD26" s="2">
        <f t="shared" si="50"/>
        <v>0</v>
      </c>
      <c r="BE26" s="2">
        <f t="shared" si="50"/>
        <v>0</v>
      </c>
      <c r="BF26" s="2">
        <f t="shared" si="50"/>
        <v>0</v>
      </c>
      <c r="BG26" s="2">
        <f t="shared" si="50"/>
        <v>0</v>
      </c>
      <c r="BH26" s="2">
        <f t="shared" si="50"/>
        <v>0</v>
      </c>
      <c r="BI26" s="2">
        <f t="shared" si="50"/>
        <v>0</v>
      </c>
      <c r="BJ26" s="2">
        <f t="shared" si="50"/>
        <v>0</v>
      </c>
      <c r="BK26" s="2">
        <f t="shared" si="50"/>
        <v>0</v>
      </c>
      <c r="BL26" s="2">
        <f t="shared" si="50"/>
        <v>0</v>
      </c>
      <c r="BM26" s="2">
        <f t="shared" si="50"/>
        <v>0</v>
      </c>
      <c r="BN26" s="2">
        <f t="shared" si="50"/>
        <v>0</v>
      </c>
      <c r="BO26" s="2">
        <f t="shared" si="50"/>
        <v>0</v>
      </c>
      <c r="BP26" s="2">
        <f t="shared" si="50"/>
        <v>0</v>
      </c>
      <c r="BQ26" s="2">
        <f t="shared" si="50"/>
        <v>0</v>
      </c>
      <c r="BR26" s="2">
        <f t="shared" si="50"/>
        <v>0</v>
      </c>
      <c r="BS26" s="2">
        <f t="shared" si="50"/>
        <v>0</v>
      </c>
      <c r="BT26" s="2">
        <f t="shared" si="50"/>
        <v>0</v>
      </c>
      <c r="BU26" s="2">
        <f t="shared" si="50"/>
        <v>0</v>
      </c>
      <c r="BV26" s="2">
        <f t="shared" si="50"/>
        <v>0</v>
      </c>
      <c r="BW26" s="2">
        <f t="shared" si="50"/>
        <v>0</v>
      </c>
      <c r="BX26" s="2">
        <f t="shared" si="50"/>
        <v>0</v>
      </c>
      <c r="BY26" s="2">
        <f t="shared" si="50"/>
        <v>0</v>
      </c>
      <c r="BZ26" s="2">
        <f t="shared" si="50"/>
        <v>0</v>
      </c>
      <c r="CA26" s="2">
        <f t="shared" si="50"/>
        <v>0</v>
      </c>
      <c r="CB26" s="2">
        <f t="shared" si="50"/>
        <v>0</v>
      </c>
      <c r="CC26" s="2">
        <f t="shared" si="50"/>
        <v>0</v>
      </c>
      <c r="CD26" s="2">
        <f t="shared" si="50"/>
        <v>0</v>
      </c>
      <c r="CE26" s="2">
        <f t="shared" si="50"/>
        <v>0</v>
      </c>
    </row>
    <row r="27" spans="1:85" x14ac:dyDescent="0.25">
      <c r="A27" s="253"/>
      <c r="B27" s="254"/>
      <c r="C27" s="255"/>
      <c r="D27" s="470"/>
      <c r="E27" s="256"/>
      <c r="F27" s="256"/>
      <c r="G27" s="346"/>
      <c r="H27" s="256"/>
      <c r="I27" s="256"/>
      <c r="J27" s="319"/>
      <c r="K27" s="319"/>
      <c r="L27" s="374"/>
      <c r="M27" s="316"/>
      <c r="N27" s="257"/>
      <c r="O27" s="347"/>
      <c r="P27" s="257"/>
      <c r="Q27" s="496"/>
      <c r="R27" s="328"/>
      <c r="S27" s="203"/>
      <c r="T27" s="121"/>
      <c r="U27" s="456"/>
      <c r="V27" s="2">
        <f t="shared" si="46"/>
        <v>1</v>
      </c>
      <c r="W27" s="2">
        <f t="shared" ref="W27:BB27" si="51">IF(DATE(YEAR(V27)+$J$27,MONTH(V27)+$K$27,DAY(1))&lt;=$U$27,DATE(YEAR(V27)+$J$27,MONTH(V27)+$K$27,DAY(1)),0)</f>
        <v>0</v>
      </c>
      <c r="X27" s="2">
        <f t="shared" si="51"/>
        <v>0</v>
      </c>
      <c r="Y27" s="2">
        <f t="shared" si="51"/>
        <v>0</v>
      </c>
      <c r="Z27" s="2">
        <f t="shared" si="51"/>
        <v>0</v>
      </c>
      <c r="AA27" s="2">
        <f t="shared" si="51"/>
        <v>0</v>
      </c>
      <c r="AB27" s="2">
        <f t="shared" si="51"/>
        <v>0</v>
      </c>
      <c r="AC27" s="2">
        <f t="shared" si="51"/>
        <v>0</v>
      </c>
      <c r="AD27" s="2">
        <f t="shared" si="51"/>
        <v>0</v>
      </c>
      <c r="AE27" s="2">
        <f t="shared" si="51"/>
        <v>0</v>
      </c>
      <c r="AF27" s="2">
        <f t="shared" si="51"/>
        <v>0</v>
      </c>
      <c r="AG27" s="2">
        <f t="shared" si="51"/>
        <v>0</v>
      </c>
      <c r="AH27" s="2">
        <f t="shared" si="51"/>
        <v>0</v>
      </c>
      <c r="AI27" s="2">
        <f t="shared" si="51"/>
        <v>0</v>
      </c>
      <c r="AJ27" s="2">
        <f t="shared" si="51"/>
        <v>0</v>
      </c>
      <c r="AK27" s="2">
        <f t="shared" si="51"/>
        <v>0</v>
      </c>
      <c r="AL27" s="2">
        <f t="shared" si="51"/>
        <v>0</v>
      </c>
      <c r="AM27" s="2">
        <f t="shared" si="51"/>
        <v>0</v>
      </c>
      <c r="AN27" s="2">
        <f t="shared" si="51"/>
        <v>0</v>
      </c>
      <c r="AO27" s="2">
        <f t="shared" si="51"/>
        <v>0</v>
      </c>
      <c r="AP27" s="2">
        <f t="shared" si="51"/>
        <v>0</v>
      </c>
      <c r="AQ27" s="2">
        <f t="shared" si="51"/>
        <v>0</v>
      </c>
      <c r="AR27" s="2">
        <f t="shared" si="51"/>
        <v>0</v>
      </c>
      <c r="AS27" s="2">
        <f t="shared" si="51"/>
        <v>0</v>
      </c>
      <c r="AT27" s="2">
        <f t="shared" si="51"/>
        <v>0</v>
      </c>
      <c r="AU27" s="2">
        <f t="shared" si="51"/>
        <v>0</v>
      </c>
      <c r="AV27" s="2">
        <f t="shared" si="51"/>
        <v>0</v>
      </c>
      <c r="AW27" s="2">
        <f t="shared" si="51"/>
        <v>0</v>
      </c>
      <c r="AX27" s="2">
        <f t="shared" si="51"/>
        <v>0</v>
      </c>
      <c r="AY27" s="2">
        <f t="shared" si="51"/>
        <v>0</v>
      </c>
      <c r="AZ27" s="2">
        <f t="shared" si="51"/>
        <v>0</v>
      </c>
      <c r="BA27" s="2">
        <f t="shared" si="51"/>
        <v>0</v>
      </c>
      <c r="BB27" s="2">
        <f t="shared" si="51"/>
        <v>0</v>
      </c>
      <c r="BC27" s="2">
        <f t="shared" ref="BC27:CE27" si="52">IF(DATE(YEAR(BB27)+$J$27,MONTH(BB27)+$K$27,DAY(1))&lt;=$U$27,DATE(YEAR(BB27)+$J$27,MONTH(BB27)+$K$27,DAY(1)),0)</f>
        <v>0</v>
      </c>
      <c r="BD27" s="2">
        <f t="shared" si="52"/>
        <v>0</v>
      </c>
      <c r="BE27" s="2">
        <f t="shared" si="52"/>
        <v>0</v>
      </c>
      <c r="BF27" s="2">
        <f t="shared" si="52"/>
        <v>0</v>
      </c>
      <c r="BG27" s="2">
        <f t="shared" si="52"/>
        <v>0</v>
      </c>
      <c r="BH27" s="2">
        <f t="shared" si="52"/>
        <v>0</v>
      </c>
      <c r="BI27" s="2">
        <f t="shared" si="52"/>
        <v>0</v>
      </c>
      <c r="BJ27" s="2">
        <f t="shared" si="52"/>
        <v>0</v>
      </c>
      <c r="BK27" s="2">
        <f t="shared" si="52"/>
        <v>0</v>
      </c>
      <c r="BL27" s="2">
        <f t="shared" si="52"/>
        <v>0</v>
      </c>
      <c r="BM27" s="2">
        <f t="shared" si="52"/>
        <v>0</v>
      </c>
      <c r="BN27" s="2">
        <f t="shared" si="52"/>
        <v>0</v>
      </c>
      <c r="BO27" s="2">
        <f t="shared" si="52"/>
        <v>0</v>
      </c>
      <c r="BP27" s="2">
        <f t="shared" si="52"/>
        <v>0</v>
      </c>
      <c r="BQ27" s="2">
        <f t="shared" si="52"/>
        <v>0</v>
      </c>
      <c r="BR27" s="2">
        <f t="shared" si="52"/>
        <v>0</v>
      </c>
      <c r="BS27" s="2">
        <f t="shared" si="52"/>
        <v>0</v>
      </c>
      <c r="BT27" s="2">
        <f t="shared" si="52"/>
        <v>0</v>
      </c>
      <c r="BU27" s="2">
        <f t="shared" si="52"/>
        <v>0</v>
      </c>
      <c r="BV27" s="2">
        <f t="shared" si="52"/>
        <v>0</v>
      </c>
      <c r="BW27" s="2">
        <f t="shared" si="52"/>
        <v>0</v>
      </c>
      <c r="BX27" s="2">
        <f t="shared" si="52"/>
        <v>0</v>
      </c>
      <c r="BY27" s="2">
        <f t="shared" si="52"/>
        <v>0</v>
      </c>
      <c r="BZ27" s="2">
        <f t="shared" si="52"/>
        <v>0</v>
      </c>
      <c r="CA27" s="2">
        <f t="shared" si="52"/>
        <v>0</v>
      </c>
      <c r="CB27" s="2">
        <f t="shared" si="52"/>
        <v>0</v>
      </c>
      <c r="CC27" s="2">
        <f t="shared" si="52"/>
        <v>0</v>
      </c>
      <c r="CD27" s="2">
        <f t="shared" si="52"/>
        <v>0</v>
      </c>
      <c r="CE27" s="2">
        <f t="shared" si="52"/>
        <v>0</v>
      </c>
    </row>
    <row r="28" spans="1:85" x14ac:dyDescent="0.25">
      <c r="A28" s="253"/>
      <c r="B28" s="254"/>
      <c r="C28" s="255"/>
      <c r="D28" s="470"/>
      <c r="E28" s="256"/>
      <c r="F28" s="256"/>
      <c r="G28" s="346"/>
      <c r="H28" s="256"/>
      <c r="I28" s="256"/>
      <c r="J28" s="319"/>
      <c r="K28" s="319"/>
      <c r="L28" s="256"/>
      <c r="M28" s="316"/>
      <c r="N28" s="257"/>
      <c r="O28" s="347"/>
      <c r="P28" s="257"/>
      <c r="Q28" s="259"/>
      <c r="R28" s="328"/>
      <c r="S28" s="203"/>
      <c r="T28" s="121"/>
      <c r="U28" s="456"/>
      <c r="V28" s="2">
        <f t="shared" si="46"/>
        <v>1</v>
      </c>
      <c r="W28" s="2">
        <f t="shared" ref="W28:BB28" si="53">IF(DATE(YEAR(V28)+$J$28,MONTH(V28)+$K$28,DAY(1))&lt;=$U$28,DATE(YEAR(V28)+$J$28,MONTH(V28)+$K$28,DAY(1)),0)</f>
        <v>0</v>
      </c>
      <c r="X28" s="2">
        <f t="shared" si="53"/>
        <v>0</v>
      </c>
      <c r="Y28" s="2">
        <f t="shared" si="53"/>
        <v>0</v>
      </c>
      <c r="Z28" s="2">
        <f t="shared" si="53"/>
        <v>0</v>
      </c>
      <c r="AA28" s="2">
        <f t="shared" si="53"/>
        <v>0</v>
      </c>
      <c r="AB28" s="2">
        <f t="shared" si="53"/>
        <v>0</v>
      </c>
      <c r="AC28" s="2">
        <f t="shared" si="53"/>
        <v>0</v>
      </c>
      <c r="AD28" s="2">
        <f t="shared" si="53"/>
        <v>0</v>
      </c>
      <c r="AE28" s="2">
        <f t="shared" si="53"/>
        <v>0</v>
      </c>
      <c r="AF28" s="2">
        <f t="shared" si="53"/>
        <v>0</v>
      </c>
      <c r="AG28" s="2">
        <f t="shared" si="53"/>
        <v>0</v>
      </c>
      <c r="AH28" s="2">
        <f t="shared" si="53"/>
        <v>0</v>
      </c>
      <c r="AI28" s="2">
        <f t="shared" si="53"/>
        <v>0</v>
      </c>
      <c r="AJ28" s="2">
        <f t="shared" si="53"/>
        <v>0</v>
      </c>
      <c r="AK28" s="2">
        <f t="shared" si="53"/>
        <v>0</v>
      </c>
      <c r="AL28" s="2">
        <f t="shared" si="53"/>
        <v>0</v>
      </c>
      <c r="AM28" s="2">
        <f t="shared" si="53"/>
        <v>0</v>
      </c>
      <c r="AN28" s="2">
        <f t="shared" si="53"/>
        <v>0</v>
      </c>
      <c r="AO28" s="2">
        <f t="shared" si="53"/>
        <v>0</v>
      </c>
      <c r="AP28" s="2">
        <f t="shared" si="53"/>
        <v>0</v>
      </c>
      <c r="AQ28" s="2">
        <f t="shared" si="53"/>
        <v>0</v>
      </c>
      <c r="AR28" s="2">
        <f t="shared" si="53"/>
        <v>0</v>
      </c>
      <c r="AS28" s="2">
        <f t="shared" si="53"/>
        <v>0</v>
      </c>
      <c r="AT28" s="2">
        <f t="shared" si="53"/>
        <v>0</v>
      </c>
      <c r="AU28" s="2">
        <f t="shared" si="53"/>
        <v>0</v>
      </c>
      <c r="AV28" s="2">
        <f t="shared" si="53"/>
        <v>0</v>
      </c>
      <c r="AW28" s="2">
        <f t="shared" si="53"/>
        <v>0</v>
      </c>
      <c r="AX28" s="2">
        <f t="shared" si="53"/>
        <v>0</v>
      </c>
      <c r="AY28" s="2">
        <f t="shared" si="53"/>
        <v>0</v>
      </c>
      <c r="AZ28" s="2">
        <f t="shared" si="53"/>
        <v>0</v>
      </c>
      <c r="BA28" s="2">
        <f t="shared" si="53"/>
        <v>0</v>
      </c>
      <c r="BB28" s="2">
        <f t="shared" si="53"/>
        <v>0</v>
      </c>
      <c r="BC28" s="2">
        <f t="shared" ref="BC28:CE28" si="54">IF(DATE(YEAR(BB28)+$J$28,MONTH(BB28)+$K$28,DAY(1))&lt;=$U$28,DATE(YEAR(BB28)+$J$28,MONTH(BB28)+$K$28,DAY(1)),0)</f>
        <v>0</v>
      </c>
      <c r="BD28" s="2">
        <f t="shared" si="54"/>
        <v>0</v>
      </c>
      <c r="BE28" s="2">
        <f t="shared" si="54"/>
        <v>0</v>
      </c>
      <c r="BF28" s="2">
        <f t="shared" si="54"/>
        <v>0</v>
      </c>
      <c r="BG28" s="2">
        <f t="shared" si="54"/>
        <v>0</v>
      </c>
      <c r="BH28" s="2">
        <f t="shared" si="54"/>
        <v>0</v>
      </c>
      <c r="BI28" s="2">
        <f t="shared" si="54"/>
        <v>0</v>
      </c>
      <c r="BJ28" s="2">
        <f t="shared" si="54"/>
        <v>0</v>
      </c>
      <c r="BK28" s="2">
        <f t="shared" si="54"/>
        <v>0</v>
      </c>
      <c r="BL28" s="2">
        <f t="shared" si="54"/>
        <v>0</v>
      </c>
      <c r="BM28" s="2">
        <f t="shared" si="54"/>
        <v>0</v>
      </c>
      <c r="BN28" s="2">
        <f t="shared" si="54"/>
        <v>0</v>
      </c>
      <c r="BO28" s="2">
        <f t="shared" si="54"/>
        <v>0</v>
      </c>
      <c r="BP28" s="2">
        <f t="shared" si="54"/>
        <v>0</v>
      </c>
      <c r="BQ28" s="2">
        <f t="shared" si="54"/>
        <v>0</v>
      </c>
      <c r="BR28" s="2">
        <f t="shared" si="54"/>
        <v>0</v>
      </c>
      <c r="BS28" s="2">
        <f t="shared" si="54"/>
        <v>0</v>
      </c>
      <c r="BT28" s="2">
        <f t="shared" si="54"/>
        <v>0</v>
      </c>
      <c r="BU28" s="2">
        <f t="shared" si="54"/>
        <v>0</v>
      </c>
      <c r="BV28" s="2">
        <f t="shared" si="54"/>
        <v>0</v>
      </c>
      <c r="BW28" s="2">
        <f t="shared" si="54"/>
        <v>0</v>
      </c>
      <c r="BX28" s="2">
        <f t="shared" si="54"/>
        <v>0</v>
      </c>
      <c r="BY28" s="2">
        <f t="shared" si="54"/>
        <v>0</v>
      </c>
      <c r="BZ28" s="2">
        <f t="shared" si="54"/>
        <v>0</v>
      </c>
      <c r="CA28" s="2">
        <f t="shared" si="54"/>
        <v>0</v>
      </c>
      <c r="CB28" s="2">
        <f t="shared" si="54"/>
        <v>0</v>
      </c>
      <c r="CC28" s="2">
        <f t="shared" si="54"/>
        <v>0</v>
      </c>
      <c r="CD28" s="2">
        <f t="shared" si="54"/>
        <v>0</v>
      </c>
      <c r="CE28" s="2">
        <f t="shared" si="54"/>
        <v>0</v>
      </c>
    </row>
    <row r="29" spans="1:85" x14ac:dyDescent="0.25">
      <c r="A29" s="253"/>
      <c r="B29" s="254"/>
      <c r="C29" s="255"/>
      <c r="D29" s="470"/>
      <c r="E29" s="256"/>
      <c r="F29" s="256"/>
      <c r="G29" s="346"/>
      <c r="H29" s="256"/>
      <c r="I29" s="256"/>
      <c r="J29" s="319"/>
      <c r="K29" s="319"/>
      <c r="L29" s="374"/>
      <c r="M29" s="316"/>
      <c r="N29" s="257"/>
      <c r="O29" s="347"/>
      <c r="P29" s="257"/>
      <c r="Q29" s="259"/>
      <c r="R29" s="328"/>
      <c r="S29" s="203"/>
      <c r="T29" s="121"/>
      <c r="U29" s="456"/>
      <c r="V29" s="2">
        <f t="shared" si="46"/>
        <v>1</v>
      </c>
      <c r="W29" s="2">
        <f t="shared" ref="W29:BB29" si="55">IF(DATE(YEAR(V29)+$J$29,MONTH(V29)+$K$29,DAY(1))&lt;=$U$29,DATE(YEAR(V29)+$J$29,MONTH(V29)+$K$29,DAY(1)),0)</f>
        <v>0</v>
      </c>
      <c r="X29" s="2">
        <f t="shared" si="55"/>
        <v>0</v>
      </c>
      <c r="Y29" s="2">
        <f t="shared" si="55"/>
        <v>0</v>
      </c>
      <c r="Z29" s="2">
        <f t="shared" si="55"/>
        <v>0</v>
      </c>
      <c r="AA29" s="2">
        <f t="shared" si="55"/>
        <v>0</v>
      </c>
      <c r="AB29" s="2">
        <f t="shared" si="55"/>
        <v>0</v>
      </c>
      <c r="AC29" s="2">
        <f t="shared" si="55"/>
        <v>0</v>
      </c>
      <c r="AD29" s="2">
        <f t="shared" si="55"/>
        <v>0</v>
      </c>
      <c r="AE29" s="2">
        <f t="shared" si="55"/>
        <v>0</v>
      </c>
      <c r="AF29" s="2">
        <f t="shared" si="55"/>
        <v>0</v>
      </c>
      <c r="AG29" s="2">
        <f t="shared" si="55"/>
        <v>0</v>
      </c>
      <c r="AH29" s="2">
        <f t="shared" si="55"/>
        <v>0</v>
      </c>
      <c r="AI29" s="2">
        <f t="shared" si="55"/>
        <v>0</v>
      </c>
      <c r="AJ29" s="2">
        <f t="shared" si="55"/>
        <v>0</v>
      </c>
      <c r="AK29" s="2">
        <f t="shared" si="55"/>
        <v>0</v>
      </c>
      <c r="AL29" s="2">
        <f t="shared" si="55"/>
        <v>0</v>
      </c>
      <c r="AM29" s="2">
        <f t="shared" si="55"/>
        <v>0</v>
      </c>
      <c r="AN29" s="2">
        <f t="shared" si="55"/>
        <v>0</v>
      </c>
      <c r="AO29" s="2">
        <f t="shared" si="55"/>
        <v>0</v>
      </c>
      <c r="AP29" s="2">
        <f t="shared" si="55"/>
        <v>0</v>
      </c>
      <c r="AQ29" s="2">
        <f t="shared" si="55"/>
        <v>0</v>
      </c>
      <c r="AR29" s="2">
        <f t="shared" si="55"/>
        <v>0</v>
      </c>
      <c r="AS29" s="2">
        <f t="shared" si="55"/>
        <v>0</v>
      </c>
      <c r="AT29" s="2">
        <f t="shared" si="55"/>
        <v>0</v>
      </c>
      <c r="AU29" s="2">
        <f t="shared" si="55"/>
        <v>0</v>
      </c>
      <c r="AV29" s="2">
        <f t="shared" si="55"/>
        <v>0</v>
      </c>
      <c r="AW29" s="2">
        <f t="shared" si="55"/>
        <v>0</v>
      </c>
      <c r="AX29" s="2">
        <f t="shared" si="55"/>
        <v>0</v>
      </c>
      <c r="AY29" s="2">
        <f t="shared" si="55"/>
        <v>0</v>
      </c>
      <c r="AZ29" s="2">
        <f t="shared" si="55"/>
        <v>0</v>
      </c>
      <c r="BA29" s="2">
        <f t="shared" si="55"/>
        <v>0</v>
      </c>
      <c r="BB29" s="2">
        <f t="shared" si="55"/>
        <v>0</v>
      </c>
      <c r="BC29" s="2">
        <f t="shared" ref="BC29:CE29" si="56">IF(DATE(YEAR(BB29)+$J$29,MONTH(BB29)+$K$29,DAY(1))&lt;=$U$29,DATE(YEAR(BB29)+$J$29,MONTH(BB29)+$K$29,DAY(1)),0)</f>
        <v>0</v>
      </c>
      <c r="BD29" s="2">
        <f t="shared" si="56"/>
        <v>0</v>
      </c>
      <c r="BE29" s="2">
        <f t="shared" si="56"/>
        <v>0</v>
      </c>
      <c r="BF29" s="2">
        <f t="shared" si="56"/>
        <v>0</v>
      </c>
      <c r="BG29" s="2">
        <f t="shared" si="56"/>
        <v>0</v>
      </c>
      <c r="BH29" s="2">
        <f t="shared" si="56"/>
        <v>0</v>
      </c>
      <c r="BI29" s="2">
        <f t="shared" si="56"/>
        <v>0</v>
      </c>
      <c r="BJ29" s="2">
        <f t="shared" si="56"/>
        <v>0</v>
      </c>
      <c r="BK29" s="2">
        <f t="shared" si="56"/>
        <v>0</v>
      </c>
      <c r="BL29" s="2">
        <f t="shared" si="56"/>
        <v>0</v>
      </c>
      <c r="BM29" s="2">
        <f t="shared" si="56"/>
        <v>0</v>
      </c>
      <c r="BN29" s="2">
        <f t="shared" si="56"/>
        <v>0</v>
      </c>
      <c r="BO29" s="2">
        <f t="shared" si="56"/>
        <v>0</v>
      </c>
      <c r="BP29" s="2">
        <f t="shared" si="56"/>
        <v>0</v>
      </c>
      <c r="BQ29" s="2">
        <f t="shared" si="56"/>
        <v>0</v>
      </c>
      <c r="BR29" s="2">
        <f t="shared" si="56"/>
        <v>0</v>
      </c>
      <c r="BS29" s="2">
        <f t="shared" si="56"/>
        <v>0</v>
      </c>
      <c r="BT29" s="2">
        <f t="shared" si="56"/>
        <v>0</v>
      </c>
      <c r="BU29" s="2">
        <f t="shared" si="56"/>
        <v>0</v>
      </c>
      <c r="BV29" s="2">
        <f t="shared" si="56"/>
        <v>0</v>
      </c>
      <c r="BW29" s="2">
        <f t="shared" si="56"/>
        <v>0</v>
      </c>
      <c r="BX29" s="2">
        <f t="shared" si="56"/>
        <v>0</v>
      </c>
      <c r="BY29" s="2">
        <f t="shared" si="56"/>
        <v>0</v>
      </c>
      <c r="BZ29" s="2">
        <f t="shared" si="56"/>
        <v>0</v>
      </c>
      <c r="CA29" s="2">
        <f t="shared" si="56"/>
        <v>0</v>
      </c>
      <c r="CB29" s="2">
        <f t="shared" si="56"/>
        <v>0</v>
      </c>
      <c r="CC29" s="2">
        <f t="shared" si="56"/>
        <v>0</v>
      </c>
      <c r="CD29" s="2">
        <f t="shared" si="56"/>
        <v>0</v>
      </c>
      <c r="CE29" s="2">
        <f t="shared" si="56"/>
        <v>0</v>
      </c>
    </row>
    <row r="30" spans="1:85" x14ac:dyDescent="0.25">
      <c r="A30" s="253"/>
      <c r="B30" s="254"/>
      <c r="C30" s="255"/>
      <c r="D30" s="470"/>
      <c r="E30" s="256"/>
      <c r="F30" s="256"/>
      <c r="G30" s="346"/>
      <c r="H30" s="256"/>
      <c r="I30" s="256"/>
      <c r="J30" s="319"/>
      <c r="K30" s="319"/>
      <c r="L30" s="256"/>
      <c r="M30" s="316"/>
      <c r="N30" s="257"/>
      <c r="O30" s="347"/>
      <c r="P30" s="257"/>
      <c r="Q30" s="259"/>
      <c r="R30" s="328"/>
      <c r="S30" s="203"/>
      <c r="T30" s="121"/>
      <c r="U30" s="456"/>
      <c r="V30" s="2">
        <f t="shared" si="46"/>
        <v>1</v>
      </c>
      <c r="W30" s="2">
        <f t="shared" ref="W30:BB30" si="57">IF(DATE(YEAR(V30)+$J$30,MONTH(V30)+$K$30,DAY(1))&lt;=$U$30,DATE(YEAR(V30)+$J$30,MONTH(V30)+$K$30,DAY(1)),0)</f>
        <v>0</v>
      </c>
      <c r="X30" s="2">
        <f t="shared" si="57"/>
        <v>0</v>
      </c>
      <c r="Y30" s="2">
        <f t="shared" si="57"/>
        <v>0</v>
      </c>
      <c r="Z30" s="2">
        <f t="shared" si="57"/>
        <v>0</v>
      </c>
      <c r="AA30" s="2">
        <f t="shared" si="57"/>
        <v>0</v>
      </c>
      <c r="AB30" s="2">
        <f t="shared" si="57"/>
        <v>0</v>
      </c>
      <c r="AC30" s="2">
        <f t="shared" si="57"/>
        <v>0</v>
      </c>
      <c r="AD30" s="2">
        <f t="shared" si="57"/>
        <v>0</v>
      </c>
      <c r="AE30" s="2">
        <f t="shared" si="57"/>
        <v>0</v>
      </c>
      <c r="AF30" s="2">
        <f t="shared" si="57"/>
        <v>0</v>
      </c>
      <c r="AG30" s="2">
        <f t="shared" si="57"/>
        <v>0</v>
      </c>
      <c r="AH30" s="2">
        <f t="shared" si="57"/>
        <v>0</v>
      </c>
      <c r="AI30" s="2">
        <f t="shared" si="57"/>
        <v>0</v>
      </c>
      <c r="AJ30" s="2">
        <f t="shared" si="57"/>
        <v>0</v>
      </c>
      <c r="AK30" s="2">
        <f t="shared" si="57"/>
        <v>0</v>
      </c>
      <c r="AL30" s="2">
        <f t="shared" si="57"/>
        <v>0</v>
      </c>
      <c r="AM30" s="2">
        <f t="shared" si="57"/>
        <v>0</v>
      </c>
      <c r="AN30" s="2">
        <f t="shared" si="57"/>
        <v>0</v>
      </c>
      <c r="AO30" s="2">
        <f t="shared" si="57"/>
        <v>0</v>
      </c>
      <c r="AP30" s="2">
        <f t="shared" si="57"/>
        <v>0</v>
      </c>
      <c r="AQ30" s="2">
        <f t="shared" si="57"/>
        <v>0</v>
      </c>
      <c r="AR30" s="2">
        <f t="shared" si="57"/>
        <v>0</v>
      </c>
      <c r="AS30" s="2">
        <f t="shared" si="57"/>
        <v>0</v>
      </c>
      <c r="AT30" s="2">
        <f t="shared" si="57"/>
        <v>0</v>
      </c>
      <c r="AU30" s="2">
        <f t="shared" si="57"/>
        <v>0</v>
      </c>
      <c r="AV30" s="2">
        <f t="shared" si="57"/>
        <v>0</v>
      </c>
      <c r="AW30" s="2">
        <f t="shared" si="57"/>
        <v>0</v>
      </c>
      <c r="AX30" s="2">
        <f t="shared" si="57"/>
        <v>0</v>
      </c>
      <c r="AY30" s="2">
        <f t="shared" si="57"/>
        <v>0</v>
      </c>
      <c r="AZ30" s="2">
        <f t="shared" si="57"/>
        <v>0</v>
      </c>
      <c r="BA30" s="2">
        <f t="shared" si="57"/>
        <v>0</v>
      </c>
      <c r="BB30" s="2">
        <f t="shared" si="57"/>
        <v>0</v>
      </c>
      <c r="BC30" s="2">
        <f t="shared" ref="BC30:CE30" si="58">IF(DATE(YEAR(BB30)+$J$30,MONTH(BB30)+$K$30,DAY(1))&lt;=$U$30,DATE(YEAR(BB30)+$J$30,MONTH(BB30)+$K$30,DAY(1)),0)</f>
        <v>0</v>
      </c>
      <c r="BD30" s="2">
        <f t="shared" si="58"/>
        <v>0</v>
      </c>
      <c r="BE30" s="2">
        <f t="shared" si="58"/>
        <v>0</v>
      </c>
      <c r="BF30" s="2">
        <f t="shared" si="58"/>
        <v>0</v>
      </c>
      <c r="BG30" s="2">
        <f t="shared" si="58"/>
        <v>0</v>
      </c>
      <c r="BH30" s="2">
        <f t="shared" si="58"/>
        <v>0</v>
      </c>
      <c r="BI30" s="2">
        <f t="shared" si="58"/>
        <v>0</v>
      </c>
      <c r="BJ30" s="2">
        <f t="shared" si="58"/>
        <v>0</v>
      </c>
      <c r="BK30" s="2">
        <f t="shared" si="58"/>
        <v>0</v>
      </c>
      <c r="BL30" s="2">
        <f t="shared" si="58"/>
        <v>0</v>
      </c>
      <c r="BM30" s="2">
        <f t="shared" si="58"/>
        <v>0</v>
      </c>
      <c r="BN30" s="2">
        <f t="shared" si="58"/>
        <v>0</v>
      </c>
      <c r="BO30" s="2">
        <f t="shared" si="58"/>
        <v>0</v>
      </c>
      <c r="BP30" s="2">
        <f t="shared" si="58"/>
        <v>0</v>
      </c>
      <c r="BQ30" s="2">
        <f t="shared" si="58"/>
        <v>0</v>
      </c>
      <c r="BR30" s="2">
        <f t="shared" si="58"/>
        <v>0</v>
      </c>
      <c r="BS30" s="2">
        <f t="shared" si="58"/>
        <v>0</v>
      </c>
      <c r="BT30" s="2">
        <f t="shared" si="58"/>
        <v>0</v>
      </c>
      <c r="BU30" s="2">
        <f t="shared" si="58"/>
        <v>0</v>
      </c>
      <c r="BV30" s="2">
        <f t="shared" si="58"/>
        <v>0</v>
      </c>
      <c r="BW30" s="2">
        <f t="shared" si="58"/>
        <v>0</v>
      </c>
      <c r="BX30" s="2">
        <f t="shared" si="58"/>
        <v>0</v>
      </c>
      <c r="BY30" s="2">
        <f t="shared" si="58"/>
        <v>0</v>
      </c>
      <c r="BZ30" s="2">
        <f t="shared" si="58"/>
        <v>0</v>
      </c>
      <c r="CA30" s="2">
        <f t="shared" si="58"/>
        <v>0</v>
      </c>
      <c r="CB30" s="2">
        <f t="shared" si="58"/>
        <v>0</v>
      </c>
      <c r="CC30" s="2">
        <f t="shared" si="58"/>
        <v>0</v>
      </c>
      <c r="CD30" s="2">
        <f t="shared" si="58"/>
        <v>0</v>
      </c>
      <c r="CE30" s="2">
        <f t="shared" si="58"/>
        <v>0</v>
      </c>
    </row>
    <row r="31" spans="1:85" x14ac:dyDescent="0.25">
      <c r="A31" s="253"/>
      <c r="B31" s="254"/>
      <c r="C31" s="255"/>
      <c r="D31" s="470"/>
      <c r="E31" s="256"/>
      <c r="F31" s="256"/>
      <c r="G31" s="346"/>
      <c r="H31" s="256"/>
      <c r="I31" s="256"/>
      <c r="J31" s="319"/>
      <c r="K31" s="319"/>
      <c r="L31" s="374"/>
      <c r="M31" s="316"/>
      <c r="N31" s="257"/>
      <c r="O31" s="347"/>
      <c r="P31" s="257"/>
      <c r="Q31" s="259"/>
      <c r="R31" s="328"/>
      <c r="S31" s="203"/>
      <c r="T31" s="121"/>
      <c r="U31" s="456"/>
      <c r="V31" s="2">
        <f t="shared" si="46"/>
        <v>1</v>
      </c>
      <c r="W31" s="2">
        <f t="shared" ref="W31:BB31" si="59">IF(DATE(YEAR(V31)+$J$31,MONTH(V31)+$K$31,DAY(1))&lt;=$U$31,DATE(YEAR(V31)+$J$31,MONTH(V31)+$K$31,DAY(1)),0)</f>
        <v>0</v>
      </c>
      <c r="X31" s="2">
        <f t="shared" si="59"/>
        <v>0</v>
      </c>
      <c r="Y31" s="2">
        <f t="shared" si="59"/>
        <v>0</v>
      </c>
      <c r="Z31" s="2">
        <f t="shared" si="59"/>
        <v>0</v>
      </c>
      <c r="AA31" s="2">
        <f t="shared" si="59"/>
        <v>0</v>
      </c>
      <c r="AB31" s="2">
        <f t="shared" si="59"/>
        <v>0</v>
      </c>
      <c r="AC31" s="2">
        <f t="shared" si="59"/>
        <v>0</v>
      </c>
      <c r="AD31" s="2">
        <f t="shared" si="59"/>
        <v>0</v>
      </c>
      <c r="AE31" s="2">
        <f t="shared" si="59"/>
        <v>0</v>
      </c>
      <c r="AF31" s="2">
        <f t="shared" si="59"/>
        <v>0</v>
      </c>
      <c r="AG31" s="2">
        <f t="shared" si="59"/>
        <v>0</v>
      </c>
      <c r="AH31" s="2">
        <f t="shared" si="59"/>
        <v>0</v>
      </c>
      <c r="AI31" s="2">
        <f t="shared" si="59"/>
        <v>0</v>
      </c>
      <c r="AJ31" s="2">
        <f t="shared" si="59"/>
        <v>0</v>
      </c>
      <c r="AK31" s="2">
        <f t="shared" si="59"/>
        <v>0</v>
      </c>
      <c r="AL31" s="2">
        <f t="shared" si="59"/>
        <v>0</v>
      </c>
      <c r="AM31" s="2">
        <f t="shared" si="59"/>
        <v>0</v>
      </c>
      <c r="AN31" s="2">
        <f t="shared" si="59"/>
        <v>0</v>
      </c>
      <c r="AO31" s="2">
        <f t="shared" si="59"/>
        <v>0</v>
      </c>
      <c r="AP31" s="2">
        <f t="shared" si="59"/>
        <v>0</v>
      </c>
      <c r="AQ31" s="2">
        <f t="shared" si="59"/>
        <v>0</v>
      </c>
      <c r="AR31" s="2">
        <f t="shared" si="59"/>
        <v>0</v>
      </c>
      <c r="AS31" s="2">
        <f t="shared" si="59"/>
        <v>0</v>
      </c>
      <c r="AT31" s="2">
        <f t="shared" si="59"/>
        <v>0</v>
      </c>
      <c r="AU31" s="2">
        <f t="shared" si="59"/>
        <v>0</v>
      </c>
      <c r="AV31" s="2">
        <f t="shared" si="59"/>
        <v>0</v>
      </c>
      <c r="AW31" s="2">
        <f t="shared" si="59"/>
        <v>0</v>
      </c>
      <c r="AX31" s="2">
        <f t="shared" si="59"/>
        <v>0</v>
      </c>
      <c r="AY31" s="2">
        <f t="shared" si="59"/>
        <v>0</v>
      </c>
      <c r="AZ31" s="2">
        <f t="shared" si="59"/>
        <v>0</v>
      </c>
      <c r="BA31" s="2">
        <f t="shared" si="59"/>
        <v>0</v>
      </c>
      <c r="BB31" s="2">
        <f t="shared" si="59"/>
        <v>0</v>
      </c>
      <c r="BC31" s="2">
        <f t="shared" ref="BC31:CE31" si="60">IF(DATE(YEAR(BB31)+$J$31,MONTH(BB31)+$K$31,DAY(1))&lt;=$U$31,DATE(YEAR(BB31)+$J$31,MONTH(BB31)+$K$31,DAY(1)),0)</f>
        <v>0</v>
      </c>
      <c r="BD31" s="2">
        <f t="shared" si="60"/>
        <v>0</v>
      </c>
      <c r="BE31" s="2">
        <f t="shared" si="60"/>
        <v>0</v>
      </c>
      <c r="BF31" s="2">
        <f t="shared" si="60"/>
        <v>0</v>
      </c>
      <c r="BG31" s="2">
        <f t="shared" si="60"/>
        <v>0</v>
      </c>
      <c r="BH31" s="2">
        <f t="shared" si="60"/>
        <v>0</v>
      </c>
      <c r="BI31" s="2">
        <f t="shared" si="60"/>
        <v>0</v>
      </c>
      <c r="BJ31" s="2">
        <f t="shared" si="60"/>
        <v>0</v>
      </c>
      <c r="BK31" s="2">
        <f t="shared" si="60"/>
        <v>0</v>
      </c>
      <c r="BL31" s="2">
        <f t="shared" si="60"/>
        <v>0</v>
      </c>
      <c r="BM31" s="2">
        <f t="shared" si="60"/>
        <v>0</v>
      </c>
      <c r="BN31" s="2">
        <f t="shared" si="60"/>
        <v>0</v>
      </c>
      <c r="BO31" s="2">
        <f t="shared" si="60"/>
        <v>0</v>
      </c>
      <c r="BP31" s="2">
        <f t="shared" si="60"/>
        <v>0</v>
      </c>
      <c r="BQ31" s="2">
        <f t="shared" si="60"/>
        <v>0</v>
      </c>
      <c r="BR31" s="2">
        <f t="shared" si="60"/>
        <v>0</v>
      </c>
      <c r="BS31" s="2">
        <f t="shared" si="60"/>
        <v>0</v>
      </c>
      <c r="BT31" s="2">
        <f t="shared" si="60"/>
        <v>0</v>
      </c>
      <c r="BU31" s="2">
        <f t="shared" si="60"/>
        <v>0</v>
      </c>
      <c r="BV31" s="2">
        <f t="shared" si="60"/>
        <v>0</v>
      </c>
      <c r="BW31" s="2">
        <f t="shared" si="60"/>
        <v>0</v>
      </c>
      <c r="BX31" s="2">
        <f t="shared" si="60"/>
        <v>0</v>
      </c>
      <c r="BY31" s="2">
        <f t="shared" si="60"/>
        <v>0</v>
      </c>
      <c r="BZ31" s="2">
        <f t="shared" si="60"/>
        <v>0</v>
      </c>
      <c r="CA31" s="2">
        <f t="shared" si="60"/>
        <v>0</v>
      </c>
      <c r="CB31" s="2">
        <f t="shared" si="60"/>
        <v>0</v>
      </c>
      <c r="CC31" s="2">
        <f t="shared" si="60"/>
        <v>0</v>
      </c>
      <c r="CD31" s="2">
        <f t="shared" si="60"/>
        <v>0</v>
      </c>
      <c r="CE31" s="2">
        <f t="shared" si="60"/>
        <v>0</v>
      </c>
    </row>
    <row r="32" spans="1:85" x14ac:dyDescent="0.25">
      <c r="A32" s="253"/>
      <c r="B32" s="254"/>
      <c r="C32" s="255"/>
      <c r="D32" s="470"/>
      <c r="E32" s="256"/>
      <c r="F32" s="256"/>
      <c r="G32" s="346"/>
      <c r="H32" s="256"/>
      <c r="I32" s="256"/>
      <c r="J32" s="319"/>
      <c r="K32" s="319"/>
      <c r="L32" s="256"/>
      <c r="M32" s="316"/>
      <c r="N32" s="257"/>
      <c r="O32" s="347"/>
      <c r="P32" s="257"/>
      <c r="Q32" s="259"/>
      <c r="R32" s="328"/>
      <c r="S32" s="203"/>
      <c r="T32" s="121"/>
      <c r="U32" s="456"/>
      <c r="V32" s="2">
        <f t="shared" si="46"/>
        <v>1</v>
      </c>
      <c r="W32" s="2">
        <f t="shared" ref="W32:BB32" si="61">IF(DATE(YEAR(V32)+$J$32,MONTH(V32)+$K$32,DAY(1))&lt;=$U$32,DATE(YEAR(V32)+$J$32,MONTH(V32)+$K$32,DAY(1)),0)</f>
        <v>0</v>
      </c>
      <c r="X32" s="2">
        <f t="shared" si="61"/>
        <v>0</v>
      </c>
      <c r="Y32" s="2">
        <f t="shared" si="61"/>
        <v>0</v>
      </c>
      <c r="Z32" s="2">
        <f t="shared" si="61"/>
        <v>0</v>
      </c>
      <c r="AA32" s="2">
        <f t="shared" si="61"/>
        <v>0</v>
      </c>
      <c r="AB32" s="2">
        <f t="shared" si="61"/>
        <v>0</v>
      </c>
      <c r="AC32" s="2">
        <f t="shared" si="61"/>
        <v>0</v>
      </c>
      <c r="AD32" s="2">
        <f t="shared" si="61"/>
        <v>0</v>
      </c>
      <c r="AE32" s="2">
        <f t="shared" si="61"/>
        <v>0</v>
      </c>
      <c r="AF32" s="2">
        <f t="shared" si="61"/>
        <v>0</v>
      </c>
      <c r="AG32" s="2">
        <f t="shared" si="61"/>
        <v>0</v>
      </c>
      <c r="AH32" s="2">
        <f t="shared" si="61"/>
        <v>0</v>
      </c>
      <c r="AI32" s="2">
        <f t="shared" si="61"/>
        <v>0</v>
      </c>
      <c r="AJ32" s="2">
        <f t="shared" si="61"/>
        <v>0</v>
      </c>
      <c r="AK32" s="2">
        <f t="shared" si="61"/>
        <v>0</v>
      </c>
      <c r="AL32" s="2">
        <f t="shared" si="61"/>
        <v>0</v>
      </c>
      <c r="AM32" s="2">
        <f t="shared" si="61"/>
        <v>0</v>
      </c>
      <c r="AN32" s="2">
        <f t="shared" si="61"/>
        <v>0</v>
      </c>
      <c r="AO32" s="2">
        <f t="shared" si="61"/>
        <v>0</v>
      </c>
      <c r="AP32" s="2">
        <f t="shared" si="61"/>
        <v>0</v>
      </c>
      <c r="AQ32" s="2">
        <f t="shared" si="61"/>
        <v>0</v>
      </c>
      <c r="AR32" s="2">
        <f t="shared" si="61"/>
        <v>0</v>
      </c>
      <c r="AS32" s="2">
        <f t="shared" si="61"/>
        <v>0</v>
      </c>
      <c r="AT32" s="2">
        <f t="shared" si="61"/>
        <v>0</v>
      </c>
      <c r="AU32" s="2">
        <f t="shared" si="61"/>
        <v>0</v>
      </c>
      <c r="AV32" s="2">
        <f t="shared" si="61"/>
        <v>0</v>
      </c>
      <c r="AW32" s="2">
        <f t="shared" si="61"/>
        <v>0</v>
      </c>
      <c r="AX32" s="2">
        <f t="shared" si="61"/>
        <v>0</v>
      </c>
      <c r="AY32" s="2">
        <f t="shared" si="61"/>
        <v>0</v>
      </c>
      <c r="AZ32" s="2">
        <f t="shared" si="61"/>
        <v>0</v>
      </c>
      <c r="BA32" s="2">
        <f t="shared" si="61"/>
        <v>0</v>
      </c>
      <c r="BB32" s="2">
        <f t="shared" si="61"/>
        <v>0</v>
      </c>
      <c r="BC32" s="2">
        <f t="shared" ref="BC32:CE32" si="62">IF(DATE(YEAR(BB32)+$J$32,MONTH(BB32)+$K$32,DAY(1))&lt;=$U$32,DATE(YEAR(BB32)+$J$32,MONTH(BB32)+$K$32,DAY(1)),0)</f>
        <v>0</v>
      </c>
      <c r="BD32" s="2">
        <f t="shared" si="62"/>
        <v>0</v>
      </c>
      <c r="BE32" s="2">
        <f t="shared" si="62"/>
        <v>0</v>
      </c>
      <c r="BF32" s="2">
        <f t="shared" si="62"/>
        <v>0</v>
      </c>
      <c r="BG32" s="2">
        <f t="shared" si="62"/>
        <v>0</v>
      </c>
      <c r="BH32" s="2">
        <f t="shared" si="62"/>
        <v>0</v>
      </c>
      <c r="BI32" s="2">
        <f t="shared" si="62"/>
        <v>0</v>
      </c>
      <c r="BJ32" s="2">
        <f t="shared" si="62"/>
        <v>0</v>
      </c>
      <c r="BK32" s="2">
        <f t="shared" si="62"/>
        <v>0</v>
      </c>
      <c r="BL32" s="2">
        <f t="shared" si="62"/>
        <v>0</v>
      </c>
      <c r="BM32" s="2">
        <f t="shared" si="62"/>
        <v>0</v>
      </c>
      <c r="BN32" s="2">
        <f t="shared" si="62"/>
        <v>0</v>
      </c>
      <c r="BO32" s="2">
        <f t="shared" si="62"/>
        <v>0</v>
      </c>
      <c r="BP32" s="2">
        <f t="shared" si="62"/>
        <v>0</v>
      </c>
      <c r="BQ32" s="2">
        <f t="shared" si="62"/>
        <v>0</v>
      </c>
      <c r="BR32" s="2">
        <f t="shared" si="62"/>
        <v>0</v>
      </c>
      <c r="BS32" s="2">
        <f t="shared" si="62"/>
        <v>0</v>
      </c>
      <c r="BT32" s="2">
        <f t="shared" si="62"/>
        <v>0</v>
      </c>
      <c r="BU32" s="2">
        <f t="shared" si="62"/>
        <v>0</v>
      </c>
      <c r="BV32" s="2">
        <f t="shared" si="62"/>
        <v>0</v>
      </c>
      <c r="BW32" s="2">
        <f t="shared" si="62"/>
        <v>0</v>
      </c>
      <c r="BX32" s="2">
        <f t="shared" si="62"/>
        <v>0</v>
      </c>
      <c r="BY32" s="2">
        <f t="shared" si="62"/>
        <v>0</v>
      </c>
      <c r="BZ32" s="2">
        <f t="shared" si="62"/>
        <v>0</v>
      </c>
      <c r="CA32" s="2">
        <f t="shared" si="62"/>
        <v>0</v>
      </c>
      <c r="CB32" s="2">
        <f t="shared" si="62"/>
        <v>0</v>
      </c>
      <c r="CC32" s="2">
        <f t="shared" si="62"/>
        <v>0</v>
      </c>
      <c r="CD32" s="2">
        <f t="shared" si="62"/>
        <v>0</v>
      </c>
      <c r="CE32" s="2">
        <f t="shared" si="62"/>
        <v>0</v>
      </c>
    </row>
    <row r="33" spans="1:83" x14ac:dyDescent="0.25">
      <c r="A33" s="253"/>
      <c r="B33" s="254"/>
      <c r="C33" s="255"/>
      <c r="D33" s="470"/>
      <c r="E33" s="256"/>
      <c r="F33" s="256"/>
      <c r="G33" s="346"/>
      <c r="H33" s="256"/>
      <c r="I33" s="256"/>
      <c r="J33" s="319"/>
      <c r="K33" s="319"/>
      <c r="L33" s="374"/>
      <c r="M33" s="316"/>
      <c r="N33" s="257"/>
      <c r="O33" s="347"/>
      <c r="P33" s="257"/>
      <c r="Q33" s="259"/>
      <c r="R33" s="328"/>
      <c r="S33" s="203"/>
      <c r="T33" s="121"/>
      <c r="U33" s="456"/>
      <c r="V33" s="2">
        <f t="shared" si="46"/>
        <v>1</v>
      </c>
      <c r="W33" s="2">
        <f t="shared" ref="W33:BB33" si="63">IF(DATE(YEAR(V33)+$J$33,MONTH(V33)+$K$33,DAY(1))&lt;=$U$33,DATE(YEAR(V33)+$J$33,MONTH(V33)+$K$33,DAY(1)),0)</f>
        <v>0</v>
      </c>
      <c r="X33" s="2">
        <f t="shared" si="63"/>
        <v>0</v>
      </c>
      <c r="Y33" s="2">
        <f t="shared" si="63"/>
        <v>0</v>
      </c>
      <c r="Z33" s="2">
        <f t="shared" si="63"/>
        <v>0</v>
      </c>
      <c r="AA33" s="2">
        <f t="shared" si="63"/>
        <v>0</v>
      </c>
      <c r="AB33" s="2">
        <f t="shared" si="63"/>
        <v>0</v>
      </c>
      <c r="AC33" s="2">
        <f t="shared" si="63"/>
        <v>0</v>
      </c>
      <c r="AD33" s="2">
        <f t="shared" si="63"/>
        <v>0</v>
      </c>
      <c r="AE33" s="2">
        <f t="shared" si="63"/>
        <v>0</v>
      </c>
      <c r="AF33" s="2">
        <f t="shared" si="63"/>
        <v>0</v>
      </c>
      <c r="AG33" s="2">
        <f t="shared" si="63"/>
        <v>0</v>
      </c>
      <c r="AH33" s="2">
        <f t="shared" si="63"/>
        <v>0</v>
      </c>
      <c r="AI33" s="2">
        <f t="shared" si="63"/>
        <v>0</v>
      </c>
      <c r="AJ33" s="2">
        <f t="shared" si="63"/>
        <v>0</v>
      </c>
      <c r="AK33" s="2">
        <f t="shared" si="63"/>
        <v>0</v>
      </c>
      <c r="AL33" s="2">
        <f t="shared" si="63"/>
        <v>0</v>
      </c>
      <c r="AM33" s="2">
        <f t="shared" si="63"/>
        <v>0</v>
      </c>
      <c r="AN33" s="2">
        <f t="shared" si="63"/>
        <v>0</v>
      </c>
      <c r="AO33" s="2">
        <f t="shared" si="63"/>
        <v>0</v>
      </c>
      <c r="AP33" s="2">
        <f t="shared" si="63"/>
        <v>0</v>
      </c>
      <c r="AQ33" s="2">
        <f t="shared" si="63"/>
        <v>0</v>
      </c>
      <c r="AR33" s="2">
        <f t="shared" si="63"/>
        <v>0</v>
      </c>
      <c r="AS33" s="2">
        <f t="shared" si="63"/>
        <v>0</v>
      </c>
      <c r="AT33" s="2">
        <f t="shared" si="63"/>
        <v>0</v>
      </c>
      <c r="AU33" s="2">
        <f t="shared" si="63"/>
        <v>0</v>
      </c>
      <c r="AV33" s="2">
        <f t="shared" si="63"/>
        <v>0</v>
      </c>
      <c r="AW33" s="2">
        <f t="shared" si="63"/>
        <v>0</v>
      </c>
      <c r="AX33" s="2">
        <f t="shared" si="63"/>
        <v>0</v>
      </c>
      <c r="AY33" s="2">
        <f t="shared" si="63"/>
        <v>0</v>
      </c>
      <c r="AZ33" s="2">
        <f t="shared" si="63"/>
        <v>0</v>
      </c>
      <c r="BA33" s="2">
        <f t="shared" si="63"/>
        <v>0</v>
      </c>
      <c r="BB33" s="2">
        <f t="shared" si="63"/>
        <v>0</v>
      </c>
      <c r="BC33" s="2">
        <f t="shared" ref="BC33:CE33" si="64">IF(DATE(YEAR(BB33)+$J$33,MONTH(BB33)+$K$33,DAY(1))&lt;=$U$33,DATE(YEAR(BB33)+$J$33,MONTH(BB33)+$K$33,DAY(1)),0)</f>
        <v>0</v>
      </c>
      <c r="BD33" s="2">
        <f t="shared" si="64"/>
        <v>0</v>
      </c>
      <c r="BE33" s="2">
        <f t="shared" si="64"/>
        <v>0</v>
      </c>
      <c r="BF33" s="2">
        <f t="shared" si="64"/>
        <v>0</v>
      </c>
      <c r="BG33" s="2">
        <f t="shared" si="64"/>
        <v>0</v>
      </c>
      <c r="BH33" s="2">
        <f t="shared" si="64"/>
        <v>0</v>
      </c>
      <c r="BI33" s="2">
        <f t="shared" si="64"/>
        <v>0</v>
      </c>
      <c r="BJ33" s="2">
        <f t="shared" si="64"/>
        <v>0</v>
      </c>
      <c r="BK33" s="2">
        <f t="shared" si="64"/>
        <v>0</v>
      </c>
      <c r="BL33" s="2">
        <f t="shared" si="64"/>
        <v>0</v>
      </c>
      <c r="BM33" s="2">
        <f t="shared" si="64"/>
        <v>0</v>
      </c>
      <c r="BN33" s="2">
        <f t="shared" si="64"/>
        <v>0</v>
      </c>
      <c r="BO33" s="2">
        <f t="shared" si="64"/>
        <v>0</v>
      </c>
      <c r="BP33" s="2">
        <f t="shared" si="64"/>
        <v>0</v>
      </c>
      <c r="BQ33" s="2">
        <f t="shared" si="64"/>
        <v>0</v>
      </c>
      <c r="BR33" s="2">
        <f t="shared" si="64"/>
        <v>0</v>
      </c>
      <c r="BS33" s="2">
        <f t="shared" si="64"/>
        <v>0</v>
      </c>
      <c r="BT33" s="2">
        <f t="shared" si="64"/>
        <v>0</v>
      </c>
      <c r="BU33" s="2">
        <f t="shared" si="64"/>
        <v>0</v>
      </c>
      <c r="BV33" s="2">
        <f t="shared" si="64"/>
        <v>0</v>
      </c>
      <c r="BW33" s="2">
        <f t="shared" si="64"/>
        <v>0</v>
      </c>
      <c r="BX33" s="2">
        <f t="shared" si="64"/>
        <v>0</v>
      </c>
      <c r="BY33" s="2">
        <f t="shared" si="64"/>
        <v>0</v>
      </c>
      <c r="BZ33" s="2">
        <f t="shared" si="64"/>
        <v>0</v>
      </c>
      <c r="CA33" s="2">
        <f t="shared" si="64"/>
        <v>0</v>
      </c>
      <c r="CB33" s="2">
        <f t="shared" si="64"/>
        <v>0</v>
      </c>
      <c r="CC33" s="2">
        <f t="shared" si="64"/>
        <v>0</v>
      </c>
      <c r="CD33" s="2">
        <f t="shared" si="64"/>
        <v>0</v>
      </c>
      <c r="CE33" s="2">
        <f t="shared" si="64"/>
        <v>0</v>
      </c>
    </row>
    <row r="34" spans="1:83" x14ac:dyDescent="0.25">
      <c r="A34" s="253"/>
      <c r="B34" s="254"/>
      <c r="C34" s="255"/>
      <c r="D34" s="470"/>
      <c r="E34" s="256"/>
      <c r="F34" s="256"/>
      <c r="G34" s="346"/>
      <c r="H34" s="256"/>
      <c r="I34" s="256"/>
      <c r="J34" s="319"/>
      <c r="K34" s="319"/>
      <c r="L34" s="256"/>
      <c r="M34" s="316"/>
      <c r="N34" s="257"/>
      <c r="O34" s="347"/>
      <c r="P34" s="257"/>
      <c r="Q34" s="259"/>
      <c r="R34" s="328"/>
      <c r="S34" s="203"/>
      <c r="T34" s="121"/>
      <c r="U34" s="456"/>
      <c r="V34" s="2">
        <f t="shared" si="46"/>
        <v>1</v>
      </c>
      <c r="W34" s="2">
        <f t="shared" ref="W34:BB34" si="65">IF(DATE(YEAR(V34)+$J$34,MONTH(V34)+$K$34,DAY(1))&lt;=$U$34,DATE(YEAR(V34)+$J$34,MONTH(V34)+$K$34,DAY(1)),0)</f>
        <v>0</v>
      </c>
      <c r="X34" s="2">
        <f t="shared" si="65"/>
        <v>0</v>
      </c>
      <c r="Y34" s="2">
        <f t="shared" si="65"/>
        <v>0</v>
      </c>
      <c r="Z34" s="2">
        <f t="shared" si="65"/>
        <v>0</v>
      </c>
      <c r="AA34" s="2">
        <f t="shared" si="65"/>
        <v>0</v>
      </c>
      <c r="AB34" s="2">
        <f t="shared" si="65"/>
        <v>0</v>
      </c>
      <c r="AC34" s="2">
        <f t="shared" si="65"/>
        <v>0</v>
      </c>
      <c r="AD34" s="2">
        <f t="shared" si="65"/>
        <v>0</v>
      </c>
      <c r="AE34" s="2">
        <f t="shared" si="65"/>
        <v>0</v>
      </c>
      <c r="AF34" s="2">
        <f t="shared" si="65"/>
        <v>0</v>
      </c>
      <c r="AG34" s="2">
        <f t="shared" si="65"/>
        <v>0</v>
      </c>
      <c r="AH34" s="2">
        <f t="shared" si="65"/>
        <v>0</v>
      </c>
      <c r="AI34" s="2">
        <f t="shared" si="65"/>
        <v>0</v>
      </c>
      <c r="AJ34" s="2">
        <f t="shared" si="65"/>
        <v>0</v>
      </c>
      <c r="AK34" s="2">
        <f t="shared" si="65"/>
        <v>0</v>
      </c>
      <c r="AL34" s="2">
        <f t="shared" si="65"/>
        <v>0</v>
      </c>
      <c r="AM34" s="2">
        <f t="shared" si="65"/>
        <v>0</v>
      </c>
      <c r="AN34" s="2">
        <f t="shared" si="65"/>
        <v>0</v>
      </c>
      <c r="AO34" s="2">
        <f t="shared" si="65"/>
        <v>0</v>
      </c>
      <c r="AP34" s="2">
        <f t="shared" si="65"/>
        <v>0</v>
      </c>
      <c r="AQ34" s="2">
        <f t="shared" si="65"/>
        <v>0</v>
      </c>
      <c r="AR34" s="2">
        <f t="shared" si="65"/>
        <v>0</v>
      </c>
      <c r="AS34" s="2">
        <f t="shared" si="65"/>
        <v>0</v>
      </c>
      <c r="AT34" s="2">
        <f t="shared" si="65"/>
        <v>0</v>
      </c>
      <c r="AU34" s="2">
        <f t="shared" si="65"/>
        <v>0</v>
      </c>
      <c r="AV34" s="2">
        <f t="shared" si="65"/>
        <v>0</v>
      </c>
      <c r="AW34" s="2">
        <f t="shared" si="65"/>
        <v>0</v>
      </c>
      <c r="AX34" s="2">
        <f t="shared" si="65"/>
        <v>0</v>
      </c>
      <c r="AY34" s="2">
        <f t="shared" si="65"/>
        <v>0</v>
      </c>
      <c r="AZ34" s="2">
        <f t="shared" si="65"/>
        <v>0</v>
      </c>
      <c r="BA34" s="2">
        <f t="shared" si="65"/>
        <v>0</v>
      </c>
      <c r="BB34" s="2">
        <f t="shared" si="65"/>
        <v>0</v>
      </c>
      <c r="BC34" s="2">
        <f t="shared" ref="BC34:CE34" si="66">IF(DATE(YEAR(BB34)+$J$34,MONTH(BB34)+$K$34,DAY(1))&lt;=$U$34,DATE(YEAR(BB34)+$J$34,MONTH(BB34)+$K$34,DAY(1)),0)</f>
        <v>0</v>
      </c>
      <c r="BD34" s="2">
        <f t="shared" si="66"/>
        <v>0</v>
      </c>
      <c r="BE34" s="2">
        <f t="shared" si="66"/>
        <v>0</v>
      </c>
      <c r="BF34" s="2">
        <f t="shared" si="66"/>
        <v>0</v>
      </c>
      <c r="BG34" s="2">
        <f t="shared" si="66"/>
        <v>0</v>
      </c>
      <c r="BH34" s="2">
        <f t="shared" si="66"/>
        <v>0</v>
      </c>
      <c r="BI34" s="2">
        <f t="shared" si="66"/>
        <v>0</v>
      </c>
      <c r="BJ34" s="2">
        <f t="shared" si="66"/>
        <v>0</v>
      </c>
      <c r="BK34" s="2">
        <f t="shared" si="66"/>
        <v>0</v>
      </c>
      <c r="BL34" s="2">
        <f t="shared" si="66"/>
        <v>0</v>
      </c>
      <c r="BM34" s="2">
        <f t="shared" si="66"/>
        <v>0</v>
      </c>
      <c r="BN34" s="2">
        <f t="shared" si="66"/>
        <v>0</v>
      </c>
      <c r="BO34" s="2">
        <f t="shared" si="66"/>
        <v>0</v>
      </c>
      <c r="BP34" s="2">
        <f t="shared" si="66"/>
        <v>0</v>
      </c>
      <c r="BQ34" s="2">
        <f t="shared" si="66"/>
        <v>0</v>
      </c>
      <c r="BR34" s="2">
        <f t="shared" si="66"/>
        <v>0</v>
      </c>
      <c r="BS34" s="2">
        <f t="shared" si="66"/>
        <v>0</v>
      </c>
      <c r="BT34" s="2">
        <f t="shared" si="66"/>
        <v>0</v>
      </c>
      <c r="BU34" s="2">
        <f t="shared" si="66"/>
        <v>0</v>
      </c>
      <c r="BV34" s="2">
        <f t="shared" si="66"/>
        <v>0</v>
      </c>
      <c r="BW34" s="2">
        <f t="shared" si="66"/>
        <v>0</v>
      </c>
      <c r="BX34" s="2">
        <f t="shared" si="66"/>
        <v>0</v>
      </c>
      <c r="BY34" s="2">
        <f t="shared" si="66"/>
        <v>0</v>
      </c>
      <c r="BZ34" s="2">
        <f t="shared" si="66"/>
        <v>0</v>
      </c>
      <c r="CA34" s="2">
        <f t="shared" si="66"/>
        <v>0</v>
      </c>
      <c r="CB34" s="2">
        <f t="shared" si="66"/>
        <v>0</v>
      </c>
      <c r="CC34" s="2">
        <f t="shared" si="66"/>
        <v>0</v>
      </c>
      <c r="CD34" s="2">
        <f t="shared" si="66"/>
        <v>0</v>
      </c>
      <c r="CE34" s="2">
        <f t="shared" si="66"/>
        <v>0</v>
      </c>
    </row>
    <row r="35" spans="1:83" x14ac:dyDescent="0.25">
      <c r="A35" s="253"/>
      <c r="B35" s="254"/>
      <c r="C35" s="255"/>
      <c r="D35" s="470"/>
      <c r="E35" s="256"/>
      <c r="F35" s="256"/>
      <c r="G35" s="346"/>
      <c r="H35" s="256"/>
      <c r="I35" s="256"/>
      <c r="J35" s="319"/>
      <c r="K35" s="319"/>
      <c r="L35" s="374"/>
      <c r="M35" s="316"/>
      <c r="N35" s="257"/>
      <c r="O35" s="347"/>
      <c r="P35" s="257"/>
      <c r="Q35" s="259"/>
      <c r="R35" s="328"/>
      <c r="S35" s="203"/>
      <c r="T35" s="121"/>
      <c r="U35" s="456"/>
      <c r="V35" s="2">
        <f t="shared" si="46"/>
        <v>1</v>
      </c>
      <c r="W35" s="2">
        <f t="shared" ref="W35:BB35" si="67">IF(DATE(YEAR(V35)+$J$35,MONTH(V35)+$K$35,DAY(1))&lt;=$U$35,DATE(YEAR(V35)+$J$35,MONTH(V35)+$K$35,DAY(1)),0)</f>
        <v>0</v>
      </c>
      <c r="X35" s="2">
        <f t="shared" si="67"/>
        <v>0</v>
      </c>
      <c r="Y35" s="2">
        <f t="shared" si="67"/>
        <v>0</v>
      </c>
      <c r="Z35" s="2">
        <f t="shared" si="67"/>
        <v>0</v>
      </c>
      <c r="AA35" s="2">
        <f t="shared" si="67"/>
        <v>0</v>
      </c>
      <c r="AB35" s="2">
        <f t="shared" si="67"/>
        <v>0</v>
      </c>
      <c r="AC35" s="2">
        <f t="shared" si="67"/>
        <v>0</v>
      </c>
      <c r="AD35" s="2">
        <f t="shared" si="67"/>
        <v>0</v>
      </c>
      <c r="AE35" s="2">
        <f t="shared" si="67"/>
        <v>0</v>
      </c>
      <c r="AF35" s="2">
        <f t="shared" si="67"/>
        <v>0</v>
      </c>
      <c r="AG35" s="2">
        <f t="shared" si="67"/>
        <v>0</v>
      </c>
      <c r="AH35" s="2">
        <f t="shared" si="67"/>
        <v>0</v>
      </c>
      <c r="AI35" s="2">
        <f t="shared" si="67"/>
        <v>0</v>
      </c>
      <c r="AJ35" s="2">
        <f t="shared" si="67"/>
        <v>0</v>
      </c>
      <c r="AK35" s="2">
        <f t="shared" si="67"/>
        <v>0</v>
      </c>
      <c r="AL35" s="2">
        <f t="shared" si="67"/>
        <v>0</v>
      </c>
      <c r="AM35" s="2">
        <f t="shared" si="67"/>
        <v>0</v>
      </c>
      <c r="AN35" s="2">
        <f t="shared" si="67"/>
        <v>0</v>
      </c>
      <c r="AO35" s="2">
        <f t="shared" si="67"/>
        <v>0</v>
      </c>
      <c r="AP35" s="2">
        <f t="shared" si="67"/>
        <v>0</v>
      </c>
      <c r="AQ35" s="2">
        <f t="shared" si="67"/>
        <v>0</v>
      </c>
      <c r="AR35" s="2">
        <f t="shared" si="67"/>
        <v>0</v>
      </c>
      <c r="AS35" s="2">
        <f t="shared" si="67"/>
        <v>0</v>
      </c>
      <c r="AT35" s="2">
        <f t="shared" si="67"/>
        <v>0</v>
      </c>
      <c r="AU35" s="2">
        <f t="shared" si="67"/>
        <v>0</v>
      </c>
      <c r="AV35" s="2">
        <f t="shared" si="67"/>
        <v>0</v>
      </c>
      <c r="AW35" s="2">
        <f t="shared" si="67"/>
        <v>0</v>
      </c>
      <c r="AX35" s="2">
        <f t="shared" si="67"/>
        <v>0</v>
      </c>
      <c r="AY35" s="2">
        <f t="shared" si="67"/>
        <v>0</v>
      </c>
      <c r="AZ35" s="2">
        <f t="shared" si="67"/>
        <v>0</v>
      </c>
      <c r="BA35" s="2">
        <f t="shared" si="67"/>
        <v>0</v>
      </c>
      <c r="BB35" s="2">
        <f t="shared" si="67"/>
        <v>0</v>
      </c>
      <c r="BC35" s="2">
        <f t="shared" ref="BC35:CE35" si="68">IF(DATE(YEAR(BB35)+$J$35,MONTH(BB35)+$K$35,DAY(1))&lt;=$U$35,DATE(YEAR(BB35)+$J$35,MONTH(BB35)+$K$35,DAY(1)),0)</f>
        <v>0</v>
      </c>
      <c r="BD35" s="2">
        <f t="shared" si="68"/>
        <v>0</v>
      </c>
      <c r="BE35" s="2">
        <f t="shared" si="68"/>
        <v>0</v>
      </c>
      <c r="BF35" s="2">
        <f t="shared" si="68"/>
        <v>0</v>
      </c>
      <c r="BG35" s="2">
        <f t="shared" si="68"/>
        <v>0</v>
      </c>
      <c r="BH35" s="2">
        <f t="shared" si="68"/>
        <v>0</v>
      </c>
      <c r="BI35" s="2">
        <f t="shared" si="68"/>
        <v>0</v>
      </c>
      <c r="BJ35" s="2">
        <f t="shared" si="68"/>
        <v>0</v>
      </c>
      <c r="BK35" s="2">
        <f t="shared" si="68"/>
        <v>0</v>
      </c>
      <c r="BL35" s="2">
        <f t="shared" si="68"/>
        <v>0</v>
      </c>
      <c r="BM35" s="2">
        <f t="shared" si="68"/>
        <v>0</v>
      </c>
      <c r="BN35" s="2">
        <f t="shared" si="68"/>
        <v>0</v>
      </c>
      <c r="BO35" s="2">
        <f t="shared" si="68"/>
        <v>0</v>
      </c>
      <c r="BP35" s="2">
        <f t="shared" si="68"/>
        <v>0</v>
      </c>
      <c r="BQ35" s="2">
        <f t="shared" si="68"/>
        <v>0</v>
      </c>
      <c r="BR35" s="2">
        <f t="shared" si="68"/>
        <v>0</v>
      </c>
      <c r="BS35" s="2">
        <f t="shared" si="68"/>
        <v>0</v>
      </c>
      <c r="BT35" s="2">
        <f t="shared" si="68"/>
        <v>0</v>
      </c>
      <c r="BU35" s="2">
        <f t="shared" si="68"/>
        <v>0</v>
      </c>
      <c r="BV35" s="2">
        <f t="shared" si="68"/>
        <v>0</v>
      </c>
      <c r="BW35" s="2">
        <f t="shared" si="68"/>
        <v>0</v>
      </c>
      <c r="BX35" s="2">
        <f t="shared" si="68"/>
        <v>0</v>
      </c>
      <c r="BY35" s="2">
        <f t="shared" si="68"/>
        <v>0</v>
      </c>
      <c r="BZ35" s="2">
        <f t="shared" si="68"/>
        <v>0</v>
      </c>
      <c r="CA35" s="2">
        <f t="shared" si="68"/>
        <v>0</v>
      </c>
      <c r="CB35" s="2">
        <f t="shared" si="68"/>
        <v>0</v>
      </c>
      <c r="CC35" s="2">
        <f t="shared" si="68"/>
        <v>0</v>
      </c>
      <c r="CD35" s="2">
        <f t="shared" si="68"/>
        <v>0</v>
      </c>
      <c r="CE35" s="2">
        <f t="shared" si="68"/>
        <v>0</v>
      </c>
    </row>
    <row r="36" spans="1:83" x14ac:dyDescent="0.25">
      <c r="A36" s="253"/>
      <c r="B36" s="254"/>
      <c r="C36" s="255"/>
      <c r="D36" s="470"/>
      <c r="E36" s="256"/>
      <c r="F36" s="256"/>
      <c r="G36" s="346"/>
      <c r="H36" s="256"/>
      <c r="I36" s="256"/>
      <c r="J36" s="319"/>
      <c r="K36" s="319"/>
      <c r="L36" s="256"/>
      <c r="M36" s="316"/>
      <c r="N36" s="257"/>
      <c r="O36" s="347"/>
      <c r="P36" s="257"/>
      <c r="Q36" s="259"/>
      <c r="R36" s="328"/>
      <c r="S36" s="203"/>
      <c r="T36" s="121"/>
      <c r="U36" s="456"/>
      <c r="V36" s="2">
        <f t="shared" si="46"/>
        <v>1</v>
      </c>
      <c r="W36" s="2">
        <f t="shared" ref="W36:BB36" si="69">IF(DATE(YEAR(V36)+$J$36,MONTH(V36)+$K$36,DAY(1))&lt;=$U$36,DATE(YEAR(V36)+$J$36,MONTH(V36)+$K$36,DAY(1)),0)</f>
        <v>0</v>
      </c>
      <c r="X36" s="2">
        <f t="shared" si="69"/>
        <v>0</v>
      </c>
      <c r="Y36" s="2">
        <f t="shared" si="69"/>
        <v>0</v>
      </c>
      <c r="Z36" s="2">
        <f t="shared" si="69"/>
        <v>0</v>
      </c>
      <c r="AA36" s="2">
        <f t="shared" si="69"/>
        <v>0</v>
      </c>
      <c r="AB36" s="2">
        <f t="shared" si="69"/>
        <v>0</v>
      </c>
      <c r="AC36" s="2">
        <f t="shared" si="69"/>
        <v>0</v>
      </c>
      <c r="AD36" s="2">
        <f t="shared" si="69"/>
        <v>0</v>
      </c>
      <c r="AE36" s="2">
        <f t="shared" si="69"/>
        <v>0</v>
      </c>
      <c r="AF36" s="2">
        <f t="shared" si="69"/>
        <v>0</v>
      </c>
      <c r="AG36" s="2">
        <f t="shared" si="69"/>
        <v>0</v>
      </c>
      <c r="AH36" s="2">
        <f t="shared" si="69"/>
        <v>0</v>
      </c>
      <c r="AI36" s="2">
        <f t="shared" si="69"/>
        <v>0</v>
      </c>
      <c r="AJ36" s="2">
        <f t="shared" si="69"/>
        <v>0</v>
      </c>
      <c r="AK36" s="2">
        <f t="shared" si="69"/>
        <v>0</v>
      </c>
      <c r="AL36" s="2">
        <f t="shared" si="69"/>
        <v>0</v>
      </c>
      <c r="AM36" s="2">
        <f t="shared" si="69"/>
        <v>0</v>
      </c>
      <c r="AN36" s="2">
        <f t="shared" si="69"/>
        <v>0</v>
      </c>
      <c r="AO36" s="2">
        <f t="shared" si="69"/>
        <v>0</v>
      </c>
      <c r="AP36" s="2">
        <f t="shared" si="69"/>
        <v>0</v>
      </c>
      <c r="AQ36" s="2">
        <f t="shared" si="69"/>
        <v>0</v>
      </c>
      <c r="AR36" s="2">
        <f t="shared" si="69"/>
        <v>0</v>
      </c>
      <c r="AS36" s="2">
        <f t="shared" si="69"/>
        <v>0</v>
      </c>
      <c r="AT36" s="2">
        <f t="shared" si="69"/>
        <v>0</v>
      </c>
      <c r="AU36" s="2">
        <f t="shared" si="69"/>
        <v>0</v>
      </c>
      <c r="AV36" s="2">
        <f t="shared" si="69"/>
        <v>0</v>
      </c>
      <c r="AW36" s="2">
        <f t="shared" si="69"/>
        <v>0</v>
      </c>
      <c r="AX36" s="2">
        <f t="shared" si="69"/>
        <v>0</v>
      </c>
      <c r="AY36" s="2">
        <f t="shared" si="69"/>
        <v>0</v>
      </c>
      <c r="AZ36" s="2">
        <f t="shared" si="69"/>
        <v>0</v>
      </c>
      <c r="BA36" s="2">
        <f t="shared" si="69"/>
        <v>0</v>
      </c>
      <c r="BB36" s="2">
        <f t="shared" si="69"/>
        <v>0</v>
      </c>
      <c r="BC36" s="2">
        <f t="shared" ref="BC36:CE36" si="70">IF(DATE(YEAR(BB36)+$J$36,MONTH(BB36)+$K$36,DAY(1))&lt;=$U$36,DATE(YEAR(BB36)+$J$36,MONTH(BB36)+$K$36,DAY(1)),0)</f>
        <v>0</v>
      </c>
      <c r="BD36" s="2">
        <f t="shared" si="70"/>
        <v>0</v>
      </c>
      <c r="BE36" s="2">
        <f t="shared" si="70"/>
        <v>0</v>
      </c>
      <c r="BF36" s="2">
        <f t="shared" si="70"/>
        <v>0</v>
      </c>
      <c r="BG36" s="2">
        <f t="shared" si="70"/>
        <v>0</v>
      </c>
      <c r="BH36" s="2">
        <f t="shared" si="70"/>
        <v>0</v>
      </c>
      <c r="BI36" s="2">
        <f t="shared" si="70"/>
        <v>0</v>
      </c>
      <c r="BJ36" s="2">
        <f t="shared" si="70"/>
        <v>0</v>
      </c>
      <c r="BK36" s="2">
        <f t="shared" si="70"/>
        <v>0</v>
      </c>
      <c r="BL36" s="2">
        <f t="shared" si="70"/>
        <v>0</v>
      </c>
      <c r="BM36" s="2">
        <f t="shared" si="70"/>
        <v>0</v>
      </c>
      <c r="BN36" s="2">
        <f t="shared" si="70"/>
        <v>0</v>
      </c>
      <c r="BO36" s="2">
        <f t="shared" si="70"/>
        <v>0</v>
      </c>
      <c r="BP36" s="2">
        <f t="shared" si="70"/>
        <v>0</v>
      </c>
      <c r="BQ36" s="2">
        <f t="shared" si="70"/>
        <v>0</v>
      </c>
      <c r="BR36" s="2">
        <f t="shared" si="70"/>
        <v>0</v>
      </c>
      <c r="BS36" s="2">
        <f t="shared" si="70"/>
        <v>0</v>
      </c>
      <c r="BT36" s="2">
        <f t="shared" si="70"/>
        <v>0</v>
      </c>
      <c r="BU36" s="2">
        <f t="shared" si="70"/>
        <v>0</v>
      </c>
      <c r="BV36" s="2">
        <f t="shared" si="70"/>
        <v>0</v>
      </c>
      <c r="BW36" s="2">
        <f t="shared" si="70"/>
        <v>0</v>
      </c>
      <c r="BX36" s="2">
        <f t="shared" si="70"/>
        <v>0</v>
      </c>
      <c r="BY36" s="2">
        <f t="shared" si="70"/>
        <v>0</v>
      </c>
      <c r="BZ36" s="2">
        <f t="shared" si="70"/>
        <v>0</v>
      </c>
      <c r="CA36" s="2">
        <f t="shared" si="70"/>
        <v>0</v>
      </c>
      <c r="CB36" s="2">
        <f t="shared" si="70"/>
        <v>0</v>
      </c>
      <c r="CC36" s="2">
        <f t="shared" si="70"/>
        <v>0</v>
      </c>
      <c r="CD36" s="2">
        <f t="shared" si="70"/>
        <v>0</v>
      </c>
      <c r="CE36" s="2">
        <f t="shared" si="70"/>
        <v>0</v>
      </c>
    </row>
    <row r="37" spans="1:83" x14ac:dyDescent="0.25">
      <c r="A37" s="253"/>
      <c r="B37" s="254"/>
      <c r="C37" s="255"/>
      <c r="D37" s="470"/>
      <c r="E37" s="256"/>
      <c r="F37" s="256"/>
      <c r="G37" s="346"/>
      <c r="H37" s="256"/>
      <c r="I37" s="256"/>
      <c r="J37" s="319"/>
      <c r="K37" s="319"/>
      <c r="L37" s="374"/>
      <c r="M37" s="316"/>
      <c r="N37" s="257"/>
      <c r="O37" s="347"/>
      <c r="P37" s="257"/>
      <c r="Q37" s="259"/>
      <c r="R37" s="328"/>
      <c r="S37" s="203"/>
      <c r="T37" s="121"/>
      <c r="U37" s="456"/>
      <c r="V37" s="2">
        <f t="shared" si="46"/>
        <v>1</v>
      </c>
      <c r="W37" s="2">
        <f t="shared" ref="W37:BB37" si="71">IF(DATE(YEAR(V37)+$J$37,MONTH(V37)+$K$37,DAY(1))&lt;=$U$37,DATE(YEAR(V37)+$J$37,MONTH(V37)+$K$37,DAY(1)),0)</f>
        <v>0</v>
      </c>
      <c r="X37" s="2">
        <f t="shared" si="71"/>
        <v>0</v>
      </c>
      <c r="Y37" s="2">
        <f t="shared" si="71"/>
        <v>0</v>
      </c>
      <c r="Z37" s="2">
        <f t="shared" si="71"/>
        <v>0</v>
      </c>
      <c r="AA37" s="2">
        <f t="shared" si="71"/>
        <v>0</v>
      </c>
      <c r="AB37" s="2">
        <f t="shared" si="71"/>
        <v>0</v>
      </c>
      <c r="AC37" s="2">
        <f t="shared" si="71"/>
        <v>0</v>
      </c>
      <c r="AD37" s="2">
        <f t="shared" si="71"/>
        <v>0</v>
      </c>
      <c r="AE37" s="2">
        <f t="shared" si="71"/>
        <v>0</v>
      </c>
      <c r="AF37" s="2">
        <f t="shared" si="71"/>
        <v>0</v>
      </c>
      <c r="AG37" s="2">
        <f t="shared" si="71"/>
        <v>0</v>
      </c>
      <c r="AH37" s="2">
        <f t="shared" si="71"/>
        <v>0</v>
      </c>
      <c r="AI37" s="2">
        <f t="shared" si="71"/>
        <v>0</v>
      </c>
      <c r="AJ37" s="2">
        <f t="shared" si="71"/>
        <v>0</v>
      </c>
      <c r="AK37" s="2">
        <f t="shared" si="71"/>
        <v>0</v>
      </c>
      <c r="AL37" s="2">
        <f t="shared" si="71"/>
        <v>0</v>
      </c>
      <c r="AM37" s="2">
        <f t="shared" si="71"/>
        <v>0</v>
      </c>
      <c r="AN37" s="2">
        <f t="shared" si="71"/>
        <v>0</v>
      </c>
      <c r="AO37" s="2">
        <f t="shared" si="71"/>
        <v>0</v>
      </c>
      <c r="AP37" s="2">
        <f t="shared" si="71"/>
        <v>0</v>
      </c>
      <c r="AQ37" s="2">
        <f t="shared" si="71"/>
        <v>0</v>
      </c>
      <c r="AR37" s="2">
        <f t="shared" si="71"/>
        <v>0</v>
      </c>
      <c r="AS37" s="2">
        <f t="shared" si="71"/>
        <v>0</v>
      </c>
      <c r="AT37" s="2">
        <f t="shared" si="71"/>
        <v>0</v>
      </c>
      <c r="AU37" s="2">
        <f t="shared" si="71"/>
        <v>0</v>
      </c>
      <c r="AV37" s="2">
        <f t="shared" si="71"/>
        <v>0</v>
      </c>
      <c r="AW37" s="2">
        <f t="shared" si="71"/>
        <v>0</v>
      </c>
      <c r="AX37" s="2">
        <f t="shared" si="71"/>
        <v>0</v>
      </c>
      <c r="AY37" s="2">
        <f t="shared" si="71"/>
        <v>0</v>
      </c>
      <c r="AZ37" s="2">
        <f t="shared" si="71"/>
        <v>0</v>
      </c>
      <c r="BA37" s="2">
        <f t="shared" si="71"/>
        <v>0</v>
      </c>
      <c r="BB37" s="2">
        <f t="shared" si="71"/>
        <v>0</v>
      </c>
      <c r="BC37" s="2">
        <f t="shared" ref="BC37:CE37" si="72">IF(DATE(YEAR(BB37)+$J$37,MONTH(BB37)+$K$37,DAY(1))&lt;=$U$37,DATE(YEAR(BB37)+$J$37,MONTH(BB37)+$K$37,DAY(1)),0)</f>
        <v>0</v>
      </c>
      <c r="BD37" s="2">
        <f t="shared" si="72"/>
        <v>0</v>
      </c>
      <c r="BE37" s="2">
        <f t="shared" si="72"/>
        <v>0</v>
      </c>
      <c r="BF37" s="2">
        <f t="shared" si="72"/>
        <v>0</v>
      </c>
      <c r="BG37" s="2">
        <f t="shared" si="72"/>
        <v>0</v>
      </c>
      <c r="BH37" s="2">
        <f t="shared" si="72"/>
        <v>0</v>
      </c>
      <c r="BI37" s="2">
        <f t="shared" si="72"/>
        <v>0</v>
      </c>
      <c r="BJ37" s="2">
        <f t="shared" si="72"/>
        <v>0</v>
      </c>
      <c r="BK37" s="2">
        <f t="shared" si="72"/>
        <v>0</v>
      </c>
      <c r="BL37" s="2">
        <f t="shared" si="72"/>
        <v>0</v>
      </c>
      <c r="BM37" s="2">
        <f t="shared" si="72"/>
        <v>0</v>
      </c>
      <c r="BN37" s="2">
        <f t="shared" si="72"/>
        <v>0</v>
      </c>
      <c r="BO37" s="2">
        <f t="shared" si="72"/>
        <v>0</v>
      </c>
      <c r="BP37" s="2">
        <f t="shared" si="72"/>
        <v>0</v>
      </c>
      <c r="BQ37" s="2">
        <f t="shared" si="72"/>
        <v>0</v>
      </c>
      <c r="BR37" s="2">
        <f t="shared" si="72"/>
        <v>0</v>
      </c>
      <c r="BS37" s="2">
        <f t="shared" si="72"/>
        <v>0</v>
      </c>
      <c r="BT37" s="2">
        <f t="shared" si="72"/>
        <v>0</v>
      </c>
      <c r="BU37" s="2">
        <f t="shared" si="72"/>
        <v>0</v>
      </c>
      <c r="BV37" s="2">
        <f t="shared" si="72"/>
        <v>0</v>
      </c>
      <c r="BW37" s="2">
        <f t="shared" si="72"/>
        <v>0</v>
      </c>
      <c r="BX37" s="2">
        <f t="shared" si="72"/>
        <v>0</v>
      </c>
      <c r="BY37" s="2">
        <f t="shared" si="72"/>
        <v>0</v>
      </c>
      <c r="BZ37" s="2">
        <f t="shared" si="72"/>
        <v>0</v>
      </c>
      <c r="CA37" s="2">
        <f t="shared" si="72"/>
        <v>0</v>
      </c>
      <c r="CB37" s="2">
        <f t="shared" si="72"/>
        <v>0</v>
      </c>
      <c r="CC37" s="2">
        <f t="shared" si="72"/>
        <v>0</v>
      </c>
      <c r="CD37" s="2">
        <f t="shared" si="72"/>
        <v>0</v>
      </c>
      <c r="CE37" s="2">
        <f t="shared" si="72"/>
        <v>0</v>
      </c>
    </row>
    <row r="38" spans="1:83" x14ac:dyDescent="0.25">
      <c r="A38" s="253"/>
      <c r="B38" s="254"/>
      <c r="C38" s="255"/>
      <c r="D38" s="470"/>
      <c r="E38" s="256"/>
      <c r="F38" s="256"/>
      <c r="G38" s="346"/>
      <c r="H38" s="256"/>
      <c r="I38" s="256"/>
      <c r="J38" s="319"/>
      <c r="K38" s="319"/>
      <c r="L38" s="256"/>
      <c r="M38" s="316"/>
      <c r="N38" s="257"/>
      <c r="O38" s="347"/>
      <c r="P38" s="257"/>
      <c r="Q38" s="259"/>
      <c r="R38" s="328"/>
      <c r="S38" s="203"/>
      <c r="T38" s="121"/>
      <c r="U38" s="456"/>
      <c r="V38" s="2">
        <f t="shared" si="46"/>
        <v>1</v>
      </c>
      <c r="W38" s="2">
        <f t="shared" ref="W38:BB38" si="73">IF(DATE(YEAR(V38)+$J$38,MONTH(V38)+$K$38,DAY(1))&lt;=$U$38,DATE(YEAR(V38)+$J$38,MONTH(V38)+$K$38,DAY(1)),0)</f>
        <v>0</v>
      </c>
      <c r="X38" s="2">
        <f t="shared" si="73"/>
        <v>0</v>
      </c>
      <c r="Y38" s="2">
        <f t="shared" si="73"/>
        <v>0</v>
      </c>
      <c r="Z38" s="2">
        <f t="shared" si="73"/>
        <v>0</v>
      </c>
      <c r="AA38" s="2">
        <f t="shared" si="73"/>
        <v>0</v>
      </c>
      <c r="AB38" s="2">
        <f t="shared" si="73"/>
        <v>0</v>
      </c>
      <c r="AC38" s="2">
        <f t="shared" si="73"/>
        <v>0</v>
      </c>
      <c r="AD38" s="2">
        <f t="shared" si="73"/>
        <v>0</v>
      </c>
      <c r="AE38" s="2">
        <f t="shared" si="73"/>
        <v>0</v>
      </c>
      <c r="AF38" s="2">
        <f t="shared" si="73"/>
        <v>0</v>
      </c>
      <c r="AG38" s="2">
        <f t="shared" si="73"/>
        <v>0</v>
      </c>
      <c r="AH38" s="2">
        <f t="shared" si="73"/>
        <v>0</v>
      </c>
      <c r="AI38" s="2">
        <f t="shared" si="73"/>
        <v>0</v>
      </c>
      <c r="AJ38" s="2">
        <f t="shared" si="73"/>
        <v>0</v>
      </c>
      <c r="AK38" s="2">
        <f t="shared" si="73"/>
        <v>0</v>
      </c>
      <c r="AL38" s="2">
        <f t="shared" si="73"/>
        <v>0</v>
      </c>
      <c r="AM38" s="2">
        <f t="shared" si="73"/>
        <v>0</v>
      </c>
      <c r="AN38" s="2">
        <f t="shared" si="73"/>
        <v>0</v>
      </c>
      <c r="AO38" s="2">
        <f t="shared" si="73"/>
        <v>0</v>
      </c>
      <c r="AP38" s="2">
        <f t="shared" si="73"/>
        <v>0</v>
      </c>
      <c r="AQ38" s="2">
        <f t="shared" si="73"/>
        <v>0</v>
      </c>
      <c r="AR38" s="2">
        <f t="shared" si="73"/>
        <v>0</v>
      </c>
      <c r="AS38" s="2">
        <f t="shared" si="73"/>
        <v>0</v>
      </c>
      <c r="AT38" s="2">
        <f t="shared" si="73"/>
        <v>0</v>
      </c>
      <c r="AU38" s="2">
        <f t="shared" si="73"/>
        <v>0</v>
      </c>
      <c r="AV38" s="2">
        <f t="shared" si="73"/>
        <v>0</v>
      </c>
      <c r="AW38" s="2">
        <f t="shared" si="73"/>
        <v>0</v>
      </c>
      <c r="AX38" s="2">
        <f t="shared" si="73"/>
        <v>0</v>
      </c>
      <c r="AY38" s="2">
        <f t="shared" si="73"/>
        <v>0</v>
      </c>
      <c r="AZ38" s="2">
        <f t="shared" si="73"/>
        <v>0</v>
      </c>
      <c r="BA38" s="2">
        <f t="shared" si="73"/>
        <v>0</v>
      </c>
      <c r="BB38" s="2">
        <f t="shared" si="73"/>
        <v>0</v>
      </c>
      <c r="BC38" s="2">
        <f t="shared" ref="BC38:CE38" si="74">IF(DATE(YEAR(BB38)+$J$38,MONTH(BB38)+$K$38,DAY(1))&lt;=$U$38,DATE(YEAR(BB38)+$J$38,MONTH(BB38)+$K$38,DAY(1)),0)</f>
        <v>0</v>
      </c>
      <c r="BD38" s="2">
        <f t="shared" si="74"/>
        <v>0</v>
      </c>
      <c r="BE38" s="2">
        <f t="shared" si="74"/>
        <v>0</v>
      </c>
      <c r="BF38" s="2">
        <f t="shared" si="74"/>
        <v>0</v>
      </c>
      <c r="BG38" s="2">
        <f t="shared" si="74"/>
        <v>0</v>
      </c>
      <c r="BH38" s="2">
        <f t="shared" si="74"/>
        <v>0</v>
      </c>
      <c r="BI38" s="2">
        <f t="shared" si="74"/>
        <v>0</v>
      </c>
      <c r="BJ38" s="2">
        <f t="shared" si="74"/>
        <v>0</v>
      </c>
      <c r="BK38" s="2">
        <f t="shared" si="74"/>
        <v>0</v>
      </c>
      <c r="BL38" s="2">
        <f t="shared" si="74"/>
        <v>0</v>
      </c>
      <c r="BM38" s="2">
        <f t="shared" si="74"/>
        <v>0</v>
      </c>
      <c r="BN38" s="2">
        <f t="shared" si="74"/>
        <v>0</v>
      </c>
      <c r="BO38" s="2">
        <f t="shared" si="74"/>
        <v>0</v>
      </c>
      <c r="BP38" s="2">
        <f t="shared" si="74"/>
        <v>0</v>
      </c>
      <c r="BQ38" s="2">
        <f t="shared" si="74"/>
        <v>0</v>
      </c>
      <c r="BR38" s="2">
        <f t="shared" si="74"/>
        <v>0</v>
      </c>
      <c r="BS38" s="2">
        <f t="shared" si="74"/>
        <v>0</v>
      </c>
      <c r="BT38" s="2">
        <f t="shared" si="74"/>
        <v>0</v>
      </c>
      <c r="BU38" s="2">
        <f t="shared" si="74"/>
        <v>0</v>
      </c>
      <c r="BV38" s="2">
        <f t="shared" si="74"/>
        <v>0</v>
      </c>
      <c r="BW38" s="2">
        <f t="shared" si="74"/>
        <v>0</v>
      </c>
      <c r="BX38" s="2">
        <f t="shared" si="74"/>
        <v>0</v>
      </c>
      <c r="BY38" s="2">
        <f t="shared" si="74"/>
        <v>0</v>
      </c>
      <c r="BZ38" s="2">
        <f t="shared" si="74"/>
        <v>0</v>
      </c>
      <c r="CA38" s="2">
        <f t="shared" si="74"/>
        <v>0</v>
      </c>
      <c r="CB38" s="2">
        <f t="shared" si="74"/>
        <v>0</v>
      </c>
      <c r="CC38" s="2">
        <f t="shared" si="74"/>
        <v>0</v>
      </c>
      <c r="CD38" s="2">
        <f t="shared" si="74"/>
        <v>0</v>
      </c>
      <c r="CE38" s="2">
        <f t="shared" si="74"/>
        <v>0</v>
      </c>
    </row>
    <row r="39" spans="1:83" x14ac:dyDescent="0.25">
      <c r="A39" s="253"/>
      <c r="B39" s="254"/>
      <c r="C39" s="255"/>
      <c r="D39" s="470"/>
      <c r="E39" s="256"/>
      <c r="F39" s="256"/>
      <c r="G39" s="346"/>
      <c r="H39" s="256"/>
      <c r="I39" s="256"/>
      <c r="J39" s="319"/>
      <c r="K39" s="319"/>
      <c r="L39" s="374"/>
      <c r="M39" s="316"/>
      <c r="N39" s="257"/>
      <c r="O39" s="347"/>
      <c r="P39" s="257"/>
      <c r="Q39" s="259"/>
      <c r="R39" s="328"/>
      <c r="S39" s="203"/>
      <c r="T39" s="121"/>
      <c r="U39" s="456"/>
      <c r="V39" s="2">
        <f t="shared" si="46"/>
        <v>1</v>
      </c>
      <c r="W39" s="2">
        <f t="shared" ref="W39:BB39" si="75">IF(DATE(YEAR(V39)+$J$39,MONTH(V39)+$K$39,DAY(1))&lt;=$U$39,DATE(YEAR(V39)+$J$39,MONTH(V39)+$K$39,DAY(1)),0)</f>
        <v>0</v>
      </c>
      <c r="X39" s="2">
        <f t="shared" si="75"/>
        <v>0</v>
      </c>
      <c r="Y39" s="2">
        <f t="shared" si="75"/>
        <v>0</v>
      </c>
      <c r="Z39" s="2">
        <f t="shared" si="75"/>
        <v>0</v>
      </c>
      <c r="AA39" s="2">
        <f t="shared" si="75"/>
        <v>0</v>
      </c>
      <c r="AB39" s="2">
        <f t="shared" si="75"/>
        <v>0</v>
      </c>
      <c r="AC39" s="2">
        <f t="shared" si="75"/>
        <v>0</v>
      </c>
      <c r="AD39" s="2">
        <f t="shared" si="75"/>
        <v>0</v>
      </c>
      <c r="AE39" s="2">
        <f t="shared" si="75"/>
        <v>0</v>
      </c>
      <c r="AF39" s="2">
        <f t="shared" si="75"/>
        <v>0</v>
      </c>
      <c r="AG39" s="2">
        <f t="shared" si="75"/>
        <v>0</v>
      </c>
      <c r="AH39" s="2">
        <f t="shared" si="75"/>
        <v>0</v>
      </c>
      <c r="AI39" s="2">
        <f t="shared" si="75"/>
        <v>0</v>
      </c>
      <c r="AJ39" s="2">
        <f t="shared" si="75"/>
        <v>0</v>
      </c>
      <c r="AK39" s="2">
        <f t="shared" si="75"/>
        <v>0</v>
      </c>
      <c r="AL39" s="2">
        <f t="shared" si="75"/>
        <v>0</v>
      </c>
      <c r="AM39" s="2">
        <f t="shared" si="75"/>
        <v>0</v>
      </c>
      <c r="AN39" s="2">
        <f t="shared" si="75"/>
        <v>0</v>
      </c>
      <c r="AO39" s="2">
        <f t="shared" si="75"/>
        <v>0</v>
      </c>
      <c r="AP39" s="2">
        <f t="shared" si="75"/>
        <v>0</v>
      </c>
      <c r="AQ39" s="2">
        <f t="shared" si="75"/>
        <v>0</v>
      </c>
      <c r="AR39" s="2">
        <f t="shared" si="75"/>
        <v>0</v>
      </c>
      <c r="AS39" s="2">
        <f t="shared" si="75"/>
        <v>0</v>
      </c>
      <c r="AT39" s="2">
        <f t="shared" si="75"/>
        <v>0</v>
      </c>
      <c r="AU39" s="2">
        <f t="shared" si="75"/>
        <v>0</v>
      </c>
      <c r="AV39" s="2">
        <f t="shared" si="75"/>
        <v>0</v>
      </c>
      <c r="AW39" s="2">
        <f t="shared" si="75"/>
        <v>0</v>
      </c>
      <c r="AX39" s="2">
        <f t="shared" si="75"/>
        <v>0</v>
      </c>
      <c r="AY39" s="2">
        <f t="shared" si="75"/>
        <v>0</v>
      </c>
      <c r="AZ39" s="2">
        <f t="shared" si="75"/>
        <v>0</v>
      </c>
      <c r="BA39" s="2">
        <f t="shared" si="75"/>
        <v>0</v>
      </c>
      <c r="BB39" s="2">
        <f t="shared" si="75"/>
        <v>0</v>
      </c>
      <c r="BC39" s="2">
        <f t="shared" ref="BC39:CE39" si="76">IF(DATE(YEAR(BB39)+$J$39,MONTH(BB39)+$K$39,DAY(1))&lt;=$U$39,DATE(YEAR(BB39)+$J$39,MONTH(BB39)+$K$39,DAY(1)),0)</f>
        <v>0</v>
      </c>
      <c r="BD39" s="2">
        <f t="shared" si="76"/>
        <v>0</v>
      </c>
      <c r="BE39" s="2">
        <f t="shared" si="76"/>
        <v>0</v>
      </c>
      <c r="BF39" s="2">
        <f t="shared" si="76"/>
        <v>0</v>
      </c>
      <c r="BG39" s="2">
        <f t="shared" si="76"/>
        <v>0</v>
      </c>
      <c r="BH39" s="2">
        <f t="shared" si="76"/>
        <v>0</v>
      </c>
      <c r="BI39" s="2">
        <f t="shared" si="76"/>
        <v>0</v>
      </c>
      <c r="BJ39" s="2">
        <f t="shared" si="76"/>
        <v>0</v>
      </c>
      <c r="BK39" s="2">
        <f t="shared" si="76"/>
        <v>0</v>
      </c>
      <c r="BL39" s="2">
        <f t="shared" si="76"/>
        <v>0</v>
      </c>
      <c r="BM39" s="2">
        <f t="shared" si="76"/>
        <v>0</v>
      </c>
      <c r="BN39" s="2">
        <f t="shared" si="76"/>
        <v>0</v>
      </c>
      <c r="BO39" s="2">
        <f t="shared" si="76"/>
        <v>0</v>
      </c>
      <c r="BP39" s="2">
        <f t="shared" si="76"/>
        <v>0</v>
      </c>
      <c r="BQ39" s="2">
        <f t="shared" si="76"/>
        <v>0</v>
      </c>
      <c r="BR39" s="2">
        <f t="shared" si="76"/>
        <v>0</v>
      </c>
      <c r="BS39" s="2">
        <f t="shared" si="76"/>
        <v>0</v>
      </c>
      <c r="BT39" s="2">
        <f t="shared" si="76"/>
        <v>0</v>
      </c>
      <c r="BU39" s="2">
        <f t="shared" si="76"/>
        <v>0</v>
      </c>
      <c r="BV39" s="2">
        <f t="shared" si="76"/>
        <v>0</v>
      </c>
      <c r="BW39" s="2">
        <f t="shared" si="76"/>
        <v>0</v>
      </c>
      <c r="BX39" s="2">
        <f t="shared" si="76"/>
        <v>0</v>
      </c>
      <c r="BY39" s="2">
        <f t="shared" si="76"/>
        <v>0</v>
      </c>
      <c r="BZ39" s="2">
        <f t="shared" si="76"/>
        <v>0</v>
      </c>
      <c r="CA39" s="2">
        <f t="shared" si="76"/>
        <v>0</v>
      </c>
      <c r="CB39" s="2">
        <f t="shared" si="76"/>
        <v>0</v>
      </c>
      <c r="CC39" s="2">
        <f t="shared" si="76"/>
        <v>0</v>
      </c>
      <c r="CD39" s="2">
        <f t="shared" si="76"/>
        <v>0</v>
      </c>
      <c r="CE39" s="2">
        <f t="shared" si="76"/>
        <v>0</v>
      </c>
    </row>
    <row r="40" spans="1:83" x14ac:dyDescent="0.25">
      <c r="A40" s="253"/>
      <c r="B40" s="254"/>
      <c r="C40" s="255"/>
      <c r="D40" s="470"/>
      <c r="E40" s="256"/>
      <c r="F40" s="256"/>
      <c r="G40" s="346"/>
      <c r="H40" s="256"/>
      <c r="I40" s="256"/>
      <c r="J40" s="319"/>
      <c r="K40" s="319"/>
      <c r="L40" s="256"/>
      <c r="M40" s="316"/>
      <c r="N40" s="257"/>
      <c r="O40" s="347"/>
      <c r="P40" s="257"/>
      <c r="Q40" s="259"/>
      <c r="R40" s="328"/>
      <c r="S40" s="203"/>
      <c r="T40" s="121"/>
      <c r="U40" s="456"/>
      <c r="V40" s="2">
        <f t="shared" si="46"/>
        <v>1</v>
      </c>
      <c r="W40" s="2">
        <f t="shared" ref="W40:BB40" si="77">IF(DATE(YEAR(V40)+$J$40,MONTH(V40)+$K$40,DAY(1))&lt;=$U$40,DATE(YEAR(V40)+$J$40,MONTH(V40)+$K$40,DAY(1)),0)</f>
        <v>0</v>
      </c>
      <c r="X40" s="2">
        <f t="shared" si="77"/>
        <v>0</v>
      </c>
      <c r="Y40" s="2">
        <f t="shared" si="77"/>
        <v>0</v>
      </c>
      <c r="Z40" s="2">
        <f t="shared" si="77"/>
        <v>0</v>
      </c>
      <c r="AA40" s="2">
        <f t="shared" si="77"/>
        <v>0</v>
      </c>
      <c r="AB40" s="2">
        <f t="shared" si="77"/>
        <v>0</v>
      </c>
      <c r="AC40" s="2">
        <f t="shared" si="77"/>
        <v>0</v>
      </c>
      <c r="AD40" s="2">
        <f t="shared" si="77"/>
        <v>0</v>
      </c>
      <c r="AE40" s="2">
        <f t="shared" si="77"/>
        <v>0</v>
      </c>
      <c r="AF40" s="2">
        <f t="shared" si="77"/>
        <v>0</v>
      </c>
      <c r="AG40" s="2">
        <f t="shared" si="77"/>
        <v>0</v>
      </c>
      <c r="AH40" s="2">
        <f t="shared" si="77"/>
        <v>0</v>
      </c>
      <c r="AI40" s="2">
        <f t="shared" si="77"/>
        <v>0</v>
      </c>
      <c r="AJ40" s="2">
        <f t="shared" si="77"/>
        <v>0</v>
      </c>
      <c r="AK40" s="2">
        <f t="shared" si="77"/>
        <v>0</v>
      </c>
      <c r="AL40" s="2">
        <f t="shared" si="77"/>
        <v>0</v>
      </c>
      <c r="AM40" s="2">
        <f t="shared" si="77"/>
        <v>0</v>
      </c>
      <c r="AN40" s="2">
        <f t="shared" si="77"/>
        <v>0</v>
      </c>
      <c r="AO40" s="2">
        <f t="shared" si="77"/>
        <v>0</v>
      </c>
      <c r="AP40" s="2">
        <f t="shared" si="77"/>
        <v>0</v>
      </c>
      <c r="AQ40" s="2">
        <f t="shared" si="77"/>
        <v>0</v>
      </c>
      <c r="AR40" s="2">
        <f t="shared" si="77"/>
        <v>0</v>
      </c>
      <c r="AS40" s="2">
        <f t="shared" si="77"/>
        <v>0</v>
      </c>
      <c r="AT40" s="2">
        <f t="shared" si="77"/>
        <v>0</v>
      </c>
      <c r="AU40" s="2">
        <f t="shared" si="77"/>
        <v>0</v>
      </c>
      <c r="AV40" s="2">
        <f t="shared" si="77"/>
        <v>0</v>
      </c>
      <c r="AW40" s="2">
        <f t="shared" si="77"/>
        <v>0</v>
      </c>
      <c r="AX40" s="2">
        <f t="shared" si="77"/>
        <v>0</v>
      </c>
      <c r="AY40" s="2">
        <f t="shared" si="77"/>
        <v>0</v>
      </c>
      <c r="AZ40" s="2">
        <f t="shared" si="77"/>
        <v>0</v>
      </c>
      <c r="BA40" s="2">
        <f t="shared" si="77"/>
        <v>0</v>
      </c>
      <c r="BB40" s="2">
        <f t="shared" si="77"/>
        <v>0</v>
      </c>
      <c r="BC40" s="2">
        <f t="shared" ref="BC40:CE40" si="78">IF(DATE(YEAR(BB40)+$J$40,MONTH(BB40)+$K$40,DAY(1))&lt;=$U$40,DATE(YEAR(BB40)+$J$40,MONTH(BB40)+$K$40,DAY(1)),0)</f>
        <v>0</v>
      </c>
      <c r="BD40" s="2">
        <f t="shared" si="78"/>
        <v>0</v>
      </c>
      <c r="BE40" s="2">
        <f t="shared" si="78"/>
        <v>0</v>
      </c>
      <c r="BF40" s="2">
        <f t="shared" si="78"/>
        <v>0</v>
      </c>
      <c r="BG40" s="2">
        <f t="shared" si="78"/>
        <v>0</v>
      </c>
      <c r="BH40" s="2">
        <f t="shared" si="78"/>
        <v>0</v>
      </c>
      <c r="BI40" s="2">
        <f t="shared" si="78"/>
        <v>0</v>
      </c>
      <c r="BJ40" s="2">
        <f t="shared" si="78"/>
        <v>0</v>
      </c>
      <c r="BK40" s="2">
        <f t="shared" si="78"/>
        <v>0</v>
      </c>
      <c r="BL40" s="2">
        <f t="shared" si="78"/>
        <v>0</v>
      </c>
      <c r="BM40" s="2">
        <f t="shared" si="78"/>
        <v>0</v>
      </c>
      <c r="BN40" s="2">
        <f t="shared" si="78"/>
        <v>0</v>
      </c>
      <c r="BO40" s="2">
        <f t="shared" si="78"/>
        <v>0</v>
      </c>
      <c r="BP40" s="2">
        <f t="shared" si="78"/>
        <v>0</v>
      </c>
      <c r="BQ40" s="2">
        <f t="shared" si="78"/>
        <v>0</v>
      </c>
      <c r="BR40" s="2">
        <f t="shared" si="78"/>
        <v>0</v>
      </c>
      <c r="BS40" s="2">
        <f t="shared" si="78"/>
        <v>0</v>
      </c>
      <c r="BT40" s="2">
        <f t="shared" si="78"/>
        <v>0</v>
      </c>
      <c r="BU40" s="2">
        <f t="shared" si="78"/>
        <v>0</v>
      </c>
      <c r="BV40" s="2">
        <f t="shared" si="78"/>
        <v>0</v>
      </c>
      <c r="BW40" s="2">
        <f t="shared" si="78"/>
        <v>0</v>
      </c>
      <c r="BX40" s="2">
        <f t="shared" si="78"/>
        <v>0</v>
      </c>
      <c r="BY40" s="2">
        <f t="shared" si="78"/>
        <v>0</v>
      </c>
      <c r="BZ40" s="2">
        <f t="shared" si="78"/>
        <v>0</v>
      </c>
      <c r="CA40" s="2">
        <f t="shared" si="78"/>
        <v>0</v>
      </c>
      <c r="CB40" s="2">
        <f t="shared" si="78"/>
        <v>0</v>
      </c>
      <c r="CC40" s="2">
        <f t="shared" si="78"/>
        <v>0</v>
      </c>
      <c r="CD40" s="2">
        <f t="shared" si="78"/>
        <v>0</v>
      </c>
      <c r="CE40" s="2">
        <f t="shared" si="78"/>
        <v>0</v>
      </c>
    </row>
    <row r="41" spans="1:83" x14ac:dyDescent="0.25">
      <c r="A41" s="253"/>
      <c r="B41" s="254"/>
      <c r="C41" s="255"/>
      <c r="D41" s="470"/>
      <c r="E41" s="256"/>
      <c r="F41" s="256"/>
      <c r="G41" s="346"/>
      <c r="H41" s="256"/>
      <c r="I41" s="256"/>
      <c r="J41" s="319"/>
      <c r="K41" s="319"/>
      <c r="L41" s="374"/>
      <c r="M41" s="316"/>
      <c r="N41" s="257"/>
      <c r="O41" s="347"/>
      <c r="P41" s="257"/>
      <c r="Q41" s="259"/>
      <c r="R41" s="328"/>
      <c r="S41" s="203"/>
      <c r="T41" s="121"/>
      <c r="U41" s="456"/>
      <c r="V41" s="2">
        <f t="shared" si="46"/>
        <v>1</v>
      </c>
      <c r="W41" s="2">
        <f t="shared" ref="W41:BB41" si="79">IF(DATE(YEAR(V41)+$J$41,MONTH(V41)+$K$41,DAY(1))&lt;=$U$41,DATE(YEAR(V41)+$J$41,MONTH(V41)+$K$41,DAY(1)),0)</f>
        <v>0</v>
      </c>
      <c r="X41" s="2">
        <f t="shared" si="79"/>
        <v>0</v>
      </c>
      <c r="Y41" s="2">
        <f t="shared" si="79"/>
        <v>0</v>
      </c>
      <c r="Z41" s="2">
        <f t="shared" si="79"/>
        <v>0</v>
      </c>
      <c r="AA41" s="2">
        <f t="shared" si="79"/>
        <v>0</v>
      </c>
      <c r="AB41" s="2">
        <f t="shared" si="79"/>
        <v>0</v>
      </c>
      <c r="AC41" s="2">
        <f t="shared" si="79"/>
        <v>0</v>
      </c>
      <c r="AD41" s="2">
        <f t="shared" si="79"/>
        <v>0</v>
      </c>
      <c r="AE41" s="2">
        <f t="shared" si="79"/>
        <v>0</v>
      </c>
      <c r="AF41" s="2">
        <f t="shared" si="79"/>
        <v>0</v>
      </c>
      <c r="AG41" s="2">
        <f t="shared" si="79"/>
        <v>0</v>
      </c>
      <c r="AH41" s="2">
        <f t="shared" si="79"/>
        <v>0</v>
      </c>
      <c r="AI41" s="2">
        <f t="shared" si="79"/>
        <v>0</v>
      </c>
      <c r="AJ41" s="2">
        <f t="shared" si="79"/>
        <v>0</v>
      </c>
      <c r="AK41" s="2">
        <f t="shared" si="79"/>
        <v>0</v>
      </c>
      <c r="AL41" s="2">
        <f t="shared" si="79"/>
        <v>0</v>
      </c>
      <c r="AM41" s="2">
        <f t="shared" si="79"/>
        <v>0</v>
      </c>
      <c r="AN41" s="2">
        <f t="shared" si="79"/>
        <v>0</v>
      </c>
      <c r="AO41" s="2">
        <f t="shared" si="79"/>
        <v>0</v>
      </c>
      <c r="AP41" s="2">
        <f t="shared" si="79"/>
        <v>0</v>
      </c>
      <c r="AQ41" s="2">
        <f t="shared" si="79"/>
        <v>0</v>
      </c>
      <c r="AR41" s="2">
        <f t="shared" si="79"/>
        <v>0</v>
      </c>
      <c r="AS41" s="2">
        <f t="shared" si="79"/>
        <v>0</v>
      </c>
      <c r="AT41" s="2">
        <f t="shared" si="79"/>
        <v>0</v>
      </c>
      <c r="AU41" s="2">
        <f t="shared" si="79"/>
        <v>0</v>
      </c>
      <c r="AV41" s="2">
        <f t="shared" si="79"/>
        <v>0</v>
      </c>
      <c r="AW41" s="2">
        <f t="shared" si="79"/>
        <v>0</v>
      </c>
      <c r="AX41" s="2">
        <f t="shared" si="79"/>
        <v>0</v>
      </c>
      <c r="AY41" s="2">
        <f t="shared" si="79"/>
        <v>0</v>
      </c>
      <c r="AZ41" s="2">
        <f t="shared" si="79"/>
        <v>0</v>
      </c>
      <c r="BA41" s="2">
        <f t="shared" si="79"/>
        <v>0</v>
      </c>
      <c r="BB41" s="2">
        <f t="shared" si="79"/>
        <v>0</v>
      </c>
      <c r="BC41" s="2">
        <f t="shared" ref="BC41:CE41" si="80">IF(DATE(YEAR(BB41)+$J$41,MONTH(BB41)+$K$41,DAY(1))&lt;=$U$41,DATE(YEAR(BB41)+$J$41,MONTH(BB41)+$K$41,DAY(1)),0)</f>
        <v>0</v>
      </c>
      <c r="BD41" s="2">
        <f t="shared" si="80"/>
        <v>0</v>
      </c>
      <c r="BE41" s="2">
        <f t="shared" si="80"/>
        <v>0</v>
      </c>
      <c r="BF41" s="2">
        <f t="shared" si="80"/>
        <v>0</v>
      </c>
      <c r="BG41" s="2">
        <f t="shared" si="80"/>
        <v>0</v>
      </c>
      <c r="BH41" s="2">
        <f t="shared" si="80"/>
        <v>0</v>
      </c>
      <c r="BI41" s="2">
        <f t="shared" si="80"/>
        <v>0</v>
      </c>
      <c r="BJ41" s="2">
        <f t="shared" si="80"/>
        <v>0</v>
      </c>
      <c r="BK41" s="2">
        <f t="shared" si="80"/>
        <v>0</v>
      </c>
      <c r="BL41" s="2">
        <f t="shared" si="80"/>
        <v>0</v>
      </c>
      <c r="BM41" s="2">
        <f t="shared" si="80"/>
        <v>0</v>
      </c>
      <c r="BN41" s="2">
        <f t="shared" si="80"/>
        <v>0</v>
      </c>
      <c r="BO41" s="2">
        <f t="shared" si="80"/>
        <v>0</v>
      </c>
      <c r="BP41" s="2">
        <f t="shared" si="80"/>
        <v>0</v>
      </c>
      <c r="BQ41" s="2">
        <f t="shared" si="80"/>
        <v>0</v>
      </c>
      <c r="BR41" s="2">
        <f t="shared" si="80"/>
        <v>0</v>
      </c>
      <c r="BS41" s="2">
        <f t="shared" si="80"/>
        <v>0</v>
      </c>
      <c r="BT41" s="2">
        <f t="shared" si="80"/>
        <v>0</v>
      </c>
      <c r="BU41" s="2">
        <f t="shared" si="80"/>
        <v>0</v>
      </c>
      <c r="BV41" s="2">
        <f t="shared" si="80"/>
        <v>0</v>
      </c>
      <c r="BW41" s="2">
        <f t="shared" si="80"/>
        <v>0</v>
      </c>
      <c r="BX41" s="2">
        <f t="shared" si="80"/>
        <v>0</v>
      </c>
      <c r="BY41" s="2">
        <f t="shared" si="80"/>
        <v>0</v>
      </c>
      <c r="BZ41" s="2">
        <f t="shared" si="80"/>
        <v>0</v>
      </c>
      <c r="CA41" s="2">
        <f t="shared" si="80"/>
        <v>0</v>
      </c>
      <c r="CB41" s="2">
        <f t="shared" si="80"/>
        <v>0</v>
      </c>
      <c r="CC41" s="2">
        <f t="shared" si="80"/>
        <v>0</v>
      </c>
      <c r="CD41" s="2">
        <f t="shared" si="80"/>
        <v>0</v>
      </c>
      <c r="CE41" s="2">
        <f t="shared" si="80"/>
        <v>0</v>
      </c>
    </row>
    <row r="42" spans="1:83" x14ac:dyDescent="0.25">
      <c r="A42" s="253"/>
      <c r="B42" s="254"/>
      <c r="C42" s="255"/>
      <c r="D42" s="470"/>
      <c r="E42" s="256"/>
      <c r="F42" s="256"/>
      <c r="G42" s="346"/>
      <c r="H42" s="256"/>
      <c r="I42" s="256"/>
      <c r="J42" s="319"/>
      <c r="K42" s="319"/>
      <c r="L42" s="256"/>
      <c r="M42" s="316"/>
      <c r="N42" s="257"/>
      <c r="O42" s="347"/>
      <c r="P42" s="257"/>
      <c r="Q42" s="259"/>
      <c r="R42" s="328"/>
      <c r="S42" s="203"/>
      <c r="T42" s="121"/>
      <c r="U42" s="456"/>
      <c r="V42" s="2">
        <f t="shared" si="46"/>
        <v>1</v>
      </c>
      <c r="W42" s="2">
        <f t="shared" ref="W42:BB42" si="81">IF(DATE(YEAR(V42)+$J$42,MONTH(V42)+$K$42,DAY(1))&lt;=$U$42,DATE(YEAR(V42)+$J$42,MONTH(V42)+$K$42,DAY(1)),0)</f>
        <v>0</v>
      </c>
      <c r="X42" s="2">
        <f t="shared" si="81"/>
        <v>0</v>
      </c>
      <c r="Y42" s="2">
        <f t="shared" si="81"/>
        <v>0</v>
      </c>
      <c r="Z42" s="2">
        <f t="shared" si="81"/>
        <v>0</v>
      </c>
      <c r="AA42" s="2">
        <f t="shared" si="81"/>
        <v>0</v>
      </c>
      <c r="AB42" s="2">
        <f t="shared" si="81"/>
        <v>0</v>
      </c>
      <c r="AC42" s="2">
        <f t="shared" si="81"/>
        <v>0</v>
      </c>
      <c r="AD42" s="2">
        <f t="shared" si="81"/>
        <v>0</v>
      </c>
      <c r="AE42" s="2">
        <f t="shared" si="81"/>
        <v>0</v>
      </c>
      <c r="AF42" s="2">
        <f t="shared" si="81"/>
        <v>0</v>
      </c>
      <c r="AG42" s="2">
        <f t="shared" si="81"/>
        <v>0</v>
      </c>
      <c r="AH42" s="2">
        <f t="shared" si="81"/>
        <v>0</v>
      </c>
      <c r="AI42" s="2">
        <f t="shared" si="81"/>
        <v>0</v>
      </c>
      <c r="AJ42" s="2">
        <f t="shared" si="81"/>
        <v>0</v>
      </c>
      <c r="AK42" s="2">
        <f t="shared" si="81"/>
        <v>0</v>
      </c>
      <c r="AL42" s="2">
        <f t="shared" si="81"/>
        <v>0</v>
      </c>
      <c r="AM42" s="2">
        <f t="shared" si="81"/>
        <v>0</v>
      </c>
      <c r="AN42" s="2">
        <f t="shared" si="81"/>
        <v>0</v>
      </c>
      <c r="AO42" s="2">
        <f t="shared" si="81"/>
        <v>0</v>
      </c>
      <c r="AP42" s="2">
        <f t="shared" si="81"/>
        <v>0</v>
      </c>
      <c r="AQ42" s="2">
        <f t="shared" si="81"/>
        <v>0</v>
      </c>
      <c r="AR42" s="2">
        <f t="shared" si="81"/>
        <v>0</v>
      </c>
      <c r="AS42" s="2">
        <f t="shared" si="81"/>
        <v>0</v>
      </c>
      <c r="AT42" s="2">
        <f t="shared" si="81"/>
        <v>0</v>
      </c>
      <c r="AU42" s="2">
        <f t="shared" si="81"/>
        <v>0</v>
      </c>
      <c r="AV42" s="2">
        <f t="shared" si="81"/>
        <v>0</v>
      </c>
      <c r="AW42" s="2">
        <f t="shared" si="81"/>
        <v>0</v>
      </c>
      <c r="AX42" s="2">
        <f t="shared" si="81"/>
        <v>0</v>
      </c>
      <c r="AY42" s="2">
        <f t="shared" si="81"/>
        <v>0</v>
      </c>
      <c r="AZ42" s="2">
        <f t="shared" si="81"/>
        <v>0</v>
      </c>
      <c r="BA42" s="2">
        <f t="shared" si="81"/>
        <v>0</v>
      </c>
      <c r="BB42" s="2">
        <f t="shared" si="81"/>
        <v>0</v>
      </c>
      <c r="BC42" s="2">
        <f t="shared" ref="BC42:CE42" si="82">IF(DATE(YEAR(BB42)+$J$42,MONTH(BB42)+$K$42,DAY(1))&lt;=$U$42,DATE(YEAR(BB42)+$J$42,MONTH(BB42)+$K$42,DAY(1)),0)</f>
        <v>0</v>
      </c>
      <c r="BD42" s="2">
        <f t="shared" si="82"/>
        <v>0</v>
      </c>
      <c r="BE42" s="2">
        <f t="shared" si="82"/>
        <v>0</v>
      </c>
      <c r="BF42" s="2">
        <f t="shared" si="82"/>
        <v>0</v>
      </c>
      <c r="BG42" s="2">
        <f t="shared" si="82"/>
        <v>0</v>
      </c>
      <c r="BH42" s="2">
        <f t="shared" si="82"/>
        <v>0</v>
      </c>
      <c r="BI42" s="2">
        <f t="shared" si="82"/>
        <v>0</v>
      </c>
      <c r="BJ42" s="2">
        <f t="shared" si="82"/>
        <v>0</v>
      </c>
      <c r="BK42" s="2">
        <f t="shared" si="82"/>
        <v>0</v>
      </c>
      <c r="BL42" s="2">
        <f t="shared" si="82"/>
        <v>0</v>
      </c>
      <c r="BM42" s="2">
        <f t="shared" si="82"/>
        <v>0</v>
      </c>
      <c r="BN42" s="2">
        <f t="shared" si="82"/>
        <v>0</v>
      </c>
      <c r="BO42" s="2">
        <f t="shared" si="82"/>
        <v>0</v>
      </c>
      <c r="BP42" s="2">
        <f t="shared" si="82"/>
        <v>0</v>
      </c>
      <c r="BQ42" s="2">
        <f t="shared" si="82"/>
        <v>0</v>
      </c>
      <c r="BR42" s="2">
        <f t="shared" si="82"/>
        <v>0</v>
      </c>
      <c r="BS42" s="2">
        <f t="shared" si="82"/>
        <v>0</v>
      </c>
      <c r="BT42" s="2">
        <f t="shared" si="82"/>
        <v>0</v>
      </c>
      <c r="BU42" s="2">
        <f t="shared" si="82"/>
        <v>0</v>
      </c>
      <c r="BV42" s="2">
        <f t="shared" si="82"/>
        <v>0</v>
      </c>
      <c r="BW42" s="2">
        <f t="shared" si="82"/>
        <v>0</v>
      </c>
      <c r="BX42" s="2">
        <f t="shared" si="82"/>
        <v>0</v>
      </c>
      <c r="BY42" s="2">
        <f t="shared" si="82"/>
        <v>0</v>
      </c>
      <c r="BZ42" s="2">
        <f t="shared" si="82"/>
        <v>0</v>
      </c>
      <c r="CA42" s="2">
        <f t="shared" si="82"/>
        <v>0</v>
      </c>
      <c r="CB42" s="2">
        <f t="shared" si="82"/>
        <v>0</v>
      </c>
      <c r="CC42" s="2">
        <f t="shared" si="82"/>
        <v>0</v>
      </c>
      <c r="CD42" s="2">
        <f t="shared" si="82"/>
        <v>0</v>
      </c>
      <c r="CE42" s="2">
        <f t="shared" si="82"/>
        <v>0</v>
      </c>
    </row>
    <row r="43" spans="1:83" x14ac:dyDescent="0.25">
      <c r="A43" s="253"/>
      <c r="B43" s="254"/>
      <c r="C43" s="255"/>
      <c r="D43" s="470"/>
      <c r="E43" s="256"/>
      <c r="F43" s="256"/>
      <c r="G43" s="346"/>
      <c r="H43" s="256"/>
      <c r="I43" s="256"/>
      <c r="J43" s="319"/>
      <c r="K43" s="319"/>
      <c r="L43" s="374"/>
      <c r="M43" s="316"/>
      <c r="N43" s="257"/>
      <c r="O43" s="347"/>
      <c r="P43" s="257"/>
      <c r="Q43" s="259"/>
      <c r="R43" s="328"/>
      <c r="S43" s="203"/>
      <c r="T43" s="121"/>
      <c r="U43" s="456"/>
      <c r="V43" s="2">
        <f t="shared" si="46"/>
        <v>1</v>
      </c>
      <c r="W43" s="2">
        <f t="shared" ref="W43:BB43" si="83">IF(DATE(YEAR(V43)+$J$43,MONTH(V43)+$K$43,DAY(1))&lt;=$U$43,DATE(YEAR(V43)+$J$43,MONTH(V43)+$K$43,DAY(1)),0)</f>
        <v>0</v>
      </c>
      <c r="X43" s="2">
        <f t="shared" si="83"/>
        <v>0</v>
      </c>
      <c r="Y43" s="2">
        <f t="shared" si="83"/>
        <v>0</v>
      </c>
      <c r="Z43" s="2">
        <f t="shared" si="83"/>
        <v>0</v>
      </c>
      <c r="AA43" s="2">
        <f t="shared" si="83"/>
        <v>0</v>
      </c>
      <c r="AB43" s="2">
        <f t="shared" si="83"/>
        <v>0</v>
      </c>
      <c r="AC43" s="2">
        <f t="shared" si="83"/>
        <v>0</v>
      </c>
      <c r="AD43" s="2">
        <f t="shared" si="83"/>
        <v>0</v>
      </c>
      <c r="AE43" s="2">
        <f t="shared" si="83"/>
        <v>0</v>
      </c>
      <c r="AF43" s="2">
        <f t="shared" si="83"/>
        <v>0</v>
      </c>
      <c r="AG43" s="2">
        <f t="shared" si="83"/>
        <v>0</v>
      </c>
      <c r="AH43" s="2">
        <f t="shared" si="83"/>
        <v>0</v>
      </c>
      <c r="AI43" s="2">
        <f t="shared" si="83"/>
        <v>0</v>
      </c>
      <c r="AJ43" s="2">
        <f t="shared" si="83"/>
        <v>0</v>
      </c>
      <c r="AK43" s="2">
        <f t="shared" si="83"/>
        <v>0</v>
      </c>
      <c r="AL43" s="2">
        <f t="shared" si="83"/>
        <v>0</v>
      </c>
      <c r="AM43" s="2">
        <f t="shared" si="83"/>
        <v>0</v>
      </c>
      <c r="AN43" s="2">
        <f t="shared" si="83"/>
        <v>0</v>
      </c>
      <c r="AO43" s="2">
        <f t="shared" si="83"/>
        <v>0</v>
      </c>
      <c r="AP43" s="2">
        <f t="shared" si="83"/>
        <v>0</v>
      </c>
      <c r="AQ43" s="2">
        <f t="shared" si="83"/>
        <v>0</v>
      </c>
      <c r="AR43" s="2">
        <f t="shared" si="83"/>
        <v>0</v>
      </c>
      <c r="AS43" s="2">
        <f t="shared" si="83"/>
        <v>0</v>
      </c>
      <c r="AT43" s="2">
        <f t="shared" si="83"/>
        <v>0</v>
      </c>
      <c r="AU43" s="2">
        <f t="shared" si="83"/>
        <v>0</v>
      </c>
      <c r="AV43" s="2">
        <f t="shared" si="83"/>
        <v>0</v>
      </c>
      <c r="AW43" s="2">
        <f t="shared" si="83"/>
        <v>0</v>
      </c>
      <c r="AX43" s="2">
        <f t="shared" si="83"/>
        <v>0</v>
      </c>
      <c r="AY43" s="2">
        <f t="shared" si="83"/>
        <v>0</v>
      </c>
      <c r="AZ43" s="2">
        <f t="shared" si="83"/>
        <v>0</v>
      </c>
      <c r="BA43" s="2">
        <f t="shared" si="83"/>
        <v>0</v>
      </c>
      <c r="BB43" s="2">
        <f t="shared" si="83"/>
        <v>0</v>
      </c>
      <c r="BC43" s="2">
        <f t="shared" ref="BC43:CE43" si="84">IF(DATE(YEAR(BB43)+$J$43,MONTH(BB43)+$K$43,DAY(1))&lt;=$U$43,DATE(YEAR(BB43)+$J$43,MONTH(BB43)+$K$43,DAY(1)),0)</f>
        <v>0</v>
      </c>
      <c r="BD43" s="2">
        <f t="shared" si="84"/>
        <v>0</v>
      </c>
      <c r="BE43" s="2">
        <f t="shared" si="84"/>
        <v>0</v>
      </c>
      <c r="BF43" s="2">
        <f t="shared" si="84"/>
        <v>0</v>
      </c>
      <c r="BG43" s="2">
        <f t="shared" si="84"/>
        <v>0</v>
      </c>
      <c r="BH43" s="2">
        <f t="shared" si="84"/>
        <v>0</v>
      </c>
      <c r="BI43" s="2">
        <f t="shared" si="84"/>
        <v>0</v>
      </c>
      <c r="BJ43" s="2">
        <f t="shared" si="84"/>
        <v>0</v>
      </c>
      <c r="BK43" s="2">
        <f t="shared" si="84"/>
        <v>0</v>
      </c>
      <c r="BL43" s="2">
        <f t="shared" si="84"/>
        <v>0</v>
      </c>
      <c r="BM43" s="2">
        <f t="shared" si="84"/>
        <v>0</v>
      </c>
      <c r="BN43" s="2">
        <f t="shared" si="84"/>
        <v>0</v>
      </c>
      <c r="BO43" s="2">
        <f t="shared" si="84"/>
        <v>0</v>
      </c>
      <c r="BP43" s="2">
        <f t="shared" si="84"/>
        <v>0</v>
      </c>
      <c r="BQ43" s="2">
        <f t="shared" si="84"/>
        <v>0</v>
      </c>
      <c r="BR43" s="2">
        <f t="shared" si="84"/>
        <v>0</v>
      </c>
      <c r="BS43" s="2">
        <f t="shared" si="84"/>
        <v>0</v>
      </c>
      <c r="BT43" s="2">
        <f t="shared" si="84"/>
        <v>0</v>
      </c>
      <c r="BU43" s="2">
        <f t="shared" si="84"/>
        <v>0</v>
      </c>
      <c r="BV43" s="2">
        <f t="shared" si="84"/>
        <v>0</v>
      </c>
      <c r="BW43" s="2">
        <f t="shared" si="84"/>
        <v>0</v>
      </c>
      <c r="BX43" s="2">
        <f t="shared" si="84"/>
        <v>0</v>
      </c>
      <c r="BY43" s="2">
        <f t="shared" si="84"/>
        <v>0</v>
      </c>
      <c r="BZ43" s="2">
        <f t="shared" si="84"/>
        <v>0</v>
      </c>
      <c r="CA43" s="2">
        <f t="shared" si="84"/>
        <v>0</v>
      </c>
      <c r="CB43" s="2">
        <f t="shared" si="84"/>
        <v>0</v>
      </c>
      <c r="CC43" s="2">
        <f t="shared" si="84"/>
        <v>0</v>
      </c>
      <c r="CD43" s="2">
        <f t="shared" si="84"/>
        <v>0</v>
      </c>
      <c r="CE43" s="2">
        <f t="shared" si="84"/>
        <v>0</v>
      </c>
    </row>
    <row r="44" spans="1:83" x14ac:dyDescent="0.25">
      <c r="A44" s="253"/>
      <c r="B44" s="254"/>
      <c r="C44" s="255"/>
      <c r="D44" s="470"/>
      <c r="E44" s="256"/>
      <c r="F44" s="256"/>
      <c r="G44" s="346"/>
      <c r="H44" s="256"/>
      <c r="I44" s="256"/>
      <c r="J44" s="319"/>
      <c r="K44" s="319"/>
      <c r="L44" s="256"/>
      <c r="M44" s="316"/>
      <c r="N44" s="257"/>
      <c r="O44" s="347"/>
      <c r="P44" s="257"/>
      <c r="Q44" s="259"/>
      <c r="R44" s="328"/>
      <c r="S44" s="203"/>
      <c r="T44" s="121"/>
      <c r="U44" s="456"/>
      <c r="V44" s="2">
        <f t="shared" si="46"/>
        <v>1</v>
      </c>
      <c r="W44" s="2">
        <f t="shared" ref="W44:BB44" si="85">IF(DATE(YEAR(V44)+$J$44,MONTH(V44)+$K$44,DAY(1))&lt;=$U$44,DATE(YEAR(V44)+$J$44,MONTH(V44)+$K$44,DAY(1)),0)</f>
        <v>0</v>
      </c>
      <c r="X44" s="2">
        <f t="shared" si="85"/>
        <v>0</v>
      </c>
      <c r="Y44" s="2">
        <f t="shared" si="85"/>
        <v>0</v>
      </c>
      <c r="Z44" s="2">
        <f t="shared" si="85"/>
        <v>0</v>
      </c>
      <c r="AA44" s="2">
        <f t="shared" si="85"/>
        <v>0</v>
      </c>
      <c r="AB44" s="2">
        <f t="shared" si="85"/>
        <v>0</v>
      </c>
      <c r="AC44" s="2">
        <f t="shared" si="85"/>
        <v>0</v>
      </c>
      <c r="AD44" s="2">
        <f t="shared" si="85"/>
        <v>0</v>
      </c>
      <c r="AE44" s="2">
        <f t="shared" si="85"/>
        <v>0</v>
      </c>
      <c r="AF44" s="2">
        <f t="shared" si="85"/>
        <v>0</v>
      </c>
      <c r="AG44" s="2">
        <f t="shared" si="85"/>
        <v>0</v>
      </c>
      <c r="AH44" s="2">
        <f t="shared" si="85"/>
        <v>0</v>
      </c>
      <c r="AI44" s="2">
        <f t="shared" si="85"/>
        <v>0</v>
      </c>
      <c r="AJ44" s="2">
        <f t="shared" si="85"/>
        <v>0</v>
      </c>
      <c r="AK44" s="2">
        <f t="shared" si="85"/>
        <v>0</v>
      </c>
      <c r="AL44" s="2">
        <f t="shared" si="85"/>
        <v>0</v>
      </c>
      <c r="AM44" s="2">
        <f t="shared" si="85"/>
        <v>0</v>
      </c>
      <c r="AN44" s="2">
        <f t="shared" si="85"/>
        <v>0</v>
      </c>
      <c r="AO44" s="2">
        <f t="shared" si="85"/>
        <v>0</v>
      </c>
      <c r="AP44" s="2">
        <f t="shared" si="85"/>
        <v>0</v>
      </c>
      <c r="AQ44" s="2">
        <f t="shared" si="85"/>
        <v>0</v>
      </c>
      <c r="AR44" s="2">
        <f t="shared" si="85"/>
        <v>0</v>
      </c>
      <c r="AS44" s="2">
        <f t="shared" si="85"/>
        <v>0</v>
      </c>
      <c r="AT44" s="2">
        <f t="shared" si="85"/>
        <v>0</v>
      </c>
      <c r="AU44" s="2">
        <f t="shared" si="85"/>
        <v>0</v>
      </c>
      <c r="AV44" s="2">
        <f t="shared" si="85"/>
        <v>0</v>
      </c>
      <c r="AW44" s="2">
        <f t="shared" si="85"/>
        <v>0</v>
      </c>
      <c r="AX44" s="2">
        <f t="shared" si="85"/>
        <v>0</v>
      </c>
      <c r="AY44" s="2">
        <f t="shared" si="85"/>
        <v>0</v>
      </c>
      <c r="AZ44" s="2">
        <f t="shared" si="85"/>
        <v>0</v>
      </c>
      <c r="BA44" s="2">
        <f t="shared" si="85"/>
        <v>0</v>
      </c>
      <c r="BB44" s="2">
        <f t="shared" si="85"/>
        <v>0</v>
      </c>
      <c r="BC44" s="2">
        <f t="shared" ref="BC44:CE44" si="86">IF(DATE(YEAR(BB44)+$J$44,MONTH(BB44)+$K$44,DAY(1))&lt;=$U$44,DATE(YEAR(BB44)+$J$44,MONTH(BB44)+$K$44,DAY(1)),0)</f>
        <v>0</v>
      </c>
      <c r="BD44" s="2">
        <f t="shared" si="86"/>
        <v>0</v>
      </c>
      <c r="BE44" s="2">
        <f t="shared" si="86"/>
        <v>0</v>
      </c>
      <c r="BF44" s="2">
        <f t="shared" si="86"/>
        <v>0</v>
      </c>
      <c r="BG44" s="2">
        <f t="shared" si="86"/>
        <v>0</v>
      </c>
      <c r="BH44" s="2">
        <f t="shared" si="86"/>
        <v>0</v>
      </c>
      <c r="BI44" s="2">
        <f t="shared" si="86"/>
        <v>0</v>
      </c>
      <c r="BJ44" s="2">
        <f t="shared" si="86"/>
        <v>0</v>
      </c>
      <c r="BK44" s="2">
        <f t="shared" si="86"/>
        <v>0</v>
      </c>
      <c r="BL44" s="2">
        <f t="shared" si="86"/>
        <v>0</v>
      </c>
      <c r="BM44" s="2">
        <f t="shared" si="86"/>
        <v>0</v>
      </c>
      <c r="BN44" s="2">
        <f t="shared" si="86"/>
        <v>0</v>
      </c>
      <c r="BO44" s="2">
        <f t="shared" si="86"/>
        <v>0</v>
      </c>
      <c r="BP44" s="2">
        <f t="shared" si="86"/>
        <v>0</v>
      </c>
      <c r="BQ44" s="2">
        <f t="shared" si="86"/>
        <v>0</v>
      </c>
      <c r="BR44" s="2">
        <f t="shared" si="86"/>
        <v>0</v>
      </c>
      <c r="BS44" s="2">
        <f t="shared" si="86"/>
        <v>0</v>
      </c>
      <c r="BT44" s="2">
        <f t="shared" si="86"/>
        <v>0</v>
      </c>
      <c r="BU44" s="2">
        <f t="shared" si="86"/>
        <v>0</v>
      </c>
      <c r="BV44" s="2">
        <f t="shared" si="86"/>
        <v>0</v>
      </c>
      <c r="BW44" s="2">
        <f t="shared" si="86"/>
        <v>0</v>
      </c>
      <c r="BX44" s="2">
        <f t="shared" si="86"/>
        <v>0</v>
      </c>
      <c r="BY44" s="2">
        <f t="shared" si="86"/>
        <v>0</v>
      </c>
      <c r="BZ44" s="2">
        <f t="shared" si="86"/>
        <v>0</v>
      </c>
      <c r="CA44" s="2">
        <f t="shared" si="86"/>
        <v>0</v>
      </c>
      <c r="CB44" s="2">
        <f t="shared" si="86"/>
        <v>0</v>
      </c>
      <c r="CC44" s="2">
        <f t="shared" si="86"/>
        <v>0</v>
      </c>
      <c r="CD44" s="2">
        <f t="shared" si="86"/>
        <v>0</v>
      </c>
      <c r="CE44" s="2">
        <f t="shared" si="86"/>
        <v>0</v>
      </c>
    </row>
    <row r="45" spans="1:83" x14ac:dyDescent="0.25">
      <c r="A45" s="253"/>
      <c r="B45" s="254"/>
      <c r="C45" s="255"/>
      <c r="D45" s="470"/>
      <c r="E45" s="256"/>
      <c r="F45" s="256"/>
      <c r="G45" s="346"/>
      <c r="H45" s="256"/>
      <c r="I45" s="256"/>
      <c r="J45" s="319"/>
      <c r="K45" s="319"/>
      <c r="L45" s="374"/>
      <c r="M45" s="316"/>
      <c r="N45" s="257"/>
      <c r="O45" s="347"/>
      <c r="P45" s="257"/>
      <c r="Q45" s="259"/>
      <c r="R45" s="328"/>
      <c r="S45" s="203"/>
      <c r="T45" s="121"/>
      <c r="U45" s="456"/>
      <c r="V45" s="2">
        <f t="shared" si="46"/>
        <v>1</v>
      </c>
      <c r="W45" s="2">
        <f t="shared" ref="W45:BB45" si="87">IF(DATE(YEAR(V45)+$J$45,MONTH(V45)+$K$45,DAY(1))&lt;=$U$45,DATE(YEAR(V45)+$J$45,MONTH(V45)+$K$45,DAY(1)),0)</f>
        <v>0</v>
      </c>
      <c r="X45" s="2">
        <f t="shared" si="87"/>
        <v>0</v>
      </c>
      <c r="Y45" s="2">
        <f t="shared" si="87"/>
        <v>0</v>
      </c>
      <c r="Z45" s="2">
        <f t="shared" si="87"/>
        <v>0</v>
      </c>
      <c r="AA45" s="2">
        <f t="shared" si="87"/>
        <v>0</v>
      </c>
      <c r="AB45" s="2">
        <f t="shared" si="87"/>
        <v>0</v>
      </c>
      <c r="AC45" s="2">
        <f t="shared" si="87"/>
        <v>0</v>
      </c>
      <c r="AD45" s="2">
        <f t="shared" si="87"/>
        <v>0</v>
      </c>
      <c r="AE45" s="2">
        <f t="shared" si="87"/>
        <v>0</v>
      </c>
      <c r="AF45" s="2">
        <f t="shared" si="87"/>
        <v>0</v>
      </c>
      <c r="AG45" s="2">
        <f t="shared" si="87"/>
        <v>0</v>
      </c>
      <c r="AH45" s="2">
        <f t="shared" si="87"/>
        <v>0</v>
      </c>
      <c r="AI45" s="2">
        <f t="shared" si="87"/>
        <v>0</v>
      </c>
      <c r="AJ45" s="2">
        <f t="shared" si="87"/>
        <v>0</v>
      </c>
      <c r="AK45" s="2">
        <f t="shared" si="87"/>
        <v>0</v>
      </c>
      <c r="AL45" s="2">
        <f t="shared" si="87"/>
        <v>0</v>
      </c>
      <c r="AM45" s="2">
        <f t="shared" si="87"/>
        <v>0</v>
      </c>
      <c r="AN45" s="2">
        <f t="shared" si="87"/>
        <v>0</v>
      </c>
      <c r="AO45" s="2">
        <f t="shared" si="87"/>
        <v>0</v>
      </c>
      <c r="AP45" s="2">
        <f t="shared" si="87"/>
        <v>0</v>
      </c>
      <c r="AQ45" s="2">
        <f t="shared" si="87"/>
        <v>0</v>
      </c>
      <c r="AR45" s="2">
        <f t="shared" si="87"/>
        <v>0</v>
      </c>
      <c r="AS45" s="2">
        <f t="shared" si="87"/>
        <v>0</v>
      </c>
      <c r="AT45" s="2">
        <f t="shared" si="87"/>
        <v>0</v>
      </c>
      <c r="AU45" s="2">
        <f t="shared" si="87"/>
        <v>0</v>
      </c>
      <c r="AV45" s="2">
        <f t="shared" si="87"/>
        <v>0</v>
      </c>
      <c r="AW45" s="2">
        <f t="shared" si="87"/>
        <v>0</v>
      </c>
      <c r="AX45" s="2">
        <f t="shared" si="87"/>
        <v>0</v>
      </c>
      <c r="AY45" s="2">
        <f t="shared" si="87"/>
        <v>0</v>
      </c>
      <c r="AZ45" s="2">
        <f t="shared" si="87"/>
        <v>0</v>
      </c>
      <c r="BA45" s="2">
        <f t="shared" si="87"/>
        <v>0</v>
      </c>
      <c r="BB45" s="2">
        <f t="shared" si="87"/>
        <v>0</v>
      </c>
      <c r="BC45" s="2">
        <f t="shared" ref="BC45:CE45" si="88">IF(DATE(YEAR(BB45)+$J$45,MONTH(BB45)+$K$45,DAY(1))&lt;=$U$45,DATE(YEAR(BB45)+$J$45,MONTH(BB45)+$K$45,DAY(1)),0)</f>
        <v>0</v>
      </c>
      <c r="BD45" s="2">
        <f t="shared" si="88"/>
        <v>0</v>
      </c>
      <c r="BE45" s="2">
        <f t="shared" si="88"/>
        <v>0</v>
      </c>
      <c r="BF45" s="2">
        <f t="shared" si="88"/>
        <v>0</v>
      </c>
      <c r="BG45" s="2">
        <f t="shared" si="88"/>
        <v>0</v>
      </c>
      <c r="BH45" s="2">
        <f t="shared" si="88"/>
        <v>0</v>
      </c>
      <c r="BI45" s="2">
        <f t="shared" si="88"/>
        <v>0</v>
      </c>
      <c r="BJ45" s="2">
        <f t="shared" si="88"/>
        <v>0</v>
      </c>
      <c r="BK45" s="2">
        <f t="shared" si="88"/>
        <v>0</v>
      </c>
      <c r="BL45" s="2">
        <f t="shared" si="88"/>
        <v>0</v>
      </c>
      <c r="BM45" s="2">
        <f t="shared" si="88"/>
        <v>0</v>
      </c>
      <c r="BN45" s="2">
        <f t="shared" si="88"/>
        <v>0</v>
      </c>
      <c r="BO45" s="2">
        <f t="shared" si="88"/>
        <v>0</v>
      </c>
      <c r="BP45" s="2">
        <f t="shared" si="88"/>
        <v>0</v>
      </c>
      <c r="BQ45" s="2">
        <f t="shared" si="88"/>
        <v>0</v>
      </c>
      <c r="BR45" s="2">
        <f t="shared" si="88"/>
        <v>0</v>
      </c>
      <c r="BS45" s="2">
        <f t="shared" si="88"/>
        <v>0</v>
      </c>
      <c r="BT45" s="2">
        <f t="shared" si="88"/>
        <v>0</v>
      </c>
      <c r="BU45" s="2">
        <f t="shared" si="88"/>
        <v>0</v>
      </c>
      <c r="BV45" s="2">
        <f t="shared" si="88"/>
        <v>0</v>
      </c>
      <c r="BW45" s="2">
        <f t="shared" si="88"/>
        <v>0</v>
      </c>
      <c r="BX45" s="2">
        <f t="shared" si="88"/>
        <v>0</v>
      </c>
      <c r="BY45" s="2">
        <f t="shared" si="88"/>
        <v>0</v>
      </c>
      <c r="BZ45" s="2">
        <f t="shared" si="88"/>
        <v>0</v>
      </c>
      <c r="CA45" s="2">
        <f t="shared" si="88"/>
        <v>0</v>
      </c>
      <c r="CB45" s="2">
        <f t="shared" si="88"/>
        <v>0</v>
      </c>
      <c r="CC45" s="2">
        <f t="shared" si="88"/>
        <v>0</v>
      </c>
      <c r="CD45" s="2">
        <f t="shared" si="88"/>
        <v>0</v>
      </c>
      <c r="CE45" s="2">
        <f t="shared" si="88"/>
        <v>0</v>
      </c>
    </row>
    <row r="46" spans="1:83" x14ac:dyDescent="0.25">
      <c r="A46" s="253"/>
      <c r="B46" s="254"/>
      <c r="C46" s="255"/>
      <c r="D46" s="470"/>
      <c r="E46" s="256"/>
      <c r="F46" s="256"/>
      <c r="G46" s="346"/>
      <c r="H46" s="256"/>
      <c r="I46" s="256"/>
      <c r="J46" s="319"/>
      <c r="K46" s="319"/>
      <c r="L46" s="256"/>
      <c r="M46" s="316"/>
      <c r="N46" s="257"/>
      <c r="O46" s="347"/>
      <c r="P46" s="257"/>
      <c r="Q46" s="259"/>
      <c r="R46" s="328"/>
      <c r="S46" s="203"/>
      <c r="T46" s="121"/>
      <c r="U46" s="456"/>
      <c r="V46" s="2">
        <f t="shared" si="46"/>
        <v>1</v>
      </c>
      <c r="W46" s="2">
        <f t="shared" ref="W46:BB46" si="89">IF(DATE(YEAR(V46)+$J$46,MONTH(V46)+$K$46,DAY(1))&lt;=$U$46,DATE(YEAR(V46)+$J$46,MONTH(V46)+$K$46,DAY(1)),0)</f>
        <v>0</v>
      </c>
      <c r="X46" s="2">
        <f t="shared" si="89"/>
        <v>0</v>
      </c>
      <c r="Y46" s="2">
        <f t="shared" si="89"/>
        <v>0</v>
      </c>
      <c r="Z46" s="2">
        <f t="shared" si="89"/>
        <v>0</v>
      </c>
      <c r="AA46" s="2">
        <f t="shared" si="89"/>
        <v>0</v>
      </c>
      <c r="AB46" s="2">
        <f t="shared" si="89"/>
        <v>0</v>
      </c>
      <c r="AC46" s="2">
        <f t="shared" si="89"/>
        <v>0</v>
      </c>
      <c r="AD46" s="2">
        <f t="shared" si="89"/>
        <v>0</v>
      </c>
      <c r="AE46" s="2">
        <f t="shared" si="89"/>
        <v>0</v>
      </c>
      <c r="AF46" s="2">
        <f t="shared" si="89"/>
        <v>0</v>
      </c>
      <c r="AG46" s="2">
        <f t="shared" si="89"/>
        <v>0</v>
      </c>
      <c r="AH46" s="2">
        <f t="shared" si="89"/>
        <v>0</v>
      </c>
      <c r="AI46" s="2">
        <f t="shared" si="89"/>
        <v>0</v>
      </c>
      <c r="AJ46" s="2">
        <f t="shared" si="89"/>
        <v>0</v>
      </c>
      <c r="AK46" s="2">
        <f t="shared" si="89"/>
        <v>0</v>
      </c>
      <c r="AL46" s="2">
        <f t="shared" si="89"/>
        <v>0</v>
      </c>
      <c r="AM46" s="2">
        <f t="shared" si="89"/>
        <v>0</v>
      </c>
      <c r="AN46" s="2">
        <f t="shared" si="89"/>
        <v>0</v>
      </c>
      <c r="AO46" s="2">
        <f t="shared" si="89"/>
        <v>0</v>
      </c>
      <c r="AP46" s="2">
        <f t="shared" si="89"/>
        <v>0</v>
      </c>
      <c r="AQ46" s="2">
        <f t="shared" si="89"/>
        <v>0</v>
      </c>
      <c r="AR46" s="2">
        <f t="shared" si="89"/>
        <v>0</v>
      </c>
      <c r="AS46" s="2">
        <f t="shared" si="89"/>
        <v>0</v>
      </c>
      <c r="AT46" s="2">
        <f t="shared" si="89"/>
        <v>0</v>
      </c>
      <c r="AU46" s="2">
        <f t="shared" si="89"/>
        <v>0</v>
      </c>
      <c r="AV46" s="2">
        <f t="shared" si="89"/>
        <v>0</v>
      </c>
      <c r="AW46" s="2">
        <f t="shared" si="89"/>
        <v>0</v>
      </c>
      <c r="AX46" s="2">
        <f t="shared" si="89"/>
        <v>0</v>
      </c>
      <c r="AY46" s="2">
        <f t="shared" si="89"/>
        <v>0</v>
      </c>
      <c r="AZ46" s="2">
        <f t="shared" si="89"/>
        <v>0</v>
      </c>
      <c r="BA46" s="2">
        <f t="shared" si="89"/>
        <v>0</v>
      </c>
      <c r="BB46" s="2">
        <f t="shared" si="89"/>
        <v>0</v>
      </c>
      <c r="BC46" s="2">
        <f t="shared" ref="BC46:CE46" si="90">IF(DATE(YEAR(BB46)+$J$46,MONTH(BB46)+$K$46,DAY(1))&lt;=$U$46,DATE(YEAR(BB46)+$J$46,MONTH(BB46)+$K$46,DAY(1)),0)</f>
        <v>0</v>
      </c>
      <c r="BD46" s="2">
        <f t="shared" si="90"/>
        <v>0</v>
      </c>
      <c r="BE46" s="2">
        <f t="shared" si="90"/>
        <v>0</v>
      </c>
      <c r="BF46" s="2">
        <f t="shared" si="90"/>
        <v>0</v>
      </c>
      <c r="BG46" s="2">
        <f t="shared" si="90"/>
        <v>0</v>
      </c>
      <c r="BH46" s="2">
        <f t="shared" si="90"/>
        <v>0</v>
      </c>
      <c r="BI46" s="2">
        <f t="shared" si="90"/>
        <v>0</v>
      </c>
      <c r="BJ46" s="2">
        <f t="shared" si="90"/>
        <v>0</v>
      </c>
      <c r="BK46" s="2">
        <f t="shared" si="90"/>
        <v>0</v>
      </c>
      <c r="BL46" s="2">
        <f t="shared" si="90"/>
        <v>0</v>
      </c>
      <c r="BM46" s="2">
        <f t="shared" si="90"/>
        <v>0</v>
      </c>
      <c r="BN46" s="2">
        <f t="shared" si="90"/>
        <v>0</v>
      </c>
      <c r="BO46" s="2">
        <f t="shared" si="90"/>
        <v>0</v>
      </c>
      <c r="BP46" s="2">
        <f t="shared" si="90"/>
        <v>0</v>
      </c>
      <c r="BQ46" s="2">
        <f t="shared" si="90"/>
        <v>0</v>
      </c>
      <c r="BR46" s="2">
        <f t="shared" si="90"/>
        <v>0</v>
      </c>
      <c r="BS46" s="2">
        <f t="shared" si="90"/>
        <v>0</v>
      </c>
      <c r="BT46" s="2">
        <f t="shared" si="90"/>
        <v>0</v>
      </c>
      <c r="BU46" s="2">
        <f t="shared" si="90"/>
        <v>0</v>
      </c>
      <c r="BV46" s="2">
        <f t="shared" si="90"/>
        <v>0</v>
      </c>
      <c r="BW46" s="2">
        <f t="shared" si="90"/>
        <v>0</v>
      </c>
      <c r="BX46" s="2">
        <f t="shared" si="90"/>
        <v>0</v>
      </c>
      <c r="BY46" s="2">
        <f t="shared" si="90"/>
        <v>0</v>
      </c>
      <c r="BZ46" s="2">
        <f t="shared" si="90"/>
        <v>0</v>
      </c>
      <c r="CA46" s="2">
        <f t="shared" si="90"/>
        <v>0</v>
      </c>
      <c r="CB46" s="2">
        <f t="shared" si="90"/>
        <v>0</v>
      </c>
      <c r="CC46" s="2">
        <f t="shared" si="90"/>
        <v>0</v>
      </c>
      <c r="CD46" s="2">
        <f t="shared" si="90"/>
        <v>0</v>
      </c>
      <c r="CE46" s="2">
        <f t="shared" si="90"/>
        <v>0</v>
      </c>
    </row>
    <row r="47" spans="1:83" x14ac:dyDescent="0.25">
      <c r="A47" s="253"/>
      <c r="B47" s="254"/>
      <c r="C47" s="255"/>
      <c r="D47" s="470"/>
      <c r="E47" s="256"/>
      <c r="F47" s="256"/>
      <c r="G47" s="346"/>
      <c r="H47" s="256"/>
      <c r="I47" s="256"/>
      <c r="J47" s="319"/>
      <c r="K47" s="319"/>
      <c r="L47" s="374"/>
      <c r="M47" s="316"/>
      <c r="N47" s="257"/>
      <c r="O47" s="347"/>
      <c r="P47" s="257"/>
      <c r="Q47" s="259"/>
      <c r="R47" s="328"/>
      <c r="S47" s="203"/>
      <c r="T47" s="121"/>
      <c r="U47" s="456"/>
      <c r="V47" s="2">
        <f t="shared" si="46"/>
        <v>1</v>
      </c>
      <c r="W47" s="2">
        <f t="shared" ref="W47:BB47" si="91">IF(DATE(YEAR(V47)+$J$47,MONTH(V47)+$K$47,DAY(1))&lt;=$U$47,DATE(YEAR(V47)+$J$47,MONTH(V47)+$K$47,DAY(1)),0)</f>
        <v>0</v>
      </c>
      <c r="X47" s="2">
        <f t="shared" si="91"/>
        <v>0</v>
      </c>
      <c r="Y47" s="2">
        <f t="shared" si="91"/>
        <v>0</v>
      </c>
      <c r="Z47" s="2">
        <f t="shared" si="91"/>
        <v>0</v>
      </c>
      <c r="AA47" s="2">
        <f t="shared" si="91"/>
        <v>0</v>
      </c>
      <c r="AB47" s="2">
        <f t="shared" si="91"/>
        <v>0</v>
      </c>
      <c r="AC47" s="2">
        <f t="shared" si="91"/>
        <v>0</v>
      </c>
      <c r="AD47" s="2">
        <f t="shared" si="91"/>
        <v>0</v>
      </c>
      <c r="AE47" s="2">
        <f t="shared" si="91"/>
        <v>0</v>
      </c>
      <c r="AF47" s="2">
        <f t="shared" si="91"/>
        <v>0</v>
      </c>
      <c r="AG47" s="2">
        <f t="shared" si="91"/>
        <v>0</v>
      </c>
      <c r="AH47" s="2">
        <f t="shared" si="91"/>
        <v>0</v>
      </c>
      <c r="AI47" s="2">
        <f t="shared" si="91"/>
        <v>0</v>
      </c>
      <c r="AJ47" s="2">
        <f t="shared" si="91"/>
        <v>0</v>
      </c>
      <c r="AK47" s="2">
        <f t="shared" si="91"/>
        <v>0</v>
      </c>
      <c r="AL47" s="2">
        <f t="shared" si="91"/>
        <v>0</v>
      </c>
      <c r="AM47" s="2">
        <f t="shared" si="91"/>
        <v>0</v>
      </c>
      <c r="AN47" s="2">
        <f t="shared" si="91"/>
        <v>0</v>
      </c>
      <c r="AO47" s="2">
        <f t="shared" si="91"/>
        <v>0</v>
      </c>
      <c r="AP47" s="2">
        <f t="shared" si="91"/>
        <v>0</v>
      </c>
      <c r="AQ47" s="2">
        <f t="shared" si="91"/>
        <v>0</v>
      </c>
      <c r="AR47" s="2">
        <f t="shared" si="91"/>
        <v>0</v>
      </c>
      <c r="AS47" s="2">
        <f t="shared" si="91"/>
        <v>0</v>
      </c>
      <c r="AT47" s="2">
        <f t="shared" si="91"/>
        <v>0</v>
      </c>
      <c r="AU47" s="2">
        <f t="shared" si="91"/>
        <v>0</v>
      </c>
      <c r="AV47" s="2">
        <f t="shared" si="91"/>
        <v>0</v>
      </c>
      <c r="AW47" s="2">
        <f t="shared" si="91"/>
        <v>0</v>
      </c>
      <c r="AX47" s="2">
        <f t="shared" si="91"/>
        <v>0</v>
      </c>
      <c r="AY47" s="2">
        <f t="shared" si="91"/>
        <v>0</v>
      </c>
      <c r="AZ47" s="2">
        <f t="shared" si="91"/>
        <v>0</v>
      </c>
      <c r="BA47" s="2">
        <f t="shared" si="91"/>
        <v>0</v>
      </c>
      <c r="BB47" s="2">
        <f t="shared" si="91"/>
        <v>0</v>
      </c>
      <c r="BC47" s="2">
        <f t="shared" ref="BC47:CE47" si="92">IF(DATE(YEAR(BB47)+$J$47,MONTH(BB47)+$K$47,DAY(1))&lt;=$U$47,DATE(YEAR(BB47)+$J$47,MONTH(BB47)+$K$47,DAY(1)),0)</f>
        <v>0</v>
      </c>
      <c r="BD47" s="2">
        <f t="shared" si="92"/>
        <v>0</v>
      </c>
      <c r="BE47" s="2">
        <f t="shared" si="92"/>
        <v>0</v>
      </c>
      <c r="BF47" s="2">
        <f t="shared" si="92"/>
        <v>0</v>
      </c>
      <c r="BG47" s="2">
        <f t="shared" si="92"/>
        <v>0</v>
      </c>
      <c r="BH47" s="2">
        <f t="shared" si="92"/>
        <v>0</v>
      </c>
      <c r="BI47" s="2">
        <f t="shared" si="92"/>
        <v>0</v>
      </c>
      <c r="BJ47" s="2">
        <f t="shared" si="92"/>
        <v>0</v>
      </c>
      <c r="BK47" s="2">
        <f t="shared" si="92"/>
        <v>0</v>
      </c>
      <c r="BL47" s="2">
        <f t="shared" si="92"/>
        <v>0</v>
      </c>
      <c r="BM47" s="2">
        <f t="shared" si="92"/>
        <v>0</v>
      </c>
      <c r="BN47" s="2">
        <f t="shared" si="92"/>
        <v>0</v>
      </c>
      <c r="BO47" s="2">
        <f t="shared" si="92"/>
        <v>0</v>
      </c>
      <c r="BP47" s="2">
        <f t="shared" si="92"/>
        <v>0</v>
      </c>
      <c r="BQ47" s="2">
        <f t="shared" si="92"/>
        <v>0</v>
      </c>
      <c r="BR47" s="2">
        <f t="shared" si="92"/>
        <v>0</v>
      </c>
      <c r="BS47" s="2">
        <f t="shared" si="92"/>
        <v>0</v>
      </c>
      <c r="BT47" s="2">
        <f t="shared" si="92"/>
        <v>0</v>
      </c>
      <c r="BU47" s="2">
        <f t="shared" si="92"/>
        <v>0</v>
      </c>
      <c r="BV47" s="2">
        <f t="shared" si="92"/>
        <v>0</v>
      </c>
      <c r="BW47" s="2">
        <f t="shared" si="92"/>
        <v>0</v>
      </c>
      <c r="BX47" s="2">
        <f t="shared" si="92"/>
        <v>0</v>
      </c>
      <c r="BY47" s="2">
        <f t="shared" si="92"/>
        <v>0</v>
      </c>
      <c r="BZ47" s="2">
        <f t="shared" si="92"/>
        <v>0</v>
      </c>
      <c r="CA47" s="2">
        <f t="shared" si="92"/>
        <v>0</v>
      </c>
      <c r="CB47" s="2">
        <f t="shared" si="92"/>
        <v>0</v>
      </c>
      <c r="CC47" s="2">
        <f t="shared" si="92"/>
        <v>0</v>
      </c>
      <c r="CD47" s="2">
        <f t="shared" si="92"/>
        <v>0</v>
      </c>
      <c r="CE47" s="2">
        <f t="shared" si="92"/>
        <v>0</v>
      </c>
    </row>
    <row r="48" spans="1:83" x14ac:dyDescent="0.25">
      <c r="A48" s="253"/>
      <c r="B48" s="254"/>
      <c r="C48" s="255"/>
      <c r="D48" s="470"/>
      <c r="E48" s="256"/>
      <c r="F48" s="256"/>
      <c r="G48" s="346"/>
      <c r="H48" s="256"/>
      <c r="I48" s="256"/>
      <c r="J48" s="319"/>
      <c r="K48" s="319"/>
      <c r="L48" s="256"/>
      <c r="M48" s="316"/>
      <c r="N48" s="257"/>
      <c r="O48" s="347"/>
      <c r="P48" s="257"/>
      <c r="Q48" s="259"/>
      <c r="R48" s="328"/>
      <c r="S48" s="203"/>
      <c r="T48" s="121"/>
      <c r="U48" s="456"/>
      <c r="V48" s="2">
        <f t="shared" si="46"/>
        <v>1</v>
      </c>
      <c r="W48" s="2">
        <f t="shared" ref="W48:BB48" si="93">IF(DATE(YEAR(V48)+$J$48,MONTH(V48)+$K$48,DAY(1))&lt;=$U$48,DATE(YEAR(V48)+$J$48,MONTH(V48)+$K$48,DAY(1)),0)</f>
        <v>0</v>
      </c>
      <c r="X48" s="2">
        <f t="shared" si="93"/>
        <v>0</v>
      </c>
      <c r="Y48" s="2">
        <f t="shared" si="93"/>
        <v>0</v>
      </c>
      <c r="Z48" s="2">
        <f t="shared" si="93"/>
        <v>0</v>
      </c>
      <c r="AA48" s="2">
        <f t="shared" si="93"/>
        <v>0</v>
      </c>
      <c r="AB48" s="2">
        <f t="shared" si="93"/>
        <v>0</v>
      </c>
      <c r="AC48" s="2">
        <f t="shared" si="93"/>
        <v>0</v>
      </c>
      <c r="AD48" s="2">
        <f t="shared" si="93"/>
        <v>0</v>
      </c>
      <c r="AE48" s="2">
        <f t="shared" si="93"/>
        <v>0</v>
      </c>
      <c r="AF48" s="2">
        <f t="shared" si="93"/>
        <v>0</v>
      </c>
      <c r="AG48" s="2">
        <f t="shared" si="93"/>
        <v>0</v>
      </c>
      <c r="AH48" s="2">
        <f t="shared" si="93"/>
        <v>0</v>
      </c>
      <c r="AI48" s="2">
        <f t="shared" si="93"/>
        <v>0</v>
      </c>
      <c r="AJ48" s="2">
        <f t="shared" si="93"/>
        <v>0</v>
      </c>
      <c r="AK48" s="2">
        <f t="shared" si="93"/>
        <v>0</v>
      </c>
      <c r="AL48" s="2">
        <f t="shared" si="93"/>
        <v>0</v>
      </c>
      <c r="AM48" s="2">
        <f t="shared" si="93"/>
        <v>0</v>
      </c>
      <c r="AN48" s="2">
        <f t="shared" si="93"/>
        <v>0</v>
      </c>
      <c r="AO48" s="2">
        <f t="shared" si="93"/>
        <v>0</v>
      </c>
      <c r="AP48" s="2">
        <f t="shared" si="93"/>
        <v>0</v>
      </c>
      <c r="AQ48" s="2">
        <f t="shared" si="93"/>
        <v>0</v>
      </c>
      <c r="AR48" s="2">
        <f t="shared" si="93"/>
        <v>0</v>
      </c>
      <c r="AS48" s="2">
        <f t="shared" si="93"/>
        <v>0</v>
      </c>
      <c r="AT48" s="2">
        <f t="shared" si="93"/>
        <v>0</v>
      </c>
      <c r="AU48" s="2">
        <f t="shared" si="93"/>
        <v>0</v>
      </c>
      <c r="AV48" s="2">
        <f t="shared" si="93"/>
        <v>0</v>
      </c>
      <c r="AW48" s="2">
        <f t="shared" si="93"/>
        <v>0</v>
      </c>
      <c r="AX48" s="2">
        <f t="shared" si="93"/>
        <v>0</v>
      </c>
      <c r="AY48" s="2">
        <f t="shared" si="93"/>
        <v>0</v>
      </c>
      <c r="AZ48" s="2">
        <f t="shared" si="93"/>
        <v>0</v>
      </c>
      <c r="BA48" s="2">
        <f t="shared" si="93"/>
        <v>0</v>
      </c>
      <c r="BB48" s="2">
        <f t="shared" si="93"/>
        <v>0</v>
      </c>
      <c r="BC48" s="2">
        <f t="shared" ref="BC48:CE48" si="94">IF(DATE(YEAR(BB48)+$J$48,MONTH(BB48)+$K$48,DAY(1))&lt;=$U$48,DATE(YEAR(BB48)+$J$48,MONTH(BB48)+$K$48,DAY(1)),0)</f>
        <v>0</v>
      </c>
      <c r="BD48" s="2">
        <f t="shared" si="94"/>
        <v>0</v>
      </c>
      <c r="BE48" s="2">
        <f t="shared" si="94"/>
        <v>0</v>
      </c>
      <c r="BF48" s="2">
        <f t="shared" si="94"/>
        <v>0</v>
      </c>
      <c r="BG48" s="2">
        <f t="shared" si="94"/>
        <v>0</v>
      </c>
      <c r="BH48" s="2">
        <f t="shared" si="94"/>
        <v>0</v>
      </c>
      <c r="BI48" s="2">
        <f t="shared" si="94"/>
        <v>0</v>
      </c>
      <c r="BJ48" s="2">
        <f t="shared" si="94"/>
        <v>0</v>
      </c>
      <c r="BK48" s="2">
        <f t="shared" si="94"/>
        <v>0</v>
      </c>
      <c r="BL48" s="2">
        <f t="shared" si="94"/>
        <v>0</v>
      </c>
      <c r="BM48" s="2">
        <f t="shared" si="94"/>
        <v>0</v>
      </c>
      <c r="BN48" s="2">
        <f t="shared" si="94"/>
        <v>0</v>
      </c>
      <c r="BO48" s="2">
        <f t="shared" si="94"/>
        <v>0</v>
      </c>
      <c r="BP48" s="2">
        <f t="shared" si="94"/>
        <v>0</v>
      </c>
      <c r="BQ48" s="2">
        <f t="shared" si="94"/>
        <v>0</v>
      </c>
      <c r="BR48" s="2">
        <f t="shared" si="94"/>
        <v>0</v>
      </c>
      <c r="BS48" s="2">
        <f t="shared" si="94"/>
        <v>0</v>
      </c>
      <c r="BT48" s="2">
        <f t="shared" si="94"/>
        <v>0</v>
      </c>
      <c r="BU48" s="2">
        <f t="shared" si="94"/>
        <v>0</v>
      </c>
      <c r="BV48" s="2">
        <f t="shared" si="94"/>
        <v>0</v>
      </c>
      <c r="BW48" s="2">
        <f t="shared" si="94"/>
        <v>0</v>
      </c>
      <c r="BX48" s="2">
        <f t="shared" si="94"/>
        <v>0</v>
      </c>
      <c r="BY48" s="2">
        <f t="shared" si="94"/>
        <v>0</v>
      </c>
      <c r="BZ48" s="2">
        <f t="shared" si="94"/>
        <v>0</v>
      </c>
      <c r="CA48" s="2">
        <f t="shared" si="94"/>
        <v>0</v>
      </c>
      <c r="CB48" s="2">
        <f t="shared" si="94"/>
        <v>0</v>
      </c>
      <c r="CC48" s="2">
        <f t="shared" si="94"/>
        <v>0</v>
      </c>
      <c r="CD48" s="2">
        <f t="shared" si="94"/>
        <v>0</v>
      </c>
      <c r="CE48" s="2">
        <f t="shared" si="94"/>
        <v>0</v>
      </c>
    </row>
    <row r="49" spans="1:85" x14ac:dyDescent="0.25">
      <c r="A49" s="120" t="s">
        <v>151</v>
      </c>
      <c r="B49" s="329"/>
      <c r="C49" s="329"/>
      <c r="D49" s="329"/>
      <c r="E49" s="330"/>
      <c r="F49" s="330"/>
      <c r="G49" s="330"/>
      <c r="H49" s="330"/>
      <c r="I49" s="330"/>
      <c r="J49" s="331"/>
      <c r="K49" s="331"/>
      <c r="L49" s="330"/>
      <c r="M49" s="329"/>
      <c r="N49" s="332"/>
      <c r="O49" s="333"/>
      <c r="P49" s="105">
        <f>SUM(P25:P48)</f>
        <v>0</v>
      </c>
      <c r="Q49" s="332"/>
      <c r="R49" s="332"/>
      <c r="S49" s="332"/>
      <c r="T49" s="121"/>
      <c r="U49" s="456"/>
    </row>
    <row r="50" spans="1:85" ht="20.25" x14ac:dyDescent="0.3">
      <c r="A50" s="337" t="s">
        <v>152</v>
      </c>
      <c r="B50" s="329"/>
      <c r="C50" s="329"/>
      <c r="D50" s="329"/>
      <c r="E50" s="329"/>
      <c r="F50" s="329"/>
      <c r="G50" s="329"/>
      <c r="H50" s="329"/>
      <c r="I50" s="329"/>
      <c r="J50" s="331"/>
      <c r="K50" s="331"/>
      <c r="L50" s="329"/>
      <c r="M50" s="329"/>
      <c r="N50" s="329"/>
      <c r="O50" s="329"/>
      <c r="P50" s="338">
        <f ca="1">P22+P49</f>
        <v>14999.041666666666</v>
      </c>
      <c r="Q50" s="339"/>
      <c r="R50" s="339"/>
      <c r="S50" s="339"/>
      <c r="T50" s="340"/>
      <c r="U50" s="456"/>
    </row>
    <row r="51" spans="1:85" s="325" customFormat="1" ht="20.25" x14ac:dyDescent="0.3">
      <c r="A51" s="341"/>
      <c r="J51" s="342"/>
      <c r="K51" s="342"/>
      <c r="P51" s="343"/>
      <c r="Q51" s="344"/>
      <c r="R51" s="344"/>
      <c r="S51" s="344"/>
      <c r="U51" s="456"/>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85" ht="18.75" x14ac:dyDescent="0.25">
      <c r="A52" s="553" t="s">
        <v>19</v>
      </c>
      <c r="B52" s="583"/>
      <c r="C52" s="583"/>
      <c r="D52" s="583"/>
      <c r="E52" s="321"/>
      <c r="F52" s="322"/>
      <c r="G52" s="692" t="s">
        <v>195</v>
      </c>
      <c r="H52" s="693"/>
    </row>
    <row r="53" spans="1:85" ht="43.5" customHeight="1" x14ac:dyDescent="0.25">
      <c r="A53" s="106" t="s">
        <v>90</v>
      </c>
      <c r="B53" s="106" t="s">
        <v>7</v>
      </c>
      <c r="C53" s="106" t="s">
        <v>148</v>
      </c>
      <c r="D53" s="106" t="s">
        <v>149</v>
      </c>
      <c r="E53" s="106" t="s">
        <v>127</v>
      </c>
      <c r="F53" s="207"/>
      <c r="G53" s="694"/>
      <c r="H53" s="693"/>
      <c r="L53" s="691" t="s">
        <v>94</v>
      </c>
      <c r="M53" s="691"/>
    </row>
    <row r="54" spans="1:85" x14ac:dyDescent="0.25">
      <c r="A54" s="206" t="s">
        <v>0</v>
      </c>
      <c r="B54" s="206" t="s">
        <v>1</v>
      </c>
      <c r="C54" s="206">
        <v>0</v>
      </c>
      <c r="D54" s="206">
        <v>0</v>
      </c>
      <c r="E54" s="207" t="str">
        <f>'4. Kredite '!A5</f>
        <v xml:space="preserve">Portemonnaise Kto. </v>
      </c>
      <c r="F54" s="207"/>
      <c r="G54" s="694"/>
      <c r="H54" s="693"/>
      <c r="L54" s="691"/>
      <c r="M54" s="691"/>
    </row>
    <row r="55" spans="1:85" x14ac:dyDescent="0.25">
      <c r="A55" s="206" t="s">
        <v>6</v>
      </c>
      <c r="B55" s="206" t="s">
        <v>2</v>
      </c>
      <c r="C55" s="206">
        <v>1</v>
      </c>
      <c r="D55" s="206">
        <v>1</v>
      </c>
      <c r="E55" s="207" t="str">
        <f>'4. Kredite '!A6</f>
        <v>Hannoversche Volksbank Kto. 1234</v>
      </c>
      <c r="F55" s="207"/>
      <c r="G55" s="694"/>
      <c r="H55" s="693"/>
      <c r="L55" s="691"/>
      <c r="M55" s="691"/>
    </row>
    <row r="56" spans="1:85" x14ac:dyDescent="0.25">
      <c r="A56" s="206" t="s">
        <v>83</v>
      </c>
      <c r="B56" s="206" t="s">
        <v>5</v>
      </c>
      <c r="C56" s="206">
        <v>2</v>
      </c>
      <c r="D56" s="206">
        <v>2</v>
      </c>
      <c r="E56" s="207" t="str">
        <f>'4. Kredite '!A7</f>
        <v>Sparkasse Hannover Kto. 456</v>
      </c>
      <c r="F56" s="207"/>
      <c r="G56" s="694"/>
      <c r="H56" s="693"/>
    </row>
    <row r="57" spans="1:85" x14ac:dyDescent="0.25">
      <c r="A57" s="206" t="s">
        <v>5</v>
      </c>
      <c r="B57" s="206"/>
      <c r="C57" s="206">
        <v>3</v>
      </c>
      <c r="D57" s="206">
        <v>3</v>
      </c>
      <c r="E57" s="207" t="str">
        <f>'4. Kredite '!A8</f>
        <v xml:space="preserve">Münzsammlung Kto. </v>
      </c>
      <c r="F57" s="207"/>
      <c r="G57" s="694"/>
      <c r="H57" s="693"/>
    </row>
    <row r="58" spans="1:85" x14ac:dyDescent="0.25">
      <c r="A58" s="206"/>
      <c r="B58" s="206"/>
      <c r="C58" s="206">
        <v>4</v>
      </c>
      <c r="D58" s="206">
        <v>4</v>
      </c>
      <c r="E58" s="207" t="str">
        <f>'4. Kredite '!A9</f>
        <v>Visa Kto. 858</v>
      </c>
      <c r="F58" s="207"/>
      <c r="G58" s="694"/>
      <c r="H58" s="693"/>
    </row>
    <row r="59" spans="1:85" x14ac:dyDescent="0.25">
      <c r="A59" s="206"/>
      <c r="B59" s="207"/>
      <c r="C59" s="206">
        <v>5</v>
      </c>
      <c r="D59" s="206">
        <v>5</v>
      </c>
      <c r="E59" s="207" t="str">
        <f>'4. Kredite '!A10</f>
        <v xml:space="preserve"> Kto. </v>
      </c>
      <c r="F59" s="207"/>
      <c r="G59" s="694"/>
      <c r="H59" s="693"/>
    </row>
    <row r="60" spans="1:85" x14ac:dyDescent="0.25">
      <c r="A60" s="206"/>
      <c r="B60" s="207"/>
      <c r="C60" s="207">
        <v>6</v>
      </c>
      <c r="D60" s="206">
        <v>6</v>
      </c>
      <c r="E60" s="207" t="str">
        <f>'4. Kredite '!A11</f>
        <v xml:space="preserve"> Kto. </v>
      </c>
      <c r="F60" s="207"/>
      <c r="G60" s="694"/>
      <c r="H60" s="693"/>
    </row>
    <row r="61" spans="1:85" x14ac:dyDescent="0.25">
      <c r="A61" s="206"/>
      <c r="B61" s="207"/>
      <c r="C61" s="207">
        <v>7</v>
      </c>
      <c r="D61" s="206">
        <v>7</v>
      </c>
      <c r="E61" s="207" t="str">
        <f>'4. Kredite '!A12</f>
        <v xml:space="preserve"> Kto. </v>
      </c>
      <c r="F61" s="207"/>
      <c r="G61" s="694"/>
      <c r="H61" s="693"/>
    </row>
    <row r="62" spans="1:85" x14ac:dyDescent="0.25">
      <c r="A62" s="206"/>
      <c r="B62" s="207"/>
      <c r="C62" s="207">
        <v>8</v>
      </c>
      <c r="D62" s="206">
        <v>8</v>
      </c>
      <c r="E62" s="207" t="str">
        <f>'4. Kredite '!A13</f>
        <v xml:space="preserve"> Kto. </v>
      </c>
      <c r="F62" s="207"/>
      <c r="G62" s="694"/>
      <c r="H62" s="693"/>
    </row>
    <row r="63" spans="1:85" x14ac:dyDescent="0.25">
      <c r="A63" s="206"/>
      <c r="B63" s="207"/>
      <c r="C63" s="207">
        <v>9</v>
      </c>
      <c r="D63" s="206">
        <v>9</v>
      </c>
      <c r="E63" s="207" t="str">
        <f>'4. Kredite '!A14</f>
        <v xml:space="preserve"> Kto. </v>
      </c>
      <c r="F63" s="207"/>
      <c r="G63" s="694"/>
      <c r="H63" s="693"/>
      <c r="M63" s="239"/>
    </row>
    <row r="64" spans="1:85" ht="18.75" x14ac:dyDescent="0.25">
      <c r="A64" s="206"/>
      <c r="B64" s="207"/>
      <c r="C64" s="207">
        <v>10</v>
      </c>
      <c r="D64" s="206">
        <v>10</v>
      </c>
      <c r="E64" s="207" t="str">
        <f>'4. Kredite '!A15</f>
        <v xml:space="preserve"> Kto. </v>
      </c>
      <c r="F64" s="207"/>
      <c r="G64" s="694"/>
      <c r="H64" s="693"/>
      <c r="M64" s="695" t="s">
        <v>79</v>
      </c>
      <c r="N64" s="664"/>
      <c r="O64" s="664"/>
    </row>
    <row r="65" spans="1:14" x14ac:dyDescent="0.25">
      <c r="A65" s="206"/>
      <c r="B65" s="207"/>
      <c r="C65" s="207">
        <v>11</v>
      </c>
      <c r="D65" s="206">
        <v>11</v>
      </c>
      <c r="E65" s="207" t="str">
        <f>'4. Kredite '!A16</f>
        <v xml:space="preserve"> Kto. </v>
      </c>
      <c r="F65" s="207"/>
      <c r="G65" s="694"/>
      <c r="H65" s="693"/>
      <c r="M65" s="239"/>
    </row>
    <row r="66" spans="1:14" ht="18.75" x14ac:dyDescent="0.25">
      <c r="B66" s="2">
        <f ca="1">TODAY()</f>
        <v>45748</v>
      </c>
      <c r="E66" s="207" t="str">
        <f>'4. Kredite '!A2</f>
        <v>Neukredit 1 wg. Dachreperatur</v>
      </c>
      <c r="F66" s="207"/>
      <c r="G66" s="694"/>
      <c r="H66" s="693"/>
      <c r="M66" s="695" t="s">
        <v>78</v>
      </c>
      <c r="N66" s="664"/>
    </row>
    <row r="67" spans="1:14" x14ac:dyDescent="0.25">
      <c r="E67" s="207" t="str">
        <f>'4. Kredite '!A3</f>
        <v>Neukredit 2, freie Erfasung im Blatt 4. Kredite</v>
      </c>
      <c r="F67" s="207"/>
      <c r="G67" s="694"/>
      <c r="H67" s="693"/>
    </row>
    <row r="68" spans="1:14" x14ac:dyDescent="0.25">
      <c r="E68" s="207" t="str">
        <f>'4. Kredite '!A4</f>
        <v>Neukredit 3, freie Erfasung im Blatt 4. Kredite</v>
      </c>
      <c r="F68" s="207"/>
      <c r="G68" s="694"/>
      <c r="H68" s="693"/>
    </row>
    <row r="69" spans="1:14" x14ac:dyDescent="0.25"/>
    <row r="70" spans="1:14" x14ac:dyDescent="0.25"/>
    <row r="71" spans="1:14" x14ac:dyDescent="0.25"/>
    <row r="72" spans="1:14" x14ac:dyDescent="0.25"/>
    <row r="73" spans="1:14" x14ac:dyDescent="0.25"/>
    <row r="74" spans="1:14" x14ac:dyDescent="0.25"/>
    <row r="75" spans="1:14" x14ac:dyDescent="0.25"/>
    <row r="76" spans="1:14" x14ac:dyDescent="0.25">
      <c r="B76" s="239"/>
    </row>
    <row r="77" spans="1:14" ht="18.75" x14ac:dyDescent="0.25">
      <c r="B77" s="546"/>
    </row>
    <row r="78" spans="1:14" x14ac:dyDescent="0.25">
      <c r="B78" s="239"/>
    </row>
    <row r="79" spans="1:14" ht="18.75" x14ac:dyDescent="0.25">
      <c r="B79" s="546"/>
    </row>
    <row r="80" spans="1:14" x14ac:dyDescent="0.25"/>
    <row r="81" x14ac:dyDescent="0.25"/>
    <row r="82" x14ac:dyDescent="0.25"/>
    <row r="83" x14ac:dyDescent="0.25"/>
    <row r="84" x14ac:dyDescent="0.25"/>
    <row r="85" x14ac:dyDescent="0.25"/>
    <row r="86" x14ac:dyDescent="0.25"/>
    <row r="87" x14ac:dyDescent="0.25"/>
    <row r="88" x14ac:dyDescent="0.25"/>
  </sheetData>
  <sheetProtection selectLockedCells="1"/>
  <mergeCells count="4">
    <mergeCell ref="L53:M55"/>
    <mergeCell ref="G52:H68"/>
    <mergeCell ref="M64:O64"/>
    <mergeCell ref="M66:N66"/>
  </mergeCells>
  <phoneticPr fontId="7" type="noConversion"/>
  <conditionalFormatting sqref="F2:F21">
    <cfRule type="expression" dxfId="5" priority="5">
      <formula>"G3&lt;=HEUTE()"</formula>
    </cfRule>
  </conditionalFormatting>
  <conditionalFormatting sqref="G2:G21">
    <cfRule type="cellIs" dxfId="4" priority="2" operator="between">
      <formula>1</formula>
      <formula>$B$66</formula>
    </cfRule>
  </conditionalFormatting>
  <conditionalFormatting sqref="L25:L48">
    <cfRule type="cellIs" dxfId="3" priority="1" operator="between">
      <formula>1</formula>
      <formula>$B$66-1</formula>
    </cfRule>
  </conditionalFormatting>
  <dataValidations count="9">
    <dataValidation type="list" allowBlank="1" showInputMessage="1" showErrorMessage="1" sqref="C25:C48" xr:uid="{00000000-0002-0000-0100-000000000000}">
      <formula1>$A$54:$A$57</formula1>
    </dataValidation>
    <dataValidation type="list" allowBlank="1" showInputMessage="1" showErrorMessage="1" sqref="J2:J21" xr:uid="{00000000-0002-0000-0100-000001000000}">
      <formula1>$C$54:$C$65</formula1>
    </dataValidation>
    <dataValidation type="list" allowBlank="1" showInputMessage="1" showErrorMessage="1" sqref="K2:K21" xr:uid="{00000000-0002-0000-0100-000002000000}">
      <formula1>$D$54:$D$65</formula1>
    </dataValidation>
    <dataValidation type="list" allowBlank="1" showInputMessage="1" showErrorMessage="1" sqref="C2:C21" xr:uid="{00000000-0002-0000-0100-000003000000}">
      <formula1>$A$54:$A$58</formula1>
    </dataValidation>
    <dataValidation type="list" allowBlank="1" showInputMessage="1" showErrorMessage="1" sqref="D25:D48 D2:D21" xr:uid="{00000000-0002-0000-0100-000004000000}">
      <formula1>$B$54:$B$56</formula1>
    </dataValidation>
    <dataValidation type="date" operator="greaterThan" allowBlank="1" showInputMessage="1" showErrorMessage="1" sqref="E25:F48 H2:H21 H25:I48 L2:L21 E2:F21 I2:I23 L25:L48" xr:uid="{00000000-0002-0000-0100-000005000000}">
      <formula1>1</formula1>
    </dataValidation>
    <dataValidation type="decimal" operator="lessThan" allowBlank="1" showInputMessage="1" showErrorMessage="1" sqref="N2:N21" xr:uid="{00000000-0002-0000-0100-000006000000}">
      <formula1>1000000000</formula1>
    </dataValidation>
    <dataValidation type="decimal" operator="lessThan" allowBlank="1" showInputMessage="1" showErrorMessage="1" sqref="N25:N48" xr:uid="{00000000-0002-0000-0100-000007000000}">
      <formula1>100000000</formula1>
    </dataValidation>
    <dataValidation type="list" allowBlank="1" showInputMessage="1" showErrorMessage="1" sqref="B2:B21 B25:B48" xr:uid="{00000000-0002-0000-0100-000008000000}">
      <formula1>$E$54:$E$68</formula1>
    </dataValidation>
  </dataValidations>
  <hyperlinks>
    <hyperlink ref="M64" r:id="rId1" xr:uid="{D842C66C-B7E9-4EE0-B1AA-D445B18AAA9E}"/>
    <hyperlink ref="M66" r:id="rId2" xr:uid="{96F1CFFE-6116-41A9-9B61-906744C449EF}"/>
  </hyperlinks>
  <pageMargins left="0.39370078740157483" right="0.39370078740157483" top="0.39370078740157483" bottom="0.78740157480314965" header="0.39370078740157483" footer="0.27559055118110237"/>
  <pageSetup paperSize="9" scale="44" fitToWidth="2" fitToHeight="2" orientation="landscape" horizontalDpi="4294967293" r:id="rId3"/>
  <headerFooter>
    <oddFooter>&amp;L&amp;"Times New Roman,Standard"&amp;12&amp;A/ &amp;D
www.aicofira.de&amp;C&amp;"Times New Roman,Standard"&amp;12&amp;P von &amp;N&amp;R&amp;"Times New Roman,Standard"&amp;12Für die Korrektheit der Vorlage / Formeln übernehmen wir keine Gewähr. 
Eine persönliche Kontrolle ist erforderlich.</oddFooter>
  </headerFooter>
  <rowBreaks count="1" manualBreakCount="1">
    <brk id="23" max="19" man="1"/>
  </rowBreaks>
  <colBreaks count="1" manualBreakCount="1">
    <brk id="8" max="86" man="1"/>
  </col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CM168"/>
  <sheetViews>
    <sheetView zoomScale="75" zoomScaleNormal="75" zoomScaleSheetLayoutView="100" workbookViewId="0">
      <pane xSplit="1" topLeftCell="B1" activePane="topRight" state="frozen"/>
      <selection pane="topRight" activeCell="A3" sqref="A3"/>
    </sheetView>
  </sheetViews>
  <sheetFormatPr baseColWidth="10" defaultColWidth="0" defaultRowHeight="12.75" zeroHeight="1" x14ac:dyDescent="0.2"/>
  <cols>
    <col min="1" max="1" width="44.5703125" customWidth="1"/>
    <col min="2" max="2" width="27" customWidth="1"/>
    <col min="3" max="3" width="14.85546875" customWidth="1"/>
    <col min="4" max="4" width="14.28515625" customWidth="1"/>
    <col min="5" max="5" width="19.5703125" customWidth="1"/>
    <col min="6" max="6" width="27" customWidth="1"/>
    <col min="7" max="7" width="18.5703125" customWidth="1"/>
    <col min="8" max="8" width="20.140625" customWidth="1"/>
    <col min="9" max="9" width="22.28515625" customWidth="1"/>
    <col min="10" max="10" width="14" style="4" customWidth="1"/>
    <col min="11" max="11" width="12.140625" style="4" customWidth="1"/>
    <col min="12" max="12" width="34.28515625" customWidth="1"/>
    <col min="13" max="13" width="17.140625" customWidth="1"/>
    <col min="14" max="14" width="13.85546875" customWidth="1"/>
    <col min="15" max="15" width="8.85546875" customWidth="1"/>
    <col min="16" max="16" width="19.42578125" customWidth="1"/>
    <col min="17" max="17" width="32.28515625" customWidth="1"/>
    <col min="18" max="18" width="19" hidden="1" customWidth="1"/>
    <col min="19" max="19" width="19.7109375" hidden="1" customWidth="1"/>
    <col min="20" max="20" width="4.7109375" customWidth="1"/>
    <col min="21" max="21" width="21.28515625" style="360" hidden="1" customWidth="1"/>
    <col min="22" max="22" width="16" style="360" hidden="1" customWidth="1"/>
    <col min="23" max="26" width="12.42578125" style="360" hidden="1" customWidth="1"/>
    <col min="27" max="83" width="11.5703125" style="360" hidden="1" customWidth="1"/>
    <col min="84" max="84" width="11.42578125" style="360" hidden="1" customWidth="1"/>
    <col min="85" max="85" width="0" style="360" hidden="1" customWidth="1"/>
    <col min="86" max="86" width="11.42578125" style="360" hidden="1" customWidth="1"/>
    <col min="87" max="91" width="0" hidden="1" customWidth="1"/>
    <col min="92" max="16384" width="11.42578125" hidden="1"/>
  </cols>
  <sheetData>
    <row r="1" spans="1:91" s="1" customFormat="1" ht="107.25" customHeight="1" x14ac:dyDescent="0.25">
      <c r="A1" s="357" t="s">
        <v>289</v>
      </c>
      <c r="B1" s="323" t="s">
        <v>4</v>
      </c>
      <c r="C1" s="323" t="s">
        <v>222</v>
      </c>
      <c r="D1" s="323" t="s">
        <v>223</v>
      </c>
      <c r="E1" s="323" t="s">
        <v>136</v>
      </c>
      <c r="F1" s="323" t="s">
        <v>115</v>
      </c>
      <c r="G1" s="323" t="s">
        <v>116</v>
      </c>
      <c r="H1" s="323" t="s">
        <v>117</v>
      </c>
      <c r="I1" s="323" t="s">
        <v>169</v>
      </c>
      <c r="J1" s="323" t="s">
        <v>118</v>
      </c>
      <c r="K1" s="323" t="s">
        <v>119</v>
      </c>
      <c r="L1" s="323" t="s">
        <v>120</v>
      </c>
      <c r="M1" s="323" t="s">
        <v>121</v>
      </c>
      <c r="N1" s="323" t="s">
        <v>122</v>
      </c>
      <c r="O1" s="323" t="s">
        <v>9</v>
      </c>
      <c r="P1" s="323" t="s">
        <v>3</v>
      </c>
      <c r="Q1" s="323" t="s">
        <v>126</v>
      </c>
      <c r="R1" s="323" t="s">
        <v>123</v>
      </c>
      <c r="S1" s="323" t="s">
        <v>124</v>
      </c>
      <c r="T1" s="242"/>
      <c r="U1" s="361" t="str">
        <f t="shared" ref="U1:U41" si="0">IF(H1&lt;&gt;0,H1,219460)</f>
        <v>Ende
 Vertragslaufzeit
 (relevant für
 Berechnung)</v>
      </c>
      <c r="V1" s="361" t="s">
        <v>17</v>
      </c>
      <c r="W1" s="239">
        <v>2</v>
      </c>
      <c r="X1" s="239">
        <v>3</v>
      </c>
      <c r="Y1" s="239">
        <v>4</v>
      </c>
      <c r="Z1" s="239">
        <v>5</v>
      </c>
      <c r="AA1" s="239">
        <v>6</v>
      </c>
      <c r="AB1" s="239">
        <v>7</v>
      </c>
      <c r="AC1" s="239">
        <v>8</v>
      </c>
      <c r="AD1" s="239">
        <v>9</v>
      </c>
      <c r="AE1" s="239">
        <v>10</v>
      </c>
      <c r="AF1" s="239">
        <v>11</v>
      </c>
      <c r="AG1" s="239">
        <v>12</v>
      </c>
      <c r="AH1" s="239">
        <v>13</v>
      </c>
      <c r="AI1" s="239">
        <v>14</v>
      </c>
      <c r="AJ1" s="239">
        <v>15</v>
      </c>
      <c r="AK1" s="239">
        <v>16</v>
      </c>
      <c r="AL1" s="239">
        <v>17</v>
      </c>
      <c r="AM1" s="239">
        <v>18</v>
      </c>
      <c r="AN1" s="239">
        <v>19</v>
      </c>
      <c r="AO1" s="239">
        <v>20</v>
      </c>
      <c r="AP1" s="239">
        <v>21</v>
      </c>
      <c r="AQ1" s="239">
        <v>22</v>
      </c>
      <c r="AR1" s="239">
        <v>23</v>
      </c>
      <c r="AS1" s="239">
        <v>24</v>
      </c>
      <c r="AT1" s="239">
        <v>25</v>
      </c>
      <c r="AU1" s="239">
        <v>26</v>
      </c>
      <c r="AV1" s="239">
        <v>27</v>
      </c>
      <c r="AW1" s="239">
        <v>28</v>
      </c>
      <c r="AX1" s="239">
        <v>29</v>
      </c>
      <c r="AY1" s="239">
        <v>30</v>
      </c>
      <c r="AZ1" s="239">
        <v>31</v>
      </c>
      <c r="BA1" s="239">
        <v>32</v>
      </c>
      <c r="BB1" s="239">
        <v>33</v>
      </c>
      <c r="BC1" s="239">
        <v>34</v>
      </c>
      <c r="BD1" s="239">
        <v>35</v>
      </c>
      <c r="BE1" s="239">
        <v>36</v>
      </c>
      <c r="BF1" s="239">
        <v>37</v>
      </c>
      <c r="BG1" s="239">
        <v>38</v>
      </c>
      <c r="BH1" s="239">
        <v>39</v>
      </c>
      <c r="BI1" s="239">
        <v>40</v>
      </c>
      <c r="BJ1" s="239">
        <v>41</v>
      </c>
      <c r="BK1" s="239">
        <v>42</v>
      </c>
      <c r="BL1" s="239">
        <v>43</v>
      </c>
      <c r="BM1" s="239">
        <v>44</v>
      </c>
      <c r="BN1" s="239">
        <v>45</v>
      </c>
      <c r="BO1" s="239">
        <v>46</v>
      </c>
      <c r="BP1" s="239">
        <v>47</v>
      </c>
      <c r="BQ1" s="239">
        <v>48</v>
      </c>
      <c r="BR1" s="239">
        <v>49</v>
      </c>
      <c r="BS1" s="239">
        <v>50</v>
      </c>
      <c r="BT1" s="239">
        <v>51</v>
      </c>
      <c r="BU1" s="239">
        <v>52</v>
      </c>
      <c r="BV1" s="239">
        <v>53</v>
      </c>
      <c r="BW1" s="239">
        <v>54</v>
      </c>
      <c r="BX1" s="239">
        <v>55</v>
      </c>
      <c r="BY1" s="239">
        <v>56</v>
      </c>
      <c r="BZ1" s="239">
        <v>57</v>
      </c>
      <c r="CA1" s="239">
        <v>58</v>
      </c>
      <c r="CB1" s="239">
        <v>59</v>
      </c>
      <c r="CC1" s="239">
        <v>60</v>
      </c>
      <c r="CD1" s="239">
        <v>61</v>
      </c>
      <c r="CE1" s="239">
        <v>62</v>
      </c>
      <c r="CF1" s="239"/>
      <c r="CG1" s="239"/>
      <c r="CH1" s="239"/>
    </row>
    <row r="2" spans="1:91" s="1" customFormat="1" ht="63" x14ac:dyDescent="0.25">
      <c r="A2" s="662" t="s">
        <v>319</v>
      </c>
      <c r="B2" s="254" t="s">
        <v>254</v>
      </c>
      <c r="C2" s="255"/>
      <c r="D2" s="470"/>
      <c r="E2" s="256"/>
      <c r="F2" s="256">
        <v>45744</v>
      </c>
      <c r="G2" s="203" t="str">
        <f t="shared" ref="G2:G41" ca="1" si="1">IF(M2="ja",L2,"passt noch")</f>
        <v>passt noch</v>
      </c>
      <c r="H2" s="256"/>
      <c r="I2" s="256">
        <v>46949</v>
      </c>
      <c r="J2" s="316">
        <v>0</v>
      </c>
      <c r="K2" s="316">
        <v>1</v>
      </c>
      <c r="L2" s="203">
        <f t="shared" ref="L2:L41" si="2">DATE(YEAR(F2)+J2,MONTH(F2)+K2,DAY(F2))</f>
        <v>45775</v>
      </c>
      <c r="M2" s="472" t="str">
        <f ca="1">IF(L2&lt;Daten!$C$99,"ja","nein")</f>
        <v>nein</v>
      </c>
      <c r="N2" s="257">
        <v>858.17</v>
      </c>
      <c r="O2" s="205">
        <f ca="1">Daten!$D$95*J2+30*K2</f>
        <v>30</v>
      </c>
      <c r="P2" s="204">
        <f ca="1">IF(AND(N2&gt;0,O2&gt;0),((Daten!$D$95)/O2)*N2,0)</f>
        <v>10441.068333333333</v>
      </c>
      <c r="Q2" s="259" t="s">
        <v>256</v>
      </c>
      <c r="R2" s="203">
        <f t="shared" ref="R2:R41" si="3">DATE(YEAR(F2)+2*J2,MONTH(F2)+2*K2,DAY(F2))</f>
        <v>45805</v>
      </c>
      <c r="S2" s="307">
        <f t="shared" ref="S2:S41" si="4">DATE(YEAR(F2)+3*J2,MONTH(F2)+3*K2,DAY(F2))</f>
        <v>45836</v>
      </c>
      <c r="T2" s="243"/>
      <c r="U2" s="240">
        <f t="shared" si="0"/>
        <v>219460</v>
      </c>
      <c r="V2" s="241">
        <f t="shared" ref="V2:V41" si="5">DATE(YEAR(L2),MONTH(L2),DAY(1))</f>
        <v>45748</v>
      </c>
      <c r="W2" s="241">
        <f t="shared" ref="W2:BB2" si="6">IF(DATE(YEAR(V2)+$J$2,MONTH(V2)+$K$2,DAY(1))&lt;=$U$2,DATE(YEAR(V2)+$J$2,MONTH(V2)+$K$2,DAY(1)),0)</f>
        <v>45778</v>
      </c>
      <c r="X2" s="241">
        <f t="shared" si="6"/>
        <v>45809</v>
      </c>
      <c r="Y2" s="241">
        <f t="shared" si="6"/>
        <v>45839</v>
      </c>
      <c r="Z2" s="241">
        <f t="shared" si="6"/>
        <v>45870</v>
      </c>
      <c r="AA2" s="241">
        <f t="shared" si="6"/>
        <v>45901</v>
      </c>
      <c r="AB2" s="241">
        <f t="shared" si="6"/>
        <v>45931</v>
      </c>
      <c r="AC2" s="241">
        <f t="shared" si="6"/>
        <v>45962</v>
      </c>
      <c r="AD2" s="241">
        <f t="shared" si="6"/>
        <v>45992</v>
      </c>
      <c r="AE2" s="241">
        <f t="shared" si="6"/>
        <v>46023</v>
      </c>
      <c r="AF2" s="241">
        <f t="shared" si="6"/>
        <v>46054</v>
      </c>
      <c r="AG2" s="241">
        <f t="shared" si="6"/>
        <v>46082</v>
      </c>
      <c r="AH2" s="241">
        <f t="shared" si="6"/>
        <v>46113</v>
      </c>
      <c r="AI2" s="241">
        <f t="shared" si="6"/>
        <v>46143</v>
      </c>
      <c r="AJ2" s="241">
        <f t="shared" si="6"/>
        <v>46174</v>
      </c>
      <c r="AK2" s="241">
        <f t="shared" si="6"/>
        <v>46204</v>
      </c>
      <c r="AL2" s="241">
        <f t="shared" si="6"/>
        <v>46235</v>
      </c>
      <c r="AM2" s="241">
        <f t="shared" si="6"/>
        <v>46266</v>
      </c>
      <c r="AN2" s="241">
        <f t="shared" si="6"/>
        <v>46296</v>
      </c>
      <c r="AO2" s="241">
        <f t="shared" si="6"/>
        <v>46327</v>
      </c>
      <c r="AP2" s="241">
        <f t="shared" si="6"/>
        <v>46357</v>
      </c>
      <c r="AQ2" s="241">
        <f t="shared" si="6"/>
        <v>46388</v>
      </c>
      <c r="AR2" s="241">
        <f t="shared" si="6"/>
        <v>46419</v>
      </c>
      <c r="AS2" s="241">
        <f t="shared" si="6"/>
        <v>46447</v>
      </c>
      <c r="AT2" s="241">
        <f t="shared" si="6"/>
        <v>46478</v>
      </c>
      <c r="AU2" s="241">
        <f t="shared" si="6"/>
        <v>46508</v>
      </c>
      <c r="AV2" s="241">
        <f t="shared" si="6"/>
        <v>46539</v>
      </c>
      <c r="AW2" s="241">
        <f t="shared" si="6"/>
        <v>46569</v>
      </c>
      <c r="AX2" s="241">
        <f t="shared" si="6"/>
        <v>46600</v>
      </c>
      <c r="AY2" s="241">
        <f t="shared" si="6"/>
        <v>46631</v>
      </c>
      <c r="AZ2" s="241">
        <f t="shared" si="6"/>
        <v>46661</v>
      </c>
      <c r="BA2" s="241">
        <f t="shared" si="6"/>
        <v>46692</v>
      </c>
      <c r="BB2" s="241">
        <f t="shared" si="6"/>
        <v>46722</v>
      </c>
      <c r="BC2" s="241">
        <f t="shared" ref="BC2:CE2" si="7">IF(DATE(YEAR(BB2)+$J$2,MONTH(BB2)+$K$2,DAY(1))&lt;=$U$2,DATE(YEAR(BB2)+$J$2,MONTH(BB2)+$K$2,DAY(1)),0)</f>
        <v>46753</v>
      </c>
      <c r="BD2" s="241">
        <f t="shared" si="7"/>
        <v>46784</v>
      </c>
      <c r="BE2" s="241">
        <f t="shared" si="7"/>
        <v>46813</v>
      </c>
      <c r="BF2" s="241">
        <f t="shared" si="7"/>
        <v>46844</v>
      </c>
      <c r="BG2" s="241">
        <f t="shared" si="7"/>
        <v>46874</v>
      </c>
      <c r="BH2" s="241">
        <f t="shared" si="7"/>
        <v>46905</v>
      </c>
      <c r="BI2" s="241">
        <f t="shared" si="7"/>
        <v>46935</v>
      </c>
      <c r="BJ2" s="241">
        <f t="shared" si="7"/>
        <v>46966</v>
      </c>
      <c r="BK2" s="241">
        <f t="shared" si="7"/>
        <v>46997</v>
      </c>
      <c r="BL2" s="241">
        <f t="shared" si="7"/>
        <v>47027</v>
      </c>
      <c r="BM2" s="241">
        <f t="shared" si="7"/>
        <v>47058</v>
      </c>
      <c r="BN2" s="241">
        <f t="shared" si="7"/>
        <v>47088</v>
      </c>
      <c r="BO2" s="241">
        <f t="shared" si="7"/>
        <v>47119</v>
      </c>
      <c r="BP2" s="241">
        <f t="shared" si="7"/>
        <v>47150</v>
      </c>
      <c r="BQ2" s="241">
        <f t="shared" si="7"/>
        <v>47178</v>
      </c>
      <c r="BR2" s="241">
        <f t="shared" si="7"/>
        <v>47209</v>
      </c>
      <c r="BS2" s="241">
        <f t="shared" si="7"/>
        <v>47239</v>
      </c>
      <c r="BT2" s="241">
        <f t="shared" si="7"/>
        <v>47270</v>
      </c>
      <c r="BU2" s="241">
        <f t="shared" si="7"/>
        <v>47300</v>
      </c>
      <c r="BV2" s="241">
        <f t="shared" si="7"/>
        <v>47331</v>
      </c>
      <c r="BW2" s="241">
        <f t="shared" si="7"/>
        <v>47362</v>
      </c>
      <c r="BX2" s="241">
        <f t="shared" si="7"/>
        <v>47392</v>
      </c>
      <c r="BY2" s="241">
        <f t="shared" si="7"/>
        <v>47423</v>
      </c>
      <c r="BZ2" s="241">
        <f t="shared" si="7"/>
        <v>47453</v>
      </c>
      <c r="CA2" s="241">
        <f t="shared" si="7"/>
        <v>47484</v>
      </c>
      <c r="CB2" s="241">
        <f t="shared" si="7"/>
        <v>47515</v>
      </c>
      <c r="CC2" s="241">
        <f t="shared" si="7"/>
        <v>47543</v>
      </c>
      <c r="CD2" s="241">
        <f t="shared" si="7"/>
        <v>47574</v>
      </c>
      <c r="CE2" s="241">
        <f t="shared" si="7"/>
        <v>47604</v>
      </c>
      <c r="CF2" s="241"/>
      <c r="CG2" s="241"/>
      <c r="CH2" s="241"/>
      <c r="CI2" s="2"/>
      <c r="CJ2" s="2"/>
      <c r="CK2" s="2"/>
      <c r="CL2" s="2"/>
      <c r="CM2" s="2"/>
    </row>
    <row r="3" spans="1:91" s="1" customFormat="1" ht="31.5" x14ac:dyDescent="0.25">
      <c r="A3" s="305" t="s">
        <v>272</v>
      </c>
      <c r="B3" s="254" t="s">
        <v>254</v>
      </c>
      <c r="C3" s="255"/>
      <c r="D3" s="470"/>
      <c r="E3" s="256"/>
      <c r="F3" s="256">
        <v>45719</v>
      </c>
      <c r="G3" s="203" t="str">
        <f t="shared" ca="1" si="1"/>
        <v>passt noch</v>
      </c>
      <c r="H3" s="256"/>
      <c r="I3" s="256"/>
      <c r="J3" s="316">
        <v>0</v>
      </c>
      <c r="K3" s="316">
        <v>1</v>
      </c>
      <c r="L3" s="203">
        <f t="shared" si="2"/>
        <v>45750</v>
      </c>
      <c r="M3" s="472" t="str">
        <f ca="1">IF(L3&lt;Daten!$C$99,"ja","nein")</f>
        <v>nein</v>
      </c>
      <c r="N3" s="257">
        <v>267</v>
      </c>
      <c r="O3" s="205">
        <f ca="1">Daten!$D$95*J3+30*K3</f>
        <v>30</v>
      </c>
      <c r="P3" s="204">
        <f ca="1">IF(AND(N3&gt;0,O3&gt;0),((Daten!$D$95)/O3)*N3,0)</f>
        <v>3248.5</v>
      </c>
      <c r="Q3" s="259"/>
      <c r="R3" s="203">
        <f t="shared" si="3"/>
        <v>45780</v>
      </c>
      <c r="S3" s="307">
        <f t="shared" si="4"/>
        <v>45811</v>
      </c>
      <c r="T3" s="243"/>
      <c r="U3" s="240">
        <f t="shared" si="0"/>
        <v>219460</v>
      </c>
      <c r="V3" s="241">
        <f t="shared" si="5"/>
        <v>45748</v>
      </c>
      <c r="W3" s="241">
        <f t="shared" ref="W3:BB3" si="8">IF(DATE(YEAR(V3)+$J$3,MONTH(V3)+$K$3,DAY(1))&lt;=$U$3,DATE(YEAR(V3)+$J$3,MONTH(V3)+$K$3,DAY(1)),0)</f>
        <v>45778</v>
      </c>
      <c r="X3" s="241">
        <f t="shared" si="8"/>
        <v>45809</v>
      </c>
      <c r="Y3" s="241">
        <f t="shared" si="8"/>
        <v>45839</v>
      </c>
      <c r="Z3" s="241">
        <f t="shared" si="8"/>
        <v>45870</v>
      </c>
      <c r="AA3" s="241">
        <f t="shared" si="8"/>
        <v>45901</v>
      </c>
      <c r="AB3" s="241">
        <f t="shared" si="8"/>
        <v>45931</v>
      </c>
      <c r="AC3" s="241">
        <f t="shared" si="8"/>
        <v>45962</v>
      </c>
      <c r="AD3" s="241">
        <f t="shared" si="8"/>
        <v>45992</v>
      </c>
      <c r="AE3" s="241">
        <f t="shared" si="8"/>
        <v>46023</v>
      </c>
      <c r="AF3" s="241">
        <f t="shared" si="8"/>
        <v>46054</v>
      </c>
      <c r="AG3" s="241">
        <f t="shared" si="8"/>
        <v>46082</v>
      </c>
      <c r="AH3" s="241">
        <f t="shared" si="8"/>
        <v>46113</v>
      </c>
      <c r="AI3" s="241">
        <f t="shared" si="8"/>
        <v>46143</v>
      </c>
      <c r="AJ3" s="241">
        <f t="shared" si="8"/>
        <v>46174</v>
      </c>
      <c r="AK3" s="241">
        <f t="shared" si="8"/>
        <v>46204</v>
      </c>
      <c r="AL3" s="241">
        <f t="shared" si="8"/>
        <v>46235</v>
      </c>
      <c r="AM3" s="241">
        <f t="shared" si="8"/>
        <v>46266</v>
      </c>
      <c r="AN3" s="241">
        <f t="shared" si="8"/>
        <v>46296</v>
      </c>
      <c r="AO3" s="241">
        <f t="shared" si="8"/>
        <v>46327</v>
      </c>
      <c r="AP3" s="241">
        <f t="shared" si="8"/>
        <v>46357</v>
      </c>
      <c r="AQ3" s="241">
        <f t="shared" si="8"/>
        <v>46388</v>
      </c>
      <c r="AR3" s="241">
        <f t="shared" si="8"/>
        <v>46419</v>
      </c>
      <c r="AS3" s="241">
        <f t="shared" si="8"/>
        <v>46447</v>
      </c>
      <c r="AT3" s="241">
        <f t="shared" si="8"/>
        <v>46478</v>
      </c>
      <c r="AU3" s="241">
        <f t="shared" si="8"/>
        <v>46508</v>
      </c>
      <c r="AV3" s="241">
        <f t="shared" si="8"/>
        <v>46539</v>
      </c>
      <c r="AW3" s="241">
        <f t="shared" si="8"/>
        <v>46569</v>
      </c>
      <c r="AX3" s="241">
        <f t="shared" si="8"/>
        <v>46600</v>
      </c>
      <c r="AY3" s="241">
        <f t="shared" si="8"/>
        <v>46631</v>
      </c>
      <c r="AZ3" s="241">
        <f t="shared" si="8"/>
        <v>46661</v>
      </c>
      <c r="BA3" s="241">
        <f t="shared" si="8"/>
        <v>46692</v>
      </c>
      <c r="BB3" s="241">
        <f t="shared" si="8"/>
        <v>46722</v>
      </c>
      <c r="BC3" s="241">
        <f t="shared" ref="BC3:CE3" si="9">IF(DATE(YEAR(BB3)+$J$3,MONTH(BB3)+$K$3,DAY(1))&lt;=$U$3,DATE(YEAR(BB3)+$J$3,MONTH(BB3)+$K$3,DAY(1)),0)</f>
        <v>46753</v>
      </c>
      <c r="BD3" s="241">
        <f t="shared" si="9"/>
        <v>46784</v>
      </c>
      <c r="BE3" s="241">
        <f t="shared" si="9"/>
        <v>46813</v>
      </c>
      <c r="BF3" s="241">
        <f t="shared" si="9"/>
        <v>46844</v>
      </c>
      <c r="BG3" s="241">
        <f t="shared" si="9"/>
        <v>46874</v>
      </c>
      <c r="BH3" s="241">
        <f t="shared" si="9"/>
        <v>46905</v>
      </c>
      <c r="BI3" s="241">
        <f t="shared" si="9"/>
        <v>46935</v>
      </c>
      <c r="BJ3" s="241">
        <f t="shared" si="9"/>
        <v>46966</v>
      </c>
      <c r="BK3" s="241">
        <f t="shared" si="9"/>
        <v>46997</v>
      </c>
      <c r="BL3" s="241">
        <f t="shared" si="9"/>
        <v>47027</v>
      </c>
      <c r="BM3" s="241">
        <f t="shared" si="9"/>
        <v>47058</v>
      </c>
      <c r="BN3" s="241">
        <f t="shared" si="9"/>
        <v>47088</v>
      </c>
      <c r="BO3" s="241">
        <f t="shared" si="9"/>
        <v>47119</v>
      </c>
      <c r="BP3" s="241">
        <f t="shared" si="9"/>
        <v>47150</v>
      </c>
      <c r="BQ3" s="241">
        <f t="shared" si="9"/>
        <v>47178</v>
      </c>
      <c r="BR3" s="241">
        <f t="shared" si="9"/>
        <v>47209</v>
      </c>
      <c r="BS3" s="241">
        <f t="shared" si="9"/>
        <v>47239</v>
      </c>
      <c r="BT3" s="241">
        <f t="shared" si="9"/>
        <v>47270</v>
      </c>
      <c r="BU3" s="241">
        <f t="shared" si="9"/>
        <v>47300</v>
      </c>
      <c r="BV3" s="241">
        <f t="shared" si="9"/>
        <v>47331</v>
      </c>
      <c r="BW3" s="241">
        <f t="shared" si="9"/>
        <v>47362</v>
      </c>
      <c r="BX3" s="241">
        <f t="shared" si="9"/>
        <v>47392</v>
      </c>
      <c r="BY3" s="241">
        <f t="shared" si="9"/>
        <v>47423</v>
      </c>
      <c r="BZ3" s="241">
        <f t="shared" si="9"/>
        <v>47453</v>
      </c>
      <c r="CA3" s="241">
        <f t="shared" si="9"/>
        <v>47484</v>
      </c>
      <c r="CB3" s="241">
        <f t="shared" si="9"/>
        <v>47515</v>
      </c>
      <c r="CC3" s="241">
        <f t="shared" si="9"/>
        <v>47543</v>
      </c>
      <c r="CD3" s="241">
        <f t="shared" si="9"/>
        <v>47574</v>
      </c>
      <c r="CE3" s="241">
        <f t="shared" si="9"/>
        <v>47604</v>
      </c>
      <c r="CF3" s="241"/>
      <c r="CG3" s="241"/>
      <c r="CH3" s="241"/>
      <c r="CI3" s="2"/>
      <c r="CJ3" s="2"/>
      <c r="CK3" s="2"/>
      <c r="CL3" s="2"/>
      <c r="CM3" s="2"/>
    </row>
    <row r="4" spans="1:91" s="1" customFormat="1" ht="15.75" x14ac:dyDescent="0.25">
      <c r="A4" s="305"/>
      <c r="B4" s="254"/>
      <c r="C4" s="255"/>
      <c r="D4" s="470"/>
      <c r="E4" s="256"/>
      <c r="F4" s="256"/>
      <c r="G4" s="203">
        <f t="shared" ca="1" si="1"/>
        <v>0</v>
      </c>
      <c r="H4" s="256"/>
      <c r="I4" s="256"/>
      <c r="J4" s="316">
        <v>0</v>
      </c>
      <c r="K4" s="316">
        <v>0</v>
      </c>
      <c r="L4" s="203">
        <f t="shared" si="2"/>
        <v>0</v>
      </c>
      <c r="M4" s="472" t="str">
        <f ca="1">IF(L4&lt;Daten!$C$99,"ja","nein")</f>
        <v>ja</v>
      </c>
      <c r="N4" s="257"/>
      <c r="O4" s="205">
        <f ca="1">Daten!$D$95*J4+30*K4</f>
        <v>0</v>
      </c>
      <c r="P4" s="204">
        <f ca="1">IF(AND(N4&gt;0,O4&gt;0),((Daten!$D$95)/O4)*N4,0)</f>
        <v>0</v>
      </c>
      <c r="Q4" s="259"/>
      <c r="R4" s="203">
        <f t="shared" si="3"/>
        <v>0</v>
      </c>
      <c r="S4" s="307">
        <f t="shared" si="4"/>
        <v>0</v>
      </c>
      <c r="T4" s="243"/>
      <c r="U4" s="240">
        <f t="shared" si="0"/>
        <v>219460</v>
      </c>
      <c r="V4" s="241">
        <f t="shared" si="5"/>
        <v>1</v>
      </c>
      <c r="W4" s="241">
        <f t="shared" ref="W4:BB4" si="10">IF(DATE(YEAR(V4)+$J$4,MONTH(V4)+$K$4,DAY(1))&lt;=$U$4,DATE(YEAR(V4)+$J$4,MONTH(V4)+$K$4,DAY(1)),0)</f>
        <v>1</v>
      </c>
      <c r="X4" s="241">
        <f t="shared" si="10"/>
        <v>1</v>
      </c>
      <c r="Y4" s="241">
        <f t="shared" si="10"/>
        <v>1</v>
      </c>
      <c r="Z4" s="241">
        <f t="shared" si="10"/>
        <v>1</v>
      </c>
      <c r="AA4" s="241">
        <f t="shared" si="10"/>
        <v>1</v>
      </c>
      <c r="AB4" s="241">
        <f t="shared" si="10"/>
        <v>1</v>
      </c>
      <c r="AC4" s="241">
        <f t="shared" si="10"/>
        <v>1</v>
      </c>
      <c r="AD4" s="241">
        <f t="shared" si="10"/>
        <v>1</v>
      </c>
      <c r="AE4" s="241">
        <f t="shared" si="10"/>
        <v>1</v>
      </c>
      <c r="AF4" s="241">
        <f t="shared" si="10"/>
        <v>1</v>
      </c>
      <c r="AG4" s="241">
        <f t="shared" si="10"/>
        <v>1</v>
      </c>
      <c r="AH4" s="241">
        <f t="shared" si="10"/>
        <v>1</v>
      </c>
      <c r="AI4" s="241">
        <f t="shared" si="10"/>
        <v>1</v>
      </c>
      <c r="AJ4" s="241">
        <f t="shared" si="10"/>
        <v>1</v>
      </c>
      <c r="AK4" s="241">
        <f t="shared" si="10"/>
        <v>1</v>
      </c>
      <c r="AL4" s="241">
        <f t="shared" si="10"/>
        <v>1</v>
      </c>
      <c r="AM4" s="241">
        <f t="shared" si="10"/>
        <v>1</v>
      </c>
      <c r="AN4" s="241">
        <f t="shared" si="10"/>
        <v>1</v>
      </c>
      <c r="AO4" s="241">
        <f t="shared" si="10"/>
        <v>1</v>
      </c>
      <c r="AP4" s="241">
        <f t="shared" si="10"/>
        <v>1</v>
      </c>
      <c r="AQ4" s="241">
        <f t="shared" si="10"/>
        <v>1</v>
      </c>
      <c r="AR4" s="241">
        <f t="shared" si="10"/>
        <v>1</v>
      </c>
      <c r="AS4" s="241">
        <f t="shared" si="10"/>
        <v>1</v>
      </c>
      <c r="AT4" s="241">
        <f t="shared" si="10"/>
        <v>1</v>
      </c>
      <c r="AU4" s="241">
        <f t="shared" si="10"/>
        <v>1</v>
      </c>
      <c r="AV4" s="241">
        <f t="shared" si="10"/>
        <v>1</v>
      </c>
      <c r="AW4" s="241">
        <f t="shared" si="10"/>
        <v>1</v>
      </c>
      <c r="AX4" s="241">
        <f t="shared" si="10"/>
        <v>1</v>
      </c>
      <c r="AY4" s="241">
        <f t="shared" si="10"/>
        <v>1</v>
      </c>
      <c r="AZ4" s="241">
        <f t="shared" si="10"/>
        <v>1</v>
      </c>
      <c r="BA4" s="241">
        <f t="shared" si="10"/>
        <v>1</v>
      </c>
      <c r="BB4" s="241">
        <f t="shared" si="10"/>
        <v>1</v>
      </c>
      <c r="BC4" s="241">
        <f t="shared" ref="BC4:CE4" si="11">IF(DATE(YEAR(BB4)+$J$4,MONTH(BB4)+$K$4,DAY(1))&lt;=$U$4,DATE(YEAR(BB4)+$J$4,MONTH(BB4)+$K$4,DAY(1)),0)</f>
        <v>1</v>
      </c>
      <c r="BD4" s="241">
        <f t="shared" si="11"/>
        <v>1</v>
      </c>
      <c r="BE4" s="241">
        <f t="shared" si="11"/>
        <v>1</v>
      </c>
      <c r="BF4" s="241">
        <f t="shared" si="11"/>
        <v>1</v>
      </c>
      <c r="BG4" s="241">
        <f t="shared" si="11"/>
        <v>1</v>
      </c>
      <c r="BH4" s="241">
        <f t="shared" si="11"/>
        <v>1</v>
      </c>
      <c r="BI4" s="241">
        <f t="shared" si="11"/>
        <v>1</v>
      </c>
      <c r="BJ4" s="241">
        <f t="shared" si="11"/>
        <v>1</v>
      </c>
      <c r="BK4" s="241">
        <f t="shared" si="11"/>
        <v>1</v>
      </c>
      <c r="BL4" s="241">
        <f t="shared" si="11"/>
        <v>1</v>
      </c>
      <c r="BM4" s="241">
        <f t="shared" si="11"/>
        <v>1</v>
      </c>
      <c r="BN4" s="241">
        <f t="shared" si="11"/>
        <v>1</v>
      </c>
      <c r="BO4" s="241">
        <f t="shared" si="11"/>
        <v>1</v>
      </c>
      <c r="BP4" s="241">
        <f t="shared" si="11"/>
        <v>1</v>
      </c>
      <c r="BQ4" s="241">
        <f t="shared" si="11"/>
        <v>1</v>
      </c>
      <c r="BR4" s="241">
        <f t="shared" si="11"/>
        <v>1</v>
      </c>
      <c r="BS4" s="241">
        <f t="shared" si="11"/>
        <v>1</v>
      </c>
      <c r="BT4" s="241">
        <f t="shared" si="11"/>
        <v>1</v>
      </c>
      <c r="BU4" s="241">
        <f t="shared" si="11"/>
        <v>1</v>
      </c>
      <c r="BV4" s="241">
        <f t="shared" si="11"/>
        <v>1</v>
      </c>
      <c r="BW4" s="241">
        <f t="shared" si="11"/>
        <v>1</v>
      </c>
      <c r="BX4" s="241">
        <f t="shared" si="11"/>
        <v>1</v>
      </c>
      <c r="BY4" s="241">
        <f t="shared" si="11"/>
        <v>1</v>
      </c>
      <c r="BZ4" s="241">
        <f t="shared" si="11"/>
        <v>1</v>
      </c>
      <c r="CA4" s="241">
        <f t="shared" si="11"/>
        <v>1</v>
      </c>
      <c r="CB4" s="241">
        <f t="shared" si="11"/>
        <v>1</v>
      </c>
      <c r="CC4" s="241">
        <f t="shared" si="11"/>
        <v>1</v>
      </c>
      <c r="CD4" s="241">
        <f t="shared" si="11"/>
        <v>1</v>
      </c>
      <c r="CE4" s="241">
        <f t="shared" si="11"/>
        <v>1</v>
      </c>
      <c r="CF4" s="241"/>
      <c r="CG4" s="241"/>
      <c r="CH4" s="241"/>
      <c r="CI4" s="2"/>
      <c r="CJ4" s="2"/>
      <c r="CK4" s="2"/>
      <c r="CL4" s="2"/>
      <c r="CM4" s="2"/>
    </row>
    <row r="5" spans="1:91" s="1" customFormat="1" ht="15.75" customHeight="1" x14ac:dyDescent="0.25">
      <c r="A5" s="305"/>
      <c r="B5" s="254"/>
      <c r="C5" s="255"/>
      <c r="D5" s="470"/>
      <c r="E5" s="256"/>
      <c r="F5" s="256"/>
      <c r="G5" s="203">
        <f t="shared" ca="1" si="1"/>
        <v>0</v>
      </c>
      <c r="H5" s="256"/>
      <c r="I5" s="256"/>
      <c r="J5" s="316"/>
      <c r="K5" s="316">
        <v>0</v>
      </c>
      <c r="L5" s="203">
        <f t="shared" si="2"/>
        <v>0</v>
      </c>
      <c r="M5" s="472" t="str">
        <f ca="1">IF(L5&lt;Daten!$C$99,"ja","nein")</f>
        <v>ja</v>
      </c>
      <c r="N5" s="257"/>
      <c r="O5" s="205">
        <f ca="1">Daten!$D$95*J5+30*K5</f>
        <v>0</v>
      </c>
      <c r="P5" s="204">
        <f ca="1">IF(AND(N5&gt;0,O5&gt;0),((Daten!$D$95)/O5)*N5,0)</f>
        <v>0</v>
      </c>
      <c r="Q5" s="259"/>
      <c r="R5" s="203">
        <f t="shared" si="3"/>
        <v>0</v>
      </c>
      <c r="S5" s="307">
        <f t="shared" si="4"/>
        <v>0</v>
      </c>
      <c r="T5" s="243"/>
      <c r="U5" s="240">
        <f t="shared" si="0"/>
        <v>219460</v>
      </c>
      <c r="V5" s="241">
        <f t="shared" si="5"/>
        <v>1</v>
      </c>
      <c r="W5" s="241">
        <f t="shared" ref="W5:BB5" si="12">IF(DATE(YEAR(V5)+$J$5,MONTH(V5)+$K$5,DAY(1))&lt;=$U$5,DATE(YEAR(V5)+$J$5,MONTH(V5)+$K$5,DAY(1)),0)</f>
        <v>1</v>
      </c>
      <c r="X5" s="241">
        <f t="shared" si="12"/>
        <v>1</v>
      </c>
      <c r="Y5" s="241">
        <f t="shared" si="12"/>
        <v>1</v>
      </c>
      <c r="Z5" s="241">
        <f t="shared" si="12"/>
        <v>1</v>
      </c>
      <c r="AA5" s="241">
        <f t="shared" si="12"/>
        <v>1</v>
      </c>
      <c r="AB5" s="241">
        <f t="shared" si="12"/>
        <v>1</v>
      </c>
      <c r="AC5" s="241">
        <f t="shared" si="12"/>
        <v>1</v>
      </c>
      <c r="AD5" s="241">
        <f t="shared" si="12"/>
        <v>1</v>
      </c>
      <c r="AE5" s="241">
        <f t="shared" si="12"/>
        <v>1</v>
      </c>
      <c r="AF5" s="241">
        <f t="shared" si="12"/>
        <v>1</v>
      </c>
      <c r="AG5" s="241">
        <f t="shared" si="12"/>
        <v>1</v>
      </c>
      <c r="AH5" s="241">
        <f t="shared" si="12"/>
        <v>1</v>
      </c>
      <c r="AI5" s="241">
        <f t="shared" si="12"/>
        <v>1</v>
      </c>
      <c r="AJ5" s="241">
        <f t="shared" si="12"/>
        <v>1</v>
      </c>
      <c r="AK5" s="241">
        <f t="shared" si="12"/>
        <v>1</v>
      </c>
      <c r="AL5" s="241">
        <f t="shared" si="12"/>
        <v>1</v>
      </c>
      <c r="AM5" s="241">
        <f t="shared" si="12"/>
        <v>1</v>
      </c>
      <c r="AN5" s="241">
        <f t="shared" si="12"/>
        <v>1</v>
      </c>
      <c r="AO5" s="241">
        <f t="shared" si="12"/>
        <v>1</v>
      </c>
      <c r="AP5" s="241">
        <f t="shared" si="12"/>
        <v>1</v>
      </c>
      <c r="AQ5" s="241">
        <f t="shared" si="12"/>
        <v>1</v>
      </c>
      <c r="AR5" s="241">
        <f t="shared" si="12"/>
        <v>1</v>
      </c>
      <c r="AS5" s="241">
        <f t="shared" si="12"/>
        <v>1</v>
      </c>
      <c r="AT5" s="241">
        <f t="shared" si="12"/>
        <v>1</v>
      </c>
      <c r="AU5" s="241">
        <f t="shared" si="12"/>
        <v>1</v>
      </c>
      <c r="AV5" s="241">
        <f t="shared" si="12"/>
        <v>1</v>
      </c>
      <c r="AW5" s="241">
        <f t="shared" si="12"/>
        <v>1</v>
      </c>
      <c r="AX5" s="241">
        <f t="shared" si="12"/>
        <v>1</v>
      </c>
      <c r="AY5" s="241">
        <f t="shared" si="12"/>
        <v>1</v>
      </c>
      <c r="AZ5" s="241">
        <f t="shared" si="12"/>
        <v>1</v>
      </c>
      <c r="BA5" s="241">
        <f t="shared" si="12"/>
        <v>1</v>
      </c>
      <c r="BB5" s="241">
        <f t="shared" si="12"/>
        <v>1</v>
      </c>
      <c r="BC5" s="241">
        <f t="shared" ref="BC5:CE5" si="13">IF(DATE(YEAR(BB5)+$J$5,MONTH(BB5)+$K$5,DAY(1))&lt;=$U$5,DATE(YEAR(BB5)+$J$5,MONTH(BB5)+$K$5,DAY(1)),0)</f>
        <v>1</v>
      </c>
      <c r="BD5" s="241">
        <f t="shared" si="13"/>
        <v>1</v>
      </c>
      <c r="BE5" s="241">
        <f t="shared" si="13"/>
        <v>1</v>
      </c>
      <c r="BF5" s="241">
        <f t="shared" si="13"/>
        <v>1</v>
      </c>
      <c r="BG5" s="241">
        <f t="shared" si="13"/>
        <v>1</v>
      </c>
      <c r="BH5" s="241">
        <f t="shared" si="13"/>
        <v>1</v>
      </c>
      <c r="BI5" s="241">
        <f t="shared" si="13"/>
        <v>1</v>
      </c>
      <c r="BJ5" s="241">
        <f t="shared" si="13"/>
        <v>1</v>
      </c>
      <c r="BK5" s="241">
        <f t="shared" si="13"/>
        <v>1</v>
      </c>
      <c r="BL5" s="241">
        <f t="shared" si="13"/>
        <v>1</v>
      </c>
      <c r="BM5" s="241">
        <f t="shared" si="13"/>
        <v>1</v>
      </c>
      <c r="BN5" s="241">
        <f t="shared" si="13"/>
        <v>1</v>
      </c>
      <c r="BO5" s="241">
        <f t="shared" si="13"/>
        <v>1</v>
      </c>
      <c r="BP5" s="241">
        <f t="shared" si="13"/>
        <v>1</v>
      </c>
      <c r="BQ5" s="241">
        <f t="shared" si="13"/>
        <v>1</v>
      </c>
      <c r="BR5" s="241">
        <f t="shared" si="13"/>
        <v>1</v>
      </c>
      <c r="BS5" s="241">
        <f t="shared" si="13"/>
        <v>1</v>
      </c>
      <c r="BT5" s="241">
        <f t="shared" si="13"/>
        <v>1</v>
      </c>
      <c r="BU5" s="241">
        <f t="shared" si="13"/>
        <v>1</v>
      </c>
      <c r="BV5" s="241">
        <f t="shared" si="13"/>
        <v>1</v>
      </c>
      <c r="BW5" s="241">
        <f t="shared" si="13"/>
        <v>1</v>
      </c>
      <c r="BX5" s="241">
        <f t="shared" si="13"/>
        <v>1</v>
      </c>
      <c r="BY5" s="241">
        <f t="shared" si="13"/>
        <v>1</v>
      </c>
      <c r="BZ5" s="241">
        <f t="shared" si="13"/>
        <v>1</v>
      </c>
      <c r="CA5" s="241">
        <f t="shared" si="13"/>
        <v>1</v>
      </c>
      <c r="CB5" s="241">
        <f t="shared" si="13"/>
        <v>1</v>
      </c>
      <c r="CC5" s="241">
        <f t="shared" si="13"/>
        <v>1</v>
      </c>
      <c r="CD5" s="241">
        <f t="shared" si="13"/>
        <v>1</v>
      </c>
      <c r="CE5" s="241">
        <f t="shared" si="13"/>
        <v>1</v>
      </c>
      <c r="CF5" s="241"/>
      <c r="CG5" s="241"/>
      <c r="CH5" s="241"/>
      <c r="CI5" s="2"/>
      <c r="CJ5" s="2"/>
      <c r="CK5" s="2"/>
      <c r="CL5" s="2"/>
      <c r="CM5" s="2"/>
    </row>
    <row r="6" spans="1:91" s="1" customFormat="1" ht="15.75" x14ac:dyDescent="0.25">
      <c r="A6" s="305"/>
      <c r="B6" s="254"/>
      <c r="C6" s="255"/>
      <c r="D6" s="470"/>
      <c r="E6" s="256"/>
      <c r="F6" s="256"/>
      <c r="G6" s="203">
        <f t="shared" ca="1" si="1"/>
        <v>0</v>
      </c>
      <c r="H6" s="256"/>
      <c r="I6" s="256"/>
      <c r="J6" s="316">
        <v>0</v>
      </c>
      <c r="K6" s="316">
        <v>0</v>
      </c>
      <c r="L6" s="203">
        <f t="shared" si="2"/>
        <v>0</v>
      </c>
      <c r="M6" s="472" t="str">
        <f ca="1">IF(L6&lt;Daten!$C$99,"ja","nein")</f>
        <v>ja</v>
      </c>
      <c r="N6" s="257"/>
      <c r="O6" s="205">
        <f ca="1">Daten!$D$95*J6+30*K6</f>
        <v>0</v>
      </c>
      <c r="P6" s="204">
        <f ca="1">IF(AND(N6&gt;0,O6&gt;0),((Daten!$D$95)/O6)*N6,0)</f>
        <v>0</v>
      </c>
      <c r="Q6" s="259"/>
      <c r="R6" s="203">
        <f t="shared" si="3"/>
        <v>0</v>
      </c>
      <c r="S6" s="307">
        <f t="shared" si="4"/>
        <v>0</v>
      </c>
      <c r="T6" s="243"/>
      <c r="U6" s="240">
        <f t="shared" si="0"/>
        <v>219460</v>
      </c>
      <c r="V6" s="241">
        <f t="shared" si="5"/>
        <v>1</v>
      </c>
      <c r="W6" s="241">
        <f t="shared" ref="W6:BB6" si="14">IF(DATE(YEAR(V6)+$J$6,MONTH(V6)+$K$6,DAY(1))&lt;=$U$6,DATE(YEAR(V6)+$J$6,MONTH(V6)+$K$6,DAY(1)),0)</f>
        <v>1</v>
      </c>
      <c r="X6" s="241">
        <f t="shared" si="14"/>
        <v>1</v>
      </c>
      <c r="Y6" s="241">
        <f t="shared" si="14"/>
        <v>1</v>
      </c>
      <c r="Z6" s="241">
        <f t="shared" si="14"/>
        <v>1</v>
      </c>
      <c r="AA6" s="241">
        <f t="shared" si="14"/>
        <v>1</v>
      </c>
      <c r="AB6" s="241">
        <f t="shared" si="14"/>
        <v>1</v>
      </c>
      <c r="AC6" s="241">
        <f t="shared" si="14"/>
        <v>1</v>
      </c>
      <c r="AD6" s="241">
        <f t="shared" si="14"/>
        <v>1</v>
      </c>
      <c r="AE6" s="241">
        <f t="shared" si="14"/>
        <v>1</v>
      </c>
      <c r="AF6" s="241">
        <f t="shared" si="14"/>
        <v>1</v>
      </c>
      <c r="AG6" s="241">
        <f t="shared" si="14"/>
        <v>1</v>
      </c>
      <c r="AH6" s="241">
        <f t="shared" si="14"/>
        <v>1</v>
      </c>
      <c r="AI6" s="241">
        <f t="shared" si="14"/>
        <v>1</v>
      </c>
      <c r="AJ6" s="241">
        <f t="shared" si="14"/>
        <v>1</v>
      </c>
      <c r="AK6" s="241">
        <f t="shared" si="14"/>
        <v>1</v>
      </c>
      <c r="AL6" s="241">
        <f t="shared" si="14"/>
        <v>1</v>
      </c>
      <c r="AM6" s="241">
        <f t="shared" si="14"/>
        <v>1</v>
      </c>
      <c r="AN6" s="241">
        <f t="shared" si="14"/>
        <v>1</v>
      </c>
      <c r="AO6" s="241">
        <f t="shared" si="14"/>
        <v>1</v>
      </c>
      <c r="AP6" s="241">
        <f t="shared" si="14"/>
        <v>1</v>
      </c>
      <c r="AQ6" s="241">
        <f t="shared" si="14"/>
        <v>1</v>
      </c>
      <c r="AR6" s="241">
        <f t="shared" si="14"/>
        <v>1</v>
      </c>
      <c r="AS6" s="241">
        <f t="shared" si="14"/>
        <v>1</v>
      </c>
      <c r="AT6" s="241">
        <f t="shared" si="14"/>
        <v>1</v>
      </c>
      <c r="AU6" s="241">
        <f t="shared" si="14"/>
        <v>1</v>
      </c>
      <c r="AV6" s="241">
        <f t="shared" si="14"/>
        <v>1</v>
      </c>
      <c r="AW6" s="241">
        <f t="shared" si="14"/>
        <v>1</v>
      </c>
      <c r="AX6" s="241">
        <f t="shared" si="14"/>
        <v>1</v>
      </c>
      <c r="AY6" s="241">
        <f t="shared" si="14"/>
        <v>1</v>
      </c>
      <c r="AZ6" s="241">
        <f t="shared" si="14"/>
        <v>1</v>
      </c>
      <c r="BA6" s="241">
        <f t="shared" si="14"/>
        <v>1</v>
      </c>
      <c r="BB6" s="241">
        <f t="shared" si="14"/>
        <v>1</v>
      </c>
      <c r="BC6" s="241">
        <f t="shared" ref="BC6:CE6" si="15">IF(DATE(YEAR(BB6)+$J$6,MONTH(BB6)+$K$6,DAY(1))&lt;=$U$6,DATE(YEAR(BB6)+$J$6,MONTH(BB6)+$K$6,DAY(1)),0)</f>
        <v>1</v>
      </c>
      <c r="BD6" s="241">
        <f t="shared" si="15"/>
        <v>1</v>
      </c>
      <c r="BE6" s="241">
        <f t="shared" si="15"/>
        <v>1</v>
      </c>
      <c r="BF6" s="241">
        <f t="shared" si="15"/>
        <v>1</v>
      </c>
      <c r="BG6" s="241">
        <f t="shared" si="15"/>
        <v>1</v>
      </c>
      <c r="BH6" s="241">
        <f t="shared" si="15"/>
        <v>1</v>
      </c>
      <c r="BI6" s="241">
        <f t="shared" si="15"/>
        <v>1</v>
      </c>
      <c r="BJ6" s="241">
        <f t="shared" si="15"/>
        <v>1</v>
      </c>
      <c r="BK6" s="241">
        <f t="shared" si="15"/>
        <v>1</v>
      </c>
      <c r="BL6" s="241">
        <f t="shared" si="15"/>
        <v>1</v>
      </c>
      <c r="BM6" s="241">
        <f t="shared" si="15"/>
        <v>1</v>
      </c>
      <c r="BN6" s="241">
        <f t="shared" si="15"/>
        <v>1</v>
      </c>
      <c r="BO6" s="241">
        <f t="shared" si="15"/>
        <v>1</v>
      </c>
      <c r="BP6" s="241">
        <f t="shared" si="15"/>
        <v>1</v>
      </c>
      <c r="BQ6" s="241">
        <f t="shared" si="15"/>
        <v>1</v>
      </c>
      <c r="BR6" s="241">
        <f t="shared" si="15"/>
        <v>1</v>
      </c>
      <c r="BS6" s="241">
        <f t="shared" si="15"/>
        <v>1</v>
      </c>
      <c r="BT6" s="241">
        <f t="shared" si="15"/>
        <v>1</v>
      </c>
      <c r="BU6" s="241">
        <f t="shared" si="15"/>
        <v>1</v>
      </c>
      <c r="BV6" s="241">
        <f t="shared" si="15"/>
        <v>1</v>
      </c>
      <c r="BW6" s="241">
        <f t="shared" si="15"/>
        <v>1</v>
      </c>
      <c r="BX6" s="241">
        <f t="shared" si="15"/>
        <v>1</v>
      </c>
      <c r="BY6" s="241">
        <f t="shared" si="15"/>
        <v>1</v>
      </c>
      <c r="BZ6" s="241">
        <f t="shared" si="15"/>
        <v>1</v>
      </c>
      <c r="CA6" s="241">
        <f t="shared" si="15"/>
        <v>1</v>
      </c>
      <c r="CB6" s="241">
        <f t="shared" si="15"/>
        <v>1</v>
      </c>
      <c r="CC6" s="241">
        <f t="shared" si="15"/>
        <v>1</v>
      </c>
      <c r="CD6" s="241">
        <f t="shared" si="15"/>
        <v>1</v>
      </c>
      <c r="CE6" s="241">
        <f t="shared" si="15"/>
        <v>1</v>
      </c>
      <c r="CF6" s="241"/>
      <c r="CG6" s="241"/>
      <c r="CH6" s="241"/>
      <c r="CI6" s="2"/>
      <c r="CJ6" s="2"/>
      <c r="CK6" s="2"/>
      <c r="CL6" s="2"/>
      <c r="CM6" s="2"/>
    </row>
    <row r="7" spans="1:91" s="1" customFormat="1" ht="15.75" x14ac:dyDescent="0.25">
      <c r="A7" s="305"/>
      <c r="B7" s="254"/>
      <c r="C7" s="255"/>
      <c r="D7" s="470"/>
      <c r="E7" s="256"/>
      <c r="F7" s="256"/>
      <c r="G7" s="203">
        <f t="shared" ca="1" si="1"/>
        <v>0</v>
      </c>
      <c r="H7" s="256"/>
      <c r="I7" s="256"/>
      <c r="J7" s="316">
        <v>0</v>
      </c>
      <c r="K7" s="316">
        <v>0</v>
      </c>
      <c r="L7" s="203">
        <f t="shared" si="2"/>
        <v>0</v>
      </c>
      <c r="M7" s="472" t="str">
        <f ca="1">IF(L7&lt;Daten!$C$99,"ja","nein")</f>
        <v>ja</v>
      </c>
      <c r="N7" s="257"/>
      <c r="O7" s="205">
        <f ca="1">Daten!$D$95*J7+30*K7</f>
        <v>0</v>
      </c>
      <c r="P7" s="204">
        <f ca="1">IF(AND(N7&gt;0,O7&gt;0),((Daten!$D$95)/O7)*N7,0)</f>
        <v>0</v>
      </c>
      <c r="Q7" s="259"/>
      <c r="R7" s="203">
        <f t="shared" si="3"/>
        <v>0</v>
      </c>
      <c r="S7" s="307">
        <f t="shared" si="4"/>
        <v>0</v>
      </c>
      <c r="T7" s="243"/>
      <c r="U7" s="240">
        <f t="shared" si="0"/>
        <v>219460</v>
      </c>
      <c r="V7" s="241">
        <f t="shared" si="5"/>
        <v>1</v>
      </c>
      <c r="W7" s="241">
        <f t="shared" ref="W7:BB7" si="16">IF(DATE(YEAR(V7)+$J$7,MONTH(V7)+$K$7,DAY(1))&lt;=$U$7,DATE(YEAR(V7)+$J$7,MONTH(V7)+$K$7,DAY(1)),0)</f>
        <v>1</v>
      </c>
      <c r="X7" s="241">
        <f t="shared" si="16"/>
        <v>1</v>
      </c>
      <c r="Y7" s="241">
        <f t="shared" si="16"/>
        <v>1</v>
      </c>
      <c r="Z7" s="241">
        <f t="shared" si="16"/>
        <v>1</v>
      </c>
      <c r="AA7" s="241">
        <f t="shared" si="16"/>
        <v>1</v>
      </c>
      <c r="AB7" s="241">
        <f t="shared" si="16"/>
        <v>1</v>
      </c>
      <c r="AC7" s="241">
        <f t="shared" si="16"/>
        <v>1</v>
      </c>
      <c r="AD7" s="241">
        <f t="shared" si="16"/>
        <v>1</v>
      </c>
      <c r="AE7" s="241">
        <f t="shared" si="16"/>
        <v>1</v>
      </c>
      <c r="AF7" s="241">
        <f t="shared" si="16"/>
        <v>1</v>
      </c>
      <c r="AG7" s="241">
        <f t="shared" si="16"/>
        <v>1</v>
      </c>
      <c r="AH7" s="241">
        <f t="shared" si="16"/>
        <v>1</v>
      </c>
      <c r="AI7" s="241">
        <f t="shared" si="16"/>
        <v>1</v>
      </c>
      <c r="AJ7" s="241">
        <f t="shared" si="16"/>
        <v>1</v>
      </c>
      <c r="AK7" s="241">
        <f t="shared" si="16"/>
        <v>1</v>
      </c>
      <c r="AL7" s="241">
        <f t="shared" si="16"/>
        <v>1</v>
      </c>
      <c r="AM7" s="241">
        <f t="shared" si="16"/>
        <v>1</v>
      </c>
      <c r="AN7" s="241">
        <f t="shared" si="16"/>
        <v>1</v>
      </c>
      <c r="AO7" s="241">
        <f t="shared" si="16"/>
        <v>1</v>
      </c>
      <c r="AP7" s="241">
        <f t="shared" si="16"/>
        <v>1</v>
      </c>
      <c r="AQ7" s="241">
        <f t="shared" si="16"/>
        <v>1</v>
      </c>
      <c r="AR7" s="241">
        <f t="shared" si="16"/>
        <v>1</v>
      </c>
      <c r="AS7" s="241">
        <f t="shared" si="16"/>
        <v>1</v>
      </c>
      <c r="AT7" s="241">
        <f t="shared" si="16"/>
        <v>1</v>
      </c>
      <c r="AU7" s="241">
        <f t="shared" si="16"/>
        <v>1</v>
      </c>
      <c r="AV7" s="241">
        <f t="shared" si="16"/>
        <v>1</v>
      </c>
      <c r="AW7" s="241">
        <f t="shared" si="16"/>
        <v>1</v>
      </c>
      <c r="AX7" s="241">
        <f t="shared" si="16"/>
        <v>1</v>
      </c>
      <c r="AY7" s="241">
        <f t="shared" si="16"/>
        <v>1</v>
      </c>
      <c r="AZ7" s="241">
        <f t="shared" si="16"/>
        <v>1</v>
      </c>
      <c r="BA7" s="241">
        <f t="shared" si="16"/>
        <v>1</v>
      </c>
      <c r="BB7" s="241">
        <f t="shared" si="16"/>
        <v>1</v>
      </c>
      <c r="BC7" s="241">
        <f t="shared" ref="BC7:CE7" si="17">IF(DATE(YEAR(BB7)+$J$7,MONTH(BB7)+$K$7,DAY(1))&lt;=$U$7,DATE(YEAR(BB7)+$J$7,MONTH(BB7)+$K$7,DAY(1)),0)</f>
        <v>1</v>
      </c>
      <c r="BD7" s="241">
        <f t="shared" si="17"/>
        <v>1</v>
      </c>
      <c r="BE7" s="241">
        <f t="shared" si="17"/>
        <v>1</v>
      </c>
      <c r="BF7" s="241">
        <f t="shared" si="17"/>
        <v>1</v>
      </c>
      <c r="BG7" s="241">
        <f t="shared" si="17"/>
        <v>1</v>
      </c>
      <c r="BH7" s="241">
        <f t="shared" si="17"/>
        <v>1</v>
      </c>
      <c r="BI7" s="241">
        <f t="shared" si="17"/>
        <v>1</v>
      </c>
      <c r="BJ7" s="241">
        <f t="shared" si="17"/>
        <v>1</v>
      </c>
      <c r="BK7" s="241">
        <f t="shared" si="17"/>
        <v>1</v>
      </c>
      <c r="BL7" s="241">
        <f t="shared" si="17"/>
        <v>1</v>
      </c>
      <c r="BM7" s="241">
        <f t="shared" si="17"/>
        <v>1</v>
      </c>
      <c r="BN7" s="241">
        <f t="shared" si="17"/>
        <v>1</v>
      </c>
      <c r="BO7" s="241">
        <f t="shared" si="17"/>
        <v>1</v>
      </c>
      <c r="BP7" s="241">
        <f t="shared" si="17"/>
        <v>1</v>
      </c>
      <c r="BQ7" s="241">
        <f t="shared" si="17"/>
        <v>1</v>
      </c>
      <c r="BR7" s="241">
        <f t="shared" si="17"/>
        <v>1</v>
      </c>
      <c r="BS7" s="241">
        <f t="shared" si="17"/>
        <v>1</v>
      </c>
      <c r="BT7" s="241">
        <f t="shared" si="17"/>
        <v>1</v>
      </c>
      <c r="BU7" s="241">
        <f t="shared" si="17"/>
        <v>1</v>
      </c>
      <c r="BV7" s="241">
        <f t="shared" si="17"/>
        <v>1</v>
      </c>
      <c r="BW7" s="241">
        <f t="shared" si="17"/>
        <v>1</v>
      </c>
      <c r="BX7" s="241">
        <f t="shared" si="17"/>
        <v>1</v>
      </c>
      <c r="BY7" s="241">
        <f t="shared" si="17"/>
        <v>1</v>
      </c>
      <c r="BZ7" s="241">
        <f t="shared" si="17"/>
        <v>1</v>
      </c>
      <c r="CA7" s="241">
        <f t="shared" si="17"/>
        <v>1</v>
      </c>
      <c r="CB7" s="241">
        <f t="shared" si="17"/>
        <v>1</v>
      </c>
      <c r="CC7" s="241">
        <f t="shared" si="17"/>
        <v>1</v>
      </c>
      <c r="CD7" s="241">
        <f t="shared" si="17"/>
        <v>1</v>
      </c>
      <c r="CE7" s="241">
        <f t="shared" si="17"/>
        <v>1</v>
      </c>
      <c r="CF7" s="241"/>
      <c r="CG7" s="241"/>
      <c r="CH7" s="241"/>
      <c r="CI7" s="2"/>
      <c r="CJ7" s="2"/>
      <c r="CK7" s="2"/>
      <c r="CL7" s="2"/>
      <c r="CM7" s="2"/>
    </row>
    <row r="8" spans="1:91" s="1" customFormat="1" ht="15.75" customHeight="1" x14ac:dyDescent="0.25">
      <c r="A8" s="305"/>
      <c r="B8" s="254"/>
      <c r="C8" s="255"/>
      <c r="D8" s="470"/>
      <c r="E8" s="256"/>
      <c r="F8" s="256"/>
      <c r="G8" s="203">
        <f t="shared" ca="1" si="1"/>
        <v>0</v>
      </c>
      <c r="H8" s="256"/>
      <c r="I8" s="256"/>
      <c r="J8" s="316">
        <v>0</v>
      </c>
      <c r="K8" s="316">
        <v>0</v>
      </c>
      <c r="L8" s="203">
        <f t="shared" si="2"/>
        <v>0</v>
      </c>
      <c r="M8" s="472" t="str">
        <f ca="1">IF(L8&lt;Daten!$C$99,"ja","nein")</f>
        <v>ja</v>
      </c>
      <c r="N8" s="257"/>
      <c r="O8" s="205">
        <f ca="1">Daten!$D$95*J8+30*K8</f>
        <v>0</v>
      </c>
      <c r="P8" s="204">
        <f ca="1">IF(AND(N8&gt;0,O8&gt;0),((Daten!$D$95)/O8)*N8,0)</f>
        <v>0</v>
      </c>
      <c r="Q8" s="259"/>
      <c r="R8" s="203">
        <f t="shared" si="3"/>
        <v>0</v>
      </c>
      <c r="S8" s="307">
        <f t="shared" si="4"/>
        <v>0</v>
      </c>
      <c r="T8" s="243"/>
      <c r="U8" s="240">
        <f t="shared" si="0"/>
        <v>219460</v>
      </c>
      <c r="V8" s="241">
        <f t="shared" si="5"/>
        <v>1</v>
      </c>
      <c r="W8" s="241">
        <f t="shared" ref="W8:BB8" si="18">IF(DATE(YEAR(V8)+$J$8,MONTH(V8)+$K$8,DAY(1))&lt;=$U$8,DATE(YEAR(V8)+$J$8,MONTH(V8)+$K$8,DAY(1)),0)</f>
        <v>1</v>
      </c>
      <c r="X8" s="241">
        <f t="shared" si="18"/>
        <v>1</v>
      </c>
      <c r="Y8" s="241">
        <f t="shared" si="18"/>
        <v>1</v>
      </c>
      <c r="Z8" s="241">
        <f t="shared" si="18"/>
        <v>1</v>
      </c>
      <c r="AA8" s="241">
        <f t="shared" si="18"/>
        <v>1</v>
      </c>
      <c r="AB8" s="241">
        <f t="shared" si="18"/>
        <v>1</v>
      </c>
      <c r="AC8" s="241">
        <f t="shared" si="18"/>
        <v>1</v>
      </c>
      <c r="AD8" s="241">
        <f t="shared" si="18"/>
        <v>1</v>
      </c>
      <c r="AE8" s="241">
        <f t="shared" si="18"/>
        <v>1</v>
      </c>
      <c r="AF8" s="241">
        <f t="shared" si="18"/>
        <v>1</v>
      </c>
      <c r="AG8" s="241">
        <f t="shared" si="18"/>
        <v>1</v>
      </c>
      <c r="AH8" s="241">
        <f t="shared" si="18"/>
        <v>1</v>
      </c>
      <c r="AI8" s="241">
        <f t="shared" si="18"/>
        <v>1</v>
      </c>
      <c r="AJ8" s="241">
        <f t="shared" si="18"/>
        <v>1</v>
      </c>
      <c r="AK8" s="241">
        <f t="shared" si="18"/>
        <v>1</v>
      </c>
      <c r="AL8" s="241">
        <f t="shared" si="18"/>
        <v>1</v>
      </c>
      <c r="AM8" s="241">
        <f t="shared" si="18"/>
        <v>1</v>
      </c>
      <c r="AN8" s="241">
        <f t="shared" si="18"/>
        <v>1</v>
      </c>
      <c r="AO8" s="241">
        <f t="shared" si="18"/>
        <v>1</v>
      </c>
      <c r="AP8" s="241">
        <f t="shared" si="18"/>
        <v>1</v>
      </c>
      <c r="AQ8" s="241">
        <f t="shared" si="18"/>
        <v>1</v>
      </c>
      <c r="AR8" s="241">
        <f t="shared" si="18"/>
        <v>1</v>
      </c>
      <c r="AS8" s="241">
        <f t="shared" si="18"/>
        <v>1</v>
      </c>
      <c r="AT8" s="241">
        <f t="shared" si="18"/>
        <v>1</v>
      </c>
      <c r="AU8" s="241">
        <f t="shared" si="18"/>
        <v>1</v>
      </c>
      <c r="AV8" s="241">
        <f t="shared" si="18"/>
        <v>1</v>
      </c>
      <c r="AW8" s="241">
        <f t="shared" si="18"/>
        <v>1</v>
      </c>
      <c r="AX8" s="241">
        <f t="shared" si="18"/>
        <v>1</v>
      </c>
      <c r="AY8" s="241">
        <f t="shared" si="18"/>
        <v>1</v>
      </c>
      <c r="AZ8" s="241">
        <f t="shared" si="18"/>
        <v>1</v>
      </c>
      <c r="BA8" s="241">
        <f t="shared" si="18"/>
        <v>1</v>
      </c>
      <c r="BB8" s="241">
        <f t="shared" si="18"/>
        <v>1</v>
      </c>
      <c r="BC8" s="241">
        <f t="shared" ref="BC8:CE8" si="19">IF(DATE(YEAR(BB8)+$J$8,MONTH(BB8)+$K$8,DAY(1))&lt;=$U$8,DATE(YEAR(BB8)+$J$8,MONTH(BB8)+$K$8,DAY(1)),0)</f>
        <v>1</v>
      </c>
      <c r="BD8" s="241">
        <f t="shared" si="19"/>
        <v>1</v>
      </c>
      <c r="BE8" s="241">
        <f t="shared" si="19"/>
        <v>1</v>
      </c>
      <c r="BF8" s="241">
        <f t="shared" si="19"/>
        <v>1</v>
      </c>
      <c r="BG8" s="241">
        <f t="shared" si="19"/>
        <v>1</v>
      </c>
      <c r="BH8" s="241">
        <f t="shared" si="19"/>
        <v>1</v>
      </c>
      <c r="BI8" s="241">
        <f t="shared" si="19"/>
        <v>1</v>
      </c>
      <c r="BJ8" s="241">
        <f t="shared" si="19"/>
        <v>1</v>
      </c>
      <c r="BK8" s="241">
        <f t="shared" si="19"/>
        <v>1</v>
      </c>
      <c r="BL8" s="241">
        <f t="shared" si="19"/>
        <v>1</v>
      </c>
      <c r="BM8" s="241">
        <f t="shared" si="19"/>
        <v>1</v>
      </c>
      <c r="BN8" s="241">
        <f t="shared" si="19"/>
        <v>1</v>
      </c>
      <c r="BO8" s="241">
        <f t="shared" si="19"/>
        <v>1</v>
      </c>
      <c r="BP8" s="241">
        <f t="shared" si="19"/>
        <v>1</v>
      </c>
      <c r="BQ8" s="241">
        <f t="shared" si="19"/>
        <v>1</v>
      </c>
      <c r="BR8" s="241">
        <f t="shared" si="19"/>
        <v>1</v>
      </c>
      <c r="BS8" s="241">
        <f t="shared" si="19"/>
        <v>1</v>
      </c>
      <c r="BT8" s="241">
        <f t="shared" si="19"/>
        <v>1</v>
      </c>
      <c r="BU8" s="241">
        <f t="shared" si="19"/>
        <v>1</v>
      </c>
      <c r="BV8" s="241">
        <f t="shared" si="19"/>
        <v>1</v>
      </c>
      <c r="BW8" s="241">
        <f t="shared" si="19"/>
        <v>1</v>
      </c>
      <c r="BX8" s="241">
        <f t="shared" si="19"/>
        <v>1</v>
      </c>
      <c r="BY8" s="241">
        <f t="shared" si="19"/>
        <v>1</v>
      </c>
      <c r="BZ8" s="241">
        <f t="shared" si="19"/>
        <v>1</v>
      </c>
      <c r="CA8" s="241">
        <f t="shared" si="19"/>
        <v>1</v>
      </c>
      <c r="CB8" s="241">
        <f t="shared" si="19"/>
        <v>1</v>
      </c>
      <c r="CC8" s="241">
        <f t="shared" si="19"/>
        <v>1</v>
      </c>
      <c r="CD8" s="241">
        <f t="shared" si="19"/>
        <v>1</v>
      </c>
      <c r="CE8" s="241">
        <f t="shared" si="19"/>
        <v>1</v>
      </c>
      <c r="CF8" s="241"/>
      <c r="CG8" s="241"/>
      <c r="CH8" s="241"/>
      <c r="CI8" s="2"/>
      <c r="CJ8" s="2"/>
      <c r="CK8" s="2"/>
      <c r="CL8" s="2"/>
      <c r="CM8" s="2"/>
    </row>
    <row r="9" spans="1:91" s="1" customFormat="1" ht="15.75" x14ac:dyDescent="0.25">
      <c r="A9" s="305"/>
      <c r="B9" s="254"/>
      <c r="C9" s="255"/>
      <c r="D9" s="470"/>
      <c r="E9" s="256"/>
      <c r="F9" s="256"/>
      <c r="G9" s="203">
        <f t="shared" ca="1" si="1"/>
        <v>0</v>
      </c>
      <c r="H9" s="256"/>
      <c r="I9" s="256"/>
      <c r="J9" s="316">
        <v>0</v>
      </c>
      <c r="K9" s="316">
        <v>0</v>
      </c>
      <c r="L9" s="203">
        <f t="shared" si="2"/>
        <v>0</v>
      </c>
      <c r="M9" s="472" t="str">
        <f ca="1">IF(L9&lt;Daten!$C$99,"ja","nein")</f>
        <v>ja</v>
      </c>
      <c r="N9" s="257"/>
      <c r="O9" s="205">
        <f ca="1">Daten!$D$95*J9+30*K9</f>
        <v>0</v>
      </c>
      <c r="P9" s="204">
        <f ca="1">IF(AND(N9&gt;0,O9&gt;0),((Daten!$D$95)/O9)*N9,0)</f>
        <v>0</v>
      </c>
      <c r="Q9" s="259"/>
      <c r="R9" s="203">
        <f t="shared" si="3"/>
        <v>0</v>
      </c>
      <c r="S9" s="307">
        <f t="shared" si="4"/>
        <v>0</v>
      </c>
      <c r="T9" s="243"/>
      <c r="U9" s="240">
        <f t="shared" si="0"/>
        <v>219460</v>
      </c>
      <c r="V9" s="241">
        <f t="shared" si="5"/>
        <v>1</v>
      </c>
      <c r="W9" s="241">
        <f t="shared" ref="W9:BB9" si="20">IF(DATE(YEAR(V9)+$J$9,MONTH(V9)+$K$9,DAY(1))&lt;=$U$9,DATE(YEAR(V9)+$J$9,MONTH(V9)+$K$9,DAY(1)),0)</f>
        <v>1</v>
      </c>
      <c r="X9" s="241">
        <f t="shared" si="20"/>
        <v>1</v>
      </c>
      <c r="Y9" s="241">
        <f t="shared" si="20"/>
        <v>1</v>
      </c>
      <c r="Z9" s="241">
        <f t="shared" si="20"/>
        <v>1</v>
      </c>
      <c r="AA9" s="241">
        <f t="shared" si="20"/>
        <v>1</v>
      </c>
      <c r="AB9" s="241">
        <f t="shared" si="20"/>
        <v>1</v>
      </c>
      <c r="AC9" s="241">
        <f t="shared" si="20"/>
        <v>1</v>
      </c>
      <c r="AD9" s="241">
        <f t="shared" si="20"/>
        <v>1</v>
      </c>
      <c r="AE9" s="241">
        <f t="shared" si="20"/>
        <v>1</v>
      </c>
      <c r="AF9" s="241">
        <f t="shared" si="20"/>
        <v>1</v>
      </c>
      <c r="AG9" s="241">
        <f t="shared" si="20"/>
        <v>1</v>
      </c>
      <c r="AH9" s="241">
        <f t="shared" si="20"/>
        <v>1</v>
      </c>
      <c r="AI9" s="241">
        <f t="shared" si="20"/>
        <v>1</v>
      </c>
      <c r="AJ9" s="241">
        <f t="shared" si="20"/>
        <v>1</v>
      </c>
      <c r="AK9" s="241">
        <f t="shared" si="20"/>
        <v>1</v>
      </c>
      <c r="AL9" s="241">
        <f t="shared" si="20"/>
        <v>1</v>
      </c>
      <c r="AM9" s="241">
        <f t="shared" si="20"/>
        <v>1</v>
      </c>
      <c r="AN9" s="241">
        <f t="shared" si="20"/>
        <v>1</v>
      </c>
      <c r="AO9" s="241">
        <f t="shared" si="20"/>
        <v>1</v>
      </c>
      <c r="AP9" s="241">
        <f t="shared" si="20"/>
        <v>1</v>
      </c>
      <c r="AQ9" s="241">
        <f t="shared" si="20"/>
        <v>1</v>
      </c>
      <c r="AR9" s="241">
        <f t="shared" si="20"/>
        <v>1</v>
      </c>
      <c r="AS9" s="241">
        <f t="shared" si="20"/>
        <v>1</v>
      </c>
      <c r="AT9" s="241">
        <f t="shared" si="20"/>
        <v>1</v>
      </c>
      <c r="AU9" s="241">
        <f t="shared" si="20"/>
        <v>1</v>
      </c>
      <c r="AV9" s="241">
        <f t="shared" si="20"/>
        <v>1</v>
      </c>
      <c r="AW9" s="241">
        <f t="shared" si="20"/>
        <v>1</v>
      </c>
      <c r="AX9" s="241">
        <f t="shared" si="20"/>
        <v>1</v>
      </c>
      <c r="AY9" s="241">
        <f t="shared" si="20"/>
        <v>1</v>
      </c>
      <c r="AZ9" s="241">
        <f t="shared" si="20"/>
        <v>1</v>
      </c>
      <c r="BA9" s="241">
        <f t="shared" si="20"/>
        <v>1</v>
      </c>
      <c r="BB9" s="241">
        <f t="shared" si="20"/>
        <v>1</v>
      </c>
      <c r="BC9" s="241">
        <f t="shared" ref="BC9:CE9" si="21">IF(DATE(YEAR(BB9)+$J$9,MONTH(BB9)+$K$9,DAY(1))&lt;=$U$9,DATE(YEAR(BB9)+$J$9,MONTH(BB9)+$K$9,DAY(1)),0)</f>
        <v>1</v>
      </c>
      <c r="BD9" s="241">
        <f t="shared" si="21"/>
        <v>1</v>
      </c>
      <c r="BE9" s="241">
        <f t="shared" si="21"/>
        <v>1</v>
      </c>
      <c r="BF9" s="241">
        <f t="shared" si="21"/>
        <v>1</v>
      </c>
      <c r="BG9" s="241">
        <f t="shared" si="21"/>
        <v>1</v>
      </c>
      <c r="BH9" s="241">
        <f t="shared" si="21"/>
        <v>1</v>
      </c>
      <c r="BI9" s="241">
        <f t="shared" si="21"/>
        <v>1</v>
      </c>
      <c r="BJ9" s="241">
        <f t="shared" si="21"/>
        <v>1</v>
      </c>
      <c r="BK9" s="241">
        <f t="shared" si="21"/>
        <v>1</v>
      </c>
      <c r="BL9" s="241">
        <f t="shared" si="21"/>
        <v>1</v>
      </c>
      <c r="BM9" s="241">
        <f t="shared" si="21"/>
        <v>1</v>
      </c>
      <c r="BN9" s="241">
        <f t="shared" si="21"/>
        <v>1</v>
      </c>
      <c r="BO9" s="241">
        <f t="shared" si="21"/>
        <v>1</v>
      </c>
      <c r="BP9" s="241">
        <f t="shared" si="21"/>
        <v>1</v>
      </c>
      <c r="BQ9" s="241">
        <f t="shared" si="21"/>
        <v>1</v>
      </c>
      <c r="BR9" s="241">
        <f t="shared" si="21"/>
        <v>1</v>
      </c>
      <c r="BS9" s="241">
        <f t="shared" si="21"/>
        <v>1</v>
      </c>
      <c r="BT9" s="241">
        <f t="shared" si="21"/>
        <v>1</v>
      </c>
      <c r="BU9" s="241">
        <f t="shared" si="21"/>
        <v>1</v>
      </c>
      <c r="BV9" s="241">
        <f t="shared" si="21"/>
        <v>1</v>
      </c>
      <c r="BW9" s="241">
        <f t="shared" si="21"/>
        <v>1</v>
      </c>
      <c r="BX9" s="241">
        <f t="shared" si="21"/>
        <v>1</v>
      </c>
      <c r="BY9" s="241">
        <f t="shared" si="21"/>
        <v>1</v>
      </c>
      <c r="BZ9" s="241">
        <f t="shared" si="21"/>
        <v>1</v>
      </c>
      <c r="CA9" s="241">
        <f t="shared" si="21"/>
        <v>1</v>
      </c>
      <c r="CB9" s="241">
        <f t="shared" si="21"/>
        <v>1</v>
      </c>
      <c r="CC9" s="241">
        <f t="shared" si="21"/>
        <v>1</v>
      </c>
      <c r="CD9" s="241">
        <f t="shared" si="21"/>
        <v>1</v>
      </c>
      <c r="CE9" s="241">
        <f t="shared" si="21"/>
        <v>1</v>
      </c>
      <c r="CF9" s="241"/>
      <c r="CG9" s="241"/>
      <c r="CH9" s="241"/>
      <c r="CI9" s="2"/>
      <c r="CJ9" s="2"/>
      <c r="CK9" s="2"/>
      <c r="CL9" s="2"/>
      <c r="CM9" s="2"/>
    </row>
    <row r="10" spans="1:91" s="1" customFormat="1" ht="15.75" x14ac:dyDescent="0.25">
      <c r="A10" s="305"/>
      <c r="B10" s="254"/>
      <c r="C10" s="255"/>
      <c r="D10" s="470"/>
      <c r="E10" s="256"/>
      <c r="F10" s="256"/>
      <c r="G10" s="203">
        <f t="shared" ca="1" si="1"/>
        <v>0</v>
      </c>
      <c r="H10" s="256"/>
      <c r="I10" s="256"/>
      <c r="J10" s="316">
        <v>0</v>
      </c>
      <c r="K10" s="316">
        <v>0</v>
      </c>
      <c r="L10" s="203">
        <f t="shared" si="2"/>
        <v>0</v>
      </c>
      <c r="M10" s="472" t="str">
        <f ca="1">IF(L10&lt;Daten!$C$99,"ja","nein")</f>
        <v>ja</v>
      </c>
      <c r="N10" s="257"/>
      <c r="O10" s="205">
        <f ca="1">Daten!$D$95*J10+30*K10</f>
        <v>0</v>
      </c>
      <c r="P10" s="204">
        <f ca="1">IF(AND(N10&gt;0,O10&gt;0),((Daten!$D$95)/O10)*N10,0)</f>
        <v>0</v>
      </c>
      <c r="Q10" s="259"/>
      <c r="R10" s="203">
        <f t="shared" si="3"/>
        <v>0</v>
      </c>
      <c r="S10" s="307">
        <f t="shared" si="4"/>
        <v>0</v>
      </c>
      <c r="T10" s="243"/>
      <c r="U10" s="240">
        <f t="shared" si="0"/>
        <v>219460</v>
      </c>
      <c r="V10" s="241">
        <f t="shared" si="5"/>
        <v>1</v>
      </c>
      <c r="W10" s="241">
        <f t="shared" ref="W10:BB10" si="22">IF(DATE(YEAR(V10)+$J$10,MONTH(V10)+$K$10,DAY(1))&lt;=$U$10,DATE(YEAR(V10)+$J$10,MONTH(V10)+$K$10,DAY(1)),0)</f>
        <v>1</v>
      </c>
      <c r="X10" s="241">
        <f t="shared" si="22"/>
        <v>1</v>
      </c>
      <c r="Y10" s="241">
        <f t="shared" si="22"/>
        <v>1</v>
      </c>
      <c r="Z10" s="241">
        <f t="shared" si="22"/>
        <v>1</v>
      </c>
      <c r="AA10" s="241">
        <f t="shared" si="22"/>
        <v>1</v>
      </c>
      <c r="AB10" s="241">
        <f t="shared" si="22"/>
        <v>1</v>
      </c>
      <c r="AC10" s="241">
        <f t="shared" si="22"/>
        <v>1</v>
      </c>
      <c r="AD10" s="241">
        <f t="shared" si="22"/>
        <v>1</v>
      </c>
      <c r="AE10" s="241">
        <f t="shared" si="22"/>
        <v>1</v>
      </c>
      <c r="AF10" s="241">
        <f t="shared" si="22"/>
        <v>1</v>
      </c>
      <c r="AG10" s="241">
        <f t="shared" si="22"/>
        <v>1</v>
      </c>
      <c r="AH10" s="241">
        <f t="shared" si="22"/>
        <v>1</v>
      </c>
      <c r="AI10" s="241">
        <f t="shared" si="22"/>
        <v>1</v>
      </c>
      <c r="AJ10" s="241">
        <f t="shared" si="22"/>
        <v>1</v>
      </c>
      <c r="AK10" s="241">
        <f t="shared" si="22"/>
        <v>1</v>
      </c>
      <c r="AL10" s="241">
        <f t="shared" si="22"/>
        <v>1</v>
      </c>
      <c r="AM10" s="241">
        <f t="shared" si="22"/>
        <v>1</v>
      </c>
      <c r="AN10" s="241">
        <f t="shared" si="22"/>
        <v>1</v>
      </c>
      <c r="AO10" s="241">
        <f t="shared" si="22"/>
        <v>1</v>
      </c>
      <c r="AP10" s="241">
        <f t="shared" si="22"/>
        <v>1</v>
      </c>
      <c r="AQ10" s="241">
        <f t="shared" si="22"/>
        <v>1</v>
      </c>
      <c r="AR10" s="241">
        <f t="shared" si="22"/>
        <v>1</v>
      </c>
      <c r="AS10" s="241">
        <f t="shared" si="22"/>
        <v>1</v>
      </c>
      <c r="AT10" s="241">
        <f t="shared" si="22"/>
        <v>1</v>
      </c>
      <c r="AU10" s="241">
        <f t="shared" si="22"/>
        <v>1</v>
      </c>
      <c r="AV10" s="241">
        <f t="shared" si="22"/>
        <v>1</v>
      </c>
      <c r="AW10" s="241">
        <f t="shared" si="22"/>
        <v>1</v>
      </c>
      <c r="AX10" s="241">
        <f t="shared" si="22"/>
        <v>1</v>
      </c>
      <c r="AY10" s="241">
        <f t="shared" si="22"/>
        <v>1</v>
      </c>
      <c r="AZ10" s="241">
        <f t="shared" si="22"/>
        <v>1</v>
      </c>
      <c r="BA10" s="241">
        <f t="shared" si="22"/>
        <v>1</v>
      </c>
      <c r="BB10" s="241">
        <f t="shared" si="22"/>
        <v>1</v>
      </c>
      <c r="BC10" s="241">
        <f t="shared" ref="BC10:CE10" si="23">IF(DATE(YEAR(BB10)+$J$10,MONTH(BB10)+$K$10,DAY(1))&lt;=$U$10,DATE(YEAR(BB10)+$J$10,MONTH(BB10)+$K$10,DAY(1)),0)</f>
        <v>1</v>
      </c>
      <c r="BD10" s="241">
        <f t="shared" si="23"/>
        <v>1</v>
      </c>
      <c r="BE10" s="241">
        <f t="shared" si="23"/>
        <v>1</v>
      </c>
      <c r="BF10" s="241">
        <f t="shared" si="23"/>
        <v>1</v>
      </c>
      <c r="BG10" s="241">
        <f t="shared" si="23"/>
        <v>1</v>
      </c>
      <c r="BH10" s="241">
        <f t="shared" si="23"/>
        <v>1</v>
      </c>
      <c r="BI10" s="241">
        <f t="shared" si="23"/>
        <v>1</v>
      </c>
      <c r="BJ10" s="241">
        <f t="shared" si="23"/>
        <v>1</v>
      </c>
      <c r="BK10" s="241">
        <f t="shared" si="23"/>
        <v>1</v>
      </c>
      <c r="BL10" s="241">
        <f t="shared" si="23"/>
        <v>1</v>
      </c>
      <c r="BM10" s="241">
        <f t="shared" si="23"/>
        <v>1</v>
      </c>
      <c r="BN10" s="241">
        <f t="shared" si="23"/>
        <v>1</v>
      </c>
      <c r="BO10" s="241">
        <f t="shared" si="23"/>
        <v>1</v>
      </c>
      <c r="BP10" s="241">
        <f t="shared" si="23"/>
        <v>1</v>
      </c>
      <c r="BQ10" s="241">
        <f t="shared" si="23"/>
        <v>1</v>
      </c>
      <c r="BR10" s="241">
        <f t="shared" si="23"/>
        <v>1</v>
      </c>
      <c r="BS10" s="241">
        <f t="shared" si="23"/>
        <v>1</v>
      </c>
      <c r="BT10" s="241">
        <f t="shared" si="23"/>
        <v>1</v>
      </c>
      <c r="BU10" s="241">
        <f t="shared" si="23"/>
        <v>1</v>
      </c>
      <c r="BV10" s="241">
        <f t="shared" si="23"/>
        <v>1</v>
      </c>
      <c r="BW10" s="241">
        <f t="shared" si="23"/>
        <v>1</v>
      </c>
      <c r="BX10" s="241">
        <f t="shared" si="23"/>
        <v>1</v>
      </c>
      <c r="BY10" s="241">
        <f t="shared" si="23"/>
        <v>1</v>
      </c>
      <c r="BZ10" s="241">
        <f t="shared" si="23"/>
        <v>1</v>
      </c>
      <c r="CA10" s="241">
        <f t="shared" si="23"/>
        <v>1</v>
      </c>
      <c r="CB10" s="241">
        <f t="shared" si="23"/>
        <v>1</v>
      </c>
      <c r="CC10" s="241">
        <f t="shared" si="23"/>
        <v>1</v>
      </c>
      <c r="CD10" s="241">
        <f t="shared" si="23"/>
        <v>1</v>
      </c>
      <c r="CE10" s="241">
        <f t="shared" si="23"/>
        <v>1</v>
      </c>
      <c r="CF10" s="241"/>
      <c r="CG10" s="241"/>
      <c r="CH10" s="241"/>
      <c r="CI10" s="2"/>
      <c r="CJ10" s="2"/>
      <c r="CK10" s="2"/>
      <c r="CL10" s="2"/>
      <c r="CM10" s="2"/>
    </row>
    <row r="11" spans="1:91" s="1" customFormat="1" ht="15.75" x14ac:dyDescent="0.25">
      <c r="A11" s="305"/>
      <c r="B11" s="254"/>
      <c r="C11" s="255"/>
      <c r="D11" s="470"/>
      <c r="E11" s="256"/>
      <c r="F11" s="256"/>
      <c r="G11" s="203">
        <f t="shared" ca="1" si="1"/>
        <v>0</v>
      </c>
      <c r="H11" s="256"/>
      <c r="I11" s="256"/>
      <c r="J11" s="316">
        <v>0</v>
      </c>
      <c r="K11" s="316">
        <v>0</v>
      </c>
      <c r="L11" s="203">
        <f t="shared" si="2"/>
        <v>0</v>
      </c>
      <c r="M11" s="472" t="str">
        <f ca="1">IF(L11&lt;Daten!$C$99,"ja","nein")</f>
        <v>ja</v>
      </c>
      <c r="N11" s="257"/>
      <c r="O11" s="205">
        <f ca="1">Daten!$D$95*J11+30*K11</f>
        <v>0</v>
      </c>
      <c r="P11" s="204">
        <f ca="1">IF(AND(N11&gt;0,O11&gt;0),((Daten!$D$95)/O11)*N11,0)</f>
        <v>0</v>
      </c>
      <c r="Q11" s="259"/>
      <c r="R11" s="203">
        <f t="shared" si="3"/>
        <v>0</v>
      </c>
      <c r="S11" s="307">
        <f t="shared" si="4"/>
        <v>0</v>
      </c>
      <c r="T11" s="243"/>
      <c r="U11" s="240">
        <f t="shared" si="0"/>
        <v>219460</v>
      </c>
      <c r="V11" s="241">
        <f t="shared" si="5"/>
        <v>1</v>
      </c>
      <c r="W11" s="241">
        <f t="shared" ref="W11:BB11" si="24">IF(DATE(YEAR(V11)+$J$11,MONTH(V11)+$K$11,DAY(1))&lt;=$U$11,DATE(YEAR(V11)+$J$11,MONTH(V11)+$K$11,DAY(1)),0)</f>
        <v>1</v>
      </c>
      <c r="X11" s="241">
        <f t="shared" si="24"/>
        <v>1</v>
      </c>
      <c r="Y11" s="241">
        <f t="shared" si="24"/>
        <v>1</v>
      </c>
      <c r="Z11" s="241">
        <f t="shared" si="24"/>
        <v>1</v>
      </c>
      <c r="AA11" s="241">
        <f t="shared" si="24"/>
        <v>1</v>
      </c>
      <c r="AB11" s="241">
        <f t="shared" si="24"/>
        <v>1</v>
      </c>
      <c r="AC11" s="241">
        <f t="shared" si="24"/>
        <v>1</v>
      </c>
      <c r="AD11" s="241">
        <f t="shared" si="24"/>
        <v>1</v>
      </c>
      <c r="AE11" s="241">
        <f t="shared" si="24"/>
        <v>1</v>
      </c>
      <c r="AF11" s="241">
        <f t="shared" si="24"/>
        <v>1</v>
      </c>
      <c r="AG11" s="241">
        <f t="shared" si="24"/>
        <v>1</v>
      </c>
      <c r="AH11" s="241">
        <f t="shared" si="24"/>
        <v>1</v>
      </c>
      <c r="AI11" s="241">
        <f t="shared" si="24"/>
        <v>1</v>
      </c>
      <c r="AJ11" s="241">
        <f t="shared" si="24"/>
        <v>1</v>
      </c>
      <c r="AK11" s="241">
        <f t="shared" si="24"/>
        <v>1</v>
      </c>
      <c r="AL11" s="241">
        <f t="shared" si="24"/>
        <v>1</v>
      </c>
      <c r="AM11" s="241">
        <f t="shared" si="24"/>
        <v>1</v>
      </c>
      <c r="AN11" s="241">
        <f t="shared" si="24"/>
        <v>1</v>
      </c>
      <c r="AO11" s="241">
        <f t="shared" si="24"/>
        <v>1</v>
      </c>
      <c r="AP11" s="241">
        <f t="shared" si="24"/>
        <v>1</v>
      </c>
      <c r="AQ11" s="241">
        <f t="shared" si="24"/>
        <v>1</v>
      </c>
      <c r="AR11" s="241">
        <f t="shared" si="24"/>
        <v>1</v>
      </c>
      <c r="AS11" s="241">
        <f t="shared" si="24"/>
        <v>1</v>
      </c>
      <c r="AT11" s="241">
        <f t="shared" si="24"/>
        <v>1</v>
      </c>
      <c r="AU11" s="241">
        <f t="shared" si="24"/>
        <v>1</v>
      </c>
      <c r="AV11" s="241">
        <f t="shared" si="24"/>
        <v>1</v>
      </c>
      <c r="AW11" s="241">
        <f t="shared" si="24"/>
        <v>1</v>
      </c>
      <c r="AX11" s="241">
        <f t="shared" si="24"/>
        <v>1</v>
      </c>
      <c r="AY11" s="241">
        <f t="shared" si="24"/>
        <v>1</v>
      </c>
      <c r="AZ11" s="241">
        <f t="shared" si="24"/>
        <v>1</v>
      </c>
      <c r="BA11" s="241">
        <f t="shared" si="24"/>
        <v>1</v>
      </c>
      <c r="BB11" s="241">
        <f t="shared" si="24"/>
        <v>1</v>
      </c>
      <c r="BC11" s="241">
        <f t="shared" ref="BC11:CE11" si="25">IF(DATE(YEAR(BB11)+$J$11,MONTH(BB11)+$K$11,DAY(1))&lt;=$U$11,DATE(YEAR(BB11)+$J$11,MONTH(BB11)+$K$11,DAY(1)),0)</f>
        <v>1</v>
      </c>
      <c r="BD11" s="241">
        <f t="shared" si="25"/>
        <v>1</v>
      </c>
      <c r="BE11" s="241">
        <f t="shared" si="25"/>
        <v>1</v>
      </c>
      <c r="BF11" s="241">
        <f t="shared" si="25"/>
        <v>1</v>
      </c>
      <c r="BG11" s="241">
        <f t="shared" si="25"/>
        <v>1</v>
      </c>
      <c r="BH11" s="241">
        <f t="shared" si="25"/>
        <v>1</v>
      </c>
      <c r="BI11" s="241">
        <f t="shared" si="25"/>
        <v>1</v>
      </c>
      <c r="BJ11" s="241">
        <f t="shared" si="25"/>
        <v>1</v>
      </c>
      <c r="BK11" s="241">
        <f t="shared" si="25"/>
        <v>1</v>
      </c>
      <c r="BL11" s="241">
        <f t="shared" si="25"/>
        <v>1</v>
      </c>
      <c r="BM11" s="241">
        <f t="shared" si="25"/>
        <v>1</v>
      </c>
      <c r="BN11" s="241">
        <f t="shared" si="25"/>
        <v>1</v>
      </c>
      <c r="BO11" s="241">
        <f t="shared" si="25"/>
        <v>1</v>
      </c>
      <c r="BP11" s="241">
        <f t="shared" si="25"/>
        <v>1</v>
      </c>
      <c r="BQ11" s="241">
        <f t="shared" si="25"/>
        <v>1</v>
      </c>
      <c r="BR11" s="241">
        <f t="shared" si="25"/>
        <v>1</v>
      </c>
      <c r="BS11" s="241">
        <f t="shared" si="25"/>
        <v>1</v>
      </c>
      <c r="BT11" s="241">
        <f t="shared" si="25"/>
        <v>1</v>
      </c>
      <c r="BU11" s="241">
        <f t="shared" si="25"/>
        <v>1</v>
      </c>
      <c r="BV11" s="241">
        <f t="shared" si="25"/>
        <v>1</v>
      </c>
      <c r="BW11" s="241">
        <f t="shared" si="25"/>
        <v>1</v>
      </c>
      <c r="BX11" s="241">
        <f t="shared" si="25"/>
        <v>1</v>
      </c>
      <c r="BY11" s="241">
        <f t="shared" si="25"/>
        <v>1</v>
      </c>
      <c r="BZ11" s="241">
        <f t="shared" si="25"/>
        <v>1</v>
      </c>
      <c r="CA11" s="241">
        <f t="shared" si="25"/>
        <v>1</v>
      </c>
      <c r="CB11" s="241">
        <f t="shared" si="25"/>
        <v>1</v>
      </c>
      <c r="CC11" s="241">
        <f t="shared" si="25"/>
        <v>1</v>
      </c>
      <c r="CD11" s="241">
        <f t="shared" si="25"/>
        <v>1</v>
      </c>
      <c r="CE11" s="241">
        <f t="shared" si="25"/>
        <v>1</v>
      </c>
      <c r="CF11" s="241"/>
      <c r="CG11" s="241"/>
      <c r="CH11" s="241"/>
      <c r="CI11" s="2"/>
      <c r="CJ11" s="2"/>
      <c r="CK11" s="2"/>
      <c r="CL11" s="2"/>
      <c r="CM11" s="2"/>
    </row>
    <row r="12" spans="1:91" s="1" customFormat="1" ht="15.75" customHeight="1" x14ac:dyDescent="0.25">
      <c r="A12" s="305"/>
      <c r="B12" s="254"/>
      <c r="C12" s="255"/>
      <c r="D12" s="470"/>
      <c r="E12" s="256"/>
      <c r="F12" s="256"/>
      <c r="G12" s="203">
        <f t="shared" ca="1" si="1"/>
        <v>0</v>
      </c>
      <c r="H12" s="256"/>
      <c r="I12" s="256"/>
      <c r="J12" s="316">
        <v>0</v>
      </c>
      <c r="K12" s="316">
        <v>0</v>
      </c>
      <c r="L12" s="203">
        <f t="shared" si="2"/>
        <v>0</v>
      </c>
      <c r="M12" s="472" t="str">
        <f ca="1">IF(L12&lt;Daten!$C$99,"ja","nein")</f>
        <v>ja</v>
      </c>
      <c r="N12" s="257"/>
      <c r="O12" s="205">
        <f ca="1">Daten!$D$95*J12+30*K12</f>
        <v>0</v>
      </c>
      <c r="P12" s="204">
        <f ca="1">IF(AND(N12&gt;0,O12&gt;0),((Daten!$D$95)/O12)*N12,0)</f>
        <v>0</v>
      </c>
      <c r="Q12" s="259"/>
      <c r="R12" s="203">
        <f t="shared" si="3"/>
        <v>0</v>
      </c>
      <c r="S12" s="307">
        <f t="shared" si="4"/>
        <v>0</v>
      </c>
      <c r="T12" s="243"/>
      <c r="U12" s="240">
        <f t="shared" si="0"/>
        <v>219460</v>
      </c>
      <c r="V12" s="241">
        <f t="shared" si="5"/>
        <v>1</v>
      </c>
      <c r="W12" s="241">
        <f t="shared" ref="W12:BB12" si="26">IF(DATE(YEAR(V12)+$J$12,MONTH(V12)+$K$12,DAY(1))&lt;=$U$12,DATE(YEAR(V12)+$J$12,MONTH(V12)+$K$12,DAY(1)),0)</f>
        <v>1</v>
      </c>
      <c r="X12" s="241">
        <f t="shared" si="26"/>
        <v>1</v>
      </c>
      <c r="Y12" s="241">
        <f t="shared" si="26"/>
        <v>1</v>
      </c>
      <c r="Z12" s="241">
        <f t="shared" si="26"/>
        <v>1</v>
      </c>
      <c r="AA12" s="241">
        <f t="shared" si="26"/>
        <v>1</v>
      </c>
      <c r="AB12" s="241">
        <f t="shared" si="26"/>
        <v>1</v>
      </c>
      <c r="AC12" s="241">
        <f t="shared" si="26"/>
        <v>1</v>
      </c>
      <c r="AD12" s="241">
        <f t="shared" si="26"/>
        <v>1</v>
      </c>
      <c r="AE12" s="241">
        <f t="shared" si="26"/>
        <v>1</v>
      </c>
      <c r="AF12" s="241">
        <f t="shared" si="26"/>
        <v>1</v>
      </c>
      <c r="AG12" s="241">
        <f t="shared" si="26"/>
        <v>1</v>
      </c>
      <c r="AH12" s="241">
        <f t="shared" si="26"/>
        <v>1</v>
      </c>
      <c r="AI12" s="241">
        <f t="shared" si="26"/>
        <v>1</v>
      </c>
      <c r="AJ12" s="241">
        <f t="shared" si="26"/>
        <v>1</v>
      </c>
      <c r="AK12" s="241">
        <f t="shared" si="26"/>
        <v>1</v>
      </c>
      <c r="AL12" s="241">
        <f t="shared" si="26"/>
        <v>1</v>
      </c>
      <c r="AM12" s="241">
        <f t="shared" si="26"/>
        <v>1</v>
      </c>
      <c r="AN12" s="241">
        <f t="shared" si="26"/>
        <v>1</v>
      </c>
      <c r="AO12" s="241">
        <f t="shared" si="26"/>
        <v>1</v>
      </c>
      <c r="AP12" s="241">
        <f t="shared" si="26"/>
        <v>1</v>
      </c>
      <c r="AQ12" s="241">
        <f t="shared" si="26"/>
        <v>1</v>
      </c>
      <c r="AR12" s="241">
        <f t="shared" si="26"/>
        <v>1</v>
      </c>
      <c r="AS12" s="241">
        <f t="shared" si="26"/>
        <v>1</v>
      </c>
      <c r="AT12" s="241">
        <f t="shared" si="26"/>
        <v>1</v>
      </c>
      <c r="AU12" s="241">
        <f t="shared" si="26"/>
        <v>1</v>
      </c>
      <c r="AV12" s="241">
        <f t="shared" si="26"/>
        <v>1</v>
      </c>
      <c r="AW12" s="241">
        <f t="shared" si="26"/>
        <v>1</v>
      </c>
      <c r="AX12" s="241">
        <f t="shared" si="26"/>
        <v>1</v>
      </c>
      <c r="AY12" s="241">
        <f t="shared" si="26"/>
        <v>1</v>
      </c>
      <c r="AZ12" s="241">
        <f t="shared" si="26"/>
        <v>1</v>
      </c>
      <c r="BA12" s="241">
        <f t="shared" si="26"/>
        <v>1</v>
      </c>
      <c r="BB12" s="241">
        <f t="shared" si="26"/>
        <v>1</v>
      </c>
      <c r="BC12" s="241">
        <f t="shared" ref="BC12:CE12" si="27">IF(DATE(YEAR(BB12)+$J$12,MONTH(BB12)+$K$12,DAY(1))&lt;=$U$12,DATE(YEAR(BB12)+$J$12,MONTH(BB12)+$K$12,DAY(1)),0)</f>
        <v>1</v>
      </c>
      <c r="BD12" s="241">
        <f t="shared" si="27"/>
        <v>1</v>
      </c>
      <c r="BE12" s="241">
        <f t="shared" si="27"/>
        <v>1</v>
      </c>
      <c r="BF12" s="241">
        <f t="shared" si="27"/>
        <v>1</v>
      </c>
      <c r="BG12" s="241">
        <f t="shared" si="27"/>
        <v>1</v>
      </c>
      <c r="BH12" s="241">
        <f t="shared" si="27"/>
        <v>1</v>
      </c>
      <c r="BI12" s="241">
        <f t="shared" si="27"/>
        <v>1</v>
      </c>
      <c r="BJ12" s="241">
        <f t="shared" si="27"/>
        <v>1</v>
      </c>
      <c r="BK12" s="241">
        <f t="shared" si="27"/>
        <v>1</v>
      </c>
      <c r="BL12" s="241">
        <f t="shared" si="27"/>
        <v>1</v>
      </c>
      <c r="BM12" s="241">
        <f t="shared" si="27"/>
        <v>1</v>
      </c>
      <c r="BN12" s="241">
        <f t="shared" si="27"/>
        <v>1</v>
      </c>
      <c r="BO12" s="241">
        <f t="shared" si="27"/>
        <v>1</v>
      </c>
      <c r="BP12" s="241">
        <f t="shared" si="27"/>
        <v>1</v>
      </c>
      <c r="BQ12" s="241">
        <f t="shared" si="27"/>
        <v>1</v>
      </c>
      <c r="BR12" s="241">
        <f t="shared" si="27"/>
        <v>1</v>
      </c>
      <c r="BS12" s="241">
        <f t="shared" si="27"/>
        <v>1</v>
      </c>
      <c r="BT12" s="241">
        <f t="shared" si="27"/>
        <v>1</v>
      </c>
      <c r="BU12" s="241">
        <f t="shared" si="27"/>
        <v>1</v>
      </c>
      <c r="BV12" s="241">
        <f t="shared" si="27"/>
        <v>1</v>
      </c>
      <c r="BW12" s="241">
        <f t="shared" si="27"/>
        <v>1</v>
      </c>
      <c r="BX12" s="241">
        <f t="shared" si="27"/>
        <v>1</v>
      </c>
      <c r="BY12" s="241">
        <f t="shared" si="27"/>
        <v>1</v>
      </c>
      <c r="BZ12" s="241">
        <f t="shared" si="27"/>
        <v>1</v>
      </c>
      <c r="CA12" s="241">
        <f t="shared" si="27"/>
        <v>1</v>
      </c>
      <c r="CB12" s="241">
        <f t="shared" si="27"/>
        <v>1</v>
      </c>
      <c r="CC12" s="241">
        <f t="shared" si="27"/>
        <v>1</v>
      </c>
      <c r="CD12" s="241">
        <f t="shared" si="27"/>
        <v>1</v>
      </c>
      <c r="CE12" s="241">
        <f t="shared" si="27"/>
        <v>1</v>
      </c>
      <c r="CF12" s="241"/>
      <c r="CG12" s="241"/>
      <c r="CH12" s="241"/>
      <c r="CI12" s="2"/>
      <c r="CJ12" s="2"/>
      <c r="CK12" s="2"/>
      <c r="CL12" s="2"/>
      <c r="CM12" s="2"/>
    </row>
    <row r="13" spans="1:91" s="1" customFormat="1" ht="15.75" x14ac:dyDescent="0.25">
      <c r="A13" s="305"/>
      <c r="B13" s="254"/>
      <c r="C13" s="255"/>
      <c r="D13" s="470"/>
      <c r="E13" s="256"/>
      <c r="F13" s="256"/>
      <c r="G13" s="203">
        <f t="shared" ca="1" si="1"/>
        <v>0</v>
      </c>
      <c r="H13" s="256"/>
      <c r="I13" s="256"/>
      <c r="J13" s="316">
        <v>0</v>
      </c>
      <c r="K13" s="316">
        <v>0</v>
      </c>
      <c r="L13" s="203">
        <f t="shared" si="2"/>
        <v>0</v>
      </c>
      <c r="M13" s="472" t="str">
        <f ca="1">IF(L13&lt;Daten!$C$99,"ja","nein")</f>
        <v>ja</v>
      </c>
      <c r="N13" s="257"/>
      <c r="O13" s="205">
        <f ca="1">Daten!$D$95*J13+30*K13</f>
        <v>0</v>
      </c>
      <c r="P13" s="204">
        <f ca="1">IF(AND(N13&gt;0,O13&gt;0),((Daten!$D$95)/O13)*N13,0)</f>
        <v>0</v>
      </c>
      <c r="Q13" s="259"/>
      <c r="R13" s="203">
        <f t="shared" si="3"/>
        <v>0</v>
      </c>
      <c r="S13" s="307">
        <f t="shared" si="4"/>
        <v>0</v>
      </c>
      <c r="T13" s="243"/>
      <c r="U13" s="240">
        <f t="shared" si="0"/>
        <v>219460</v>
      </c>
      <c r="V13" s="241">
        <f t="shared" si="5"/>
        <v>1</v>
      </c>
      <c r="W13" s="241">
        <f t="shared" ref="W13:BB13" si="28">IF(DATE(YEAR(V13)+$J$13,MONTH(V13)+$K$13,DAY(1))&lt;=$U$13,DATE(YEAR(V13)+$J$13,MONTH(V13)+$K$13,DAY(1)),0)</f>
        <v>1</v>
      </c>
      <c r="X13" s="241">
        <f t="shared" si="28"/>
        <v>1</v>
      </c>
      <c r="Y13" s="241">
        <f t="shared" si="28"/>
        <v>1</v>
      </c>
      <c r="Z13" s="241">
        <f t="shared" si="28"/>
        <v>1</v>
      </c>
      <c r="AA13" s="241">
        <f t="shared" si="28"/>
        <v>1</v>
      </c>
      <c r="AB13" s="241">
        <f t="shared" si="28"/>
        <v>1</v>
      </c>
      <c r="AC13" s="241">
        <f t="shared" si="28"/>
        <v>1</v>
      </c>
      <c r="AD13" s="241">
        <f t="shared" si="28"/>
        <v>1</v>
      </c>
      <c r="AE13" s="241">
        <f t="shared" si="28"/>
        <v>1</v>
      </c>
      <c r="AF13" s="241">
        <f t="shared" si="28"/>
        <v>1</v>
      </c>
      <c r="AG13" s="241">
        <f t="shared" si="28"/>
        <v>1</v>
      </c>
      <c r="AH13" s="241">
        <f t="shared" si="28"/>
        <v>1</v>
      </c>
      <c r="AI13" s="241">
        <f t="shared" si="28"/>
        <v>1</v>
      </c>
      <c r="AJ13" s="241">
        <f t="shared" si="28"/>
        <v>1</v>
      </c>
      <c r="AK13" s="241">
        <f t="shared" si="28"/>
        <v>1</v>
      </c>
      <c r="AL13" s="241">
        <f t="shared" si="28"/>
        <v>1</v>
      </c>
      <c r="AM13" s="241">
        <f t="shared" si="28"/>
        <v>1</v>
      </c>
      <c r="AN13" s="241">
        <f t="shared" si="28"/>
        <v>1</v>
      </c>
      <c r="AO13" s="241">
        <f t="shared" si="28"/>
        <v>1</v>
      </c>
      <c r="AP13" s="241">
        <f t="shared" si="28"/>
        <v>1</v>
      </c>
      <c r="AQ13" s="241">
        <f t="shared" si="28"/>
        <v>1</v>
      </c>
      <c r="AR13" s="241">
        <f t="shared" si="28"/>
        <v>1</v>
      </c>
      <c r="AS13" s="241">
        <f t="shared" si="28"/>
        <v>1</v>
      </c>
      <c r="AT13" s="241">
        <f t="shared" si="28"/>
        <v>1</v>
      </c>
      <c r="AU13" s="241">
        <f t="shared" si="28"/>
        <v>1</v>
      </c>
      <c r="AV13" s="241">
        <f t="shared" si="28"/>
        <v>1</v>
      </c>
      <c r="AW13" s="241">
        <f t="shared" si="28"/>
        <v>1</v>
      </c>
      <c r="AX13" s="241">
        <f t="shared" si="28"/>
        <v>1</v>
      </c>
      <c r="AY13" s="241">
        <f t="shared" si="28"/>
        <v>1</v>
      </c>
      <c r="AZ13" s="241">
        <f t="shared" si="28"/>
        <v>1</v>
      </c>
      <c r="BA13" s="241">
        <f t="shared" si="28"/>
        <v>1</v>
      </c>
      <c r="BB13" s="241">
        <f t="shared" si="28"/>
        <v>1</v>
      </c>
      <c r="BC13" s="241">
        <f t="shared" ref="BC13:CE13" si="29">IF(DATE(YEAR(BB13)+$J$13,MONTH(BB13)+$K$13,DAY(1))&lt;=$U$13,DATE(YEAR(BB13)+$J$13,MONTH(BB13)+$K$13,DAY(1)),0)</f>
        <v>1</v>
      </c>
      <c r="BD13" s="241">
        <f t="shared" si="29"/>
        <v>1</v>
      </c>
      <c r="BE13" s="241">
        <f t="shared" si="29"/>
        <v>1</v>
      </c>
      <c r="BF13" s="241">
        <f t="shared" si="29"/>
        <v>1</v>
      </c>
      <c r="BG13" s="241">
        <f t="shared" si="29"/>
        <v>1</v>
      </c>
      <c r="BH13" s="241">
        <f t="shared" si="29"/>
        <v>1</v>
      </c>
      <c r="BI13" s="241">
        <f t="shared" si="29"/>
        <v>1</v>
      </c>
      <c r="BJ13" s="241">
        <f t="shared" si="29"/>
        <v>1</v>
      </c>
      <c r="BK13" s="241">
        <f t="shared" si="29"/>
        <v>1</v>
      </c>
      <c r="BL13" s="241">
        <f t="shared" si="29"/>
        <v>1</v>
      </c>
      <c r="BM13" s="241">
        <f t="shared" si="29"/>
        <v>1</v>
      </c>
      <c r="BN13" s="241">
        <f t="shared" si="29"/>
        <v>1</v>
      </c>
      <c r="BO13" s="241">
        <f t="shared" si="29"/>
        <v>1</v>
      </c>
      <c r="BP13" s="241">
        <f t="shared" si="29"/>
        <v>1</v>
      </c>
      <c r="BQ13" s="241">
        <f t="shared" si="29"/>
        <v>1</v>
      </c>
      <c r="BR13" s="241">
        <f t="shared" si="29"/>
        <v>1</v>
      </c>
      <c r="BS13" s="241">
        <f t="shared" si="29"/>
        <v>1</v>
      </c>
      <c r="BT13" s="241">
        <f t="shared" si="29"/>
        <v>1</v>
      </c>
      <c r="BU13" s="241">
        <f t="shared" si="29"/>
        <v>1</v>
      </c>
      <c r="BV13" s="241">
        <f t="shared" si="29"/>
        <v>1</v>
      </c>
      <c r="BW13" s="241">
        <f t="shared" si="29"/>
        <v>1</v>
      </c>
      <c r="BX13" s="241">
        <f t="shared" si="29"/>
        <v>1</v>
      </c>
      <c r="BY13" s="241">
        <f t="shared" si="29"/>
        <v>1</v>
      </c>
      <c r="BZ13" s="241">
        <f t="shared" si="29"/>
        <v>1</v>
      </c>
      <c r="CA13" s="241">
        <f t="shared" si="29"/>
        <v>1</v>
      </c>
      <c r="CB13" s="241">
        <f t="shared" si="29"/>
        <v>1</v>
      </c>
      <c r="CC13" s="241">
        <f t="shared" si="29"/>
        <v>1</v>
      </c>
      <c r="CD13" s="241">
        <f t="shared" si="29"/>
        <v>1</v>
      </c>
      <c r="CE13" s="241">
        <f t="shared" si="29"/>
        <v>1</v>
      </c>
      <c r="CF13" s="241"/>
      <c r="CG13" s="241"/>
      <c r="CH13" s="241"/>
      <c r="CI13" s="2"/>
      <c r="CJ13" s="2"/>
      <c r="CK13" s="2"/>
      <c r="CL13" s="2"/>
      <c r="CM13" s="2"/>
    </row>
    <row r="14" spans="1:91" s="1" customFormat="1" ht="15.75" x14ac:dyDescent="0.25">
      <c r="A14" s="305"/>
      <c r="B14" s="254"/>
      <c r="C14" s="255"/>
      <c r="D14" s="470"/>
      <c r="E14" s="256"/>
      <c r="F14" s="256"/>
      <c r="G14" s="203">
        <f t="shared" ca="1" si="1"/>
        <v>0</v>
      </c>
      <c r="H14" s="256"/>
      <c r="I14" s="256"/>
      <c r="J14" s="316">
        <v>0</v>
      </c>
      <c r="K14" s="316">
        <v>0</v>
      </c>
      <c r="L14" s="203">
        <f t="shared" si="2"/>
        <v>0</v>
      </c>
      <c r="M14" s="472" t="str">
        <f ca="1">IF(L14&lt;Daten!$C$99,"ja","nein")</f>
        <v>ja</v>
      </c>
      <c r="N14" s="257"/>
      <c r="O14" s="205">
        <f ca="1">Daten!$D$95*J14+30*K14</f>
        <v>0</v>
      </c>
      <c r="P14" s="204">
        <f ca="1">IF(AND(N14&gt;0,O14&gt;0),((Daten!$D$95)/O14)*N14,0)</f>
        <v>0</v>
      </c>
      <c r="Q14" s="259"/>
      <c r="R14" s="203">
        <f t="shared" si="3"/>
        <v>0</v>
      </c>
      <c r="S14" s="307">
        <f t="shared" si="4"/>
        <v>0</v>
      </c>
      <c r="T14" s="243"/>
      <c r="U14" s="240">
        <f t="shared" si="0"/>
        <v>219460</v>
      </c>
      <c r="V14" s="241">
        <f t="shared" si="5"/>
        <v>1</v>
      </c>
      <c r="W14" s="241">
        <f t="shared" ref="W14:BB14" si="30">IF(DATE(YEAR(V14)+$J$14,MONTH(V14)+$K$14,DAY(1))&lt;=$U$14,DATE(YEAR(V14)+$J$14,MONTH(V14)+$K$14,DAY(1)),0)</f>
        <v>1</v>
      </c>
      <c r="X14" s="241">
        <f t="shared" si="30"/>
        <v>1</v>
      </c>
      <c r="Y14" s="241">
        <f t="shared" si="30"/>
        <v>1</v>
      </c>
      <c r="Z14" s="241">
        <f t="shared" si="30"/>
        <v>1</v>
      </c>
      <c r="AA14" s="241">
        <f t="shared" si="30"/>
        <v>1</v>
      </c>
      <c r="AB14" s="241">
        <f t="shared" si="30"/>
        <v>1</v>
      </c>
      <c r="AC14" s="241">
        <f t="shared" si="30"/>
        <v>1</v>
      </c>
      <c r="AD14" s="241">
        <f t="shared" si="30"/>
        <v>1</v>
      </c>
      <c r="AE14" s="241">
        <f t="shared" si="30"/>
        <v>1</v>
      </c>
      <c r="AF14" s="241">
        <f t="shared" si="30"/>
        <v>1</v>
      </c>
      <c r="AG14" s="241">
        <f t="shared" si="30"/>
        <v>1</v>
      </c>
      <c r="AH14" s="241">
        <f t="shared" si="30"/>
        <v>1</v>
      </c>
      <c r="AI14" s="241">
        <f t="shared" si="30"/>
        <v>1</v>
      </c>
      <c r="AJ14" s="241">
        <f t="shared" si="30"/>
        <v>1</v>
      </c>
      <c r="AK14" s="241">
        <f t="shared" si="30"/>
        <v>1</v>
      </c>
      <c r="AL14" s="241">
        <f t="shared" si="30"/>
        <v>1</v>
      </c>
      <c r="AM14" s="241">
        <f t="shared" si="30"/>
        <v>1</v>
      </c>
      <c r="AN14" s="241">
        <f t="shared" si="30"/>
        <v>1</v>
      </c>
      <c r="AO14" s="241">
        <f t="shared" si="30"/>
        <v>1</v>
      </c>
      <c r="AP14" s="241">
        <f t="shared" si="30"/>
        <v>1</v>
      </c>
      <c r="AQ14" s="241">
        <f t="shared" si="30"/>
        <v>1</v>
      </c>
      <c r="AR14" s="241">
        <f t="shared" si="30"/>
        <v>1</v>
      </c>
      <c r="AS14" s="241">
        <f t="shared" si="30"/>
        <v>1</v>
      </c>
      <c r="AT14" s="241">
        <f t="shared" si="30"/>
        <v>1</v>
      </c>
      <c r="AU14" s="241">
        <f t="shared" si="30"/>
        <v>1</v>
      </c>
      <c r="AV14" s="241">
        <f t="shared" si="30"/>
        <v>1</v>
      </c>
      <c r="AW14" s="241">
        <f t="shared" si="30"/>
        <v>1</v>
      </c>
      <c r="AX14" s="241">
        <f t="shared" si="30"/>
        <v>1</v>
      </c>
      <c r="AY14" s="241">
        <f t="shared" si="30"/>
        <v>1</v>
      </c>
      <c r="AZ14" s="241">
        <f t="shared" si="30"/>
        <v>1</v>
      </c>
      <c r="BA14" s="241">
        <f t="shared" si="30"/>
        <v>1</v>
      </c>
      <c r="BB14" s="241">
        <f t="shared" si="30"/>
        <v>1</v>
      </c>
      <c r="BC14" s="241">
        <f t="shared" ref="BC14:CE14" si="31">IF(DATE(YEAR(BB14)+$J$14,MONTH(BB14)+$K$14,DAY(1))&lt;=$U$14,DATE(YEAR(BB14)+$J$14,MONTH(BB14)+$K$14,DAY(1)),0)</f>
        <v>1</v>
      </c>
      <c r="BD14" s="241">
        <f t="shared" si="31"/>
        <v>1</v>
      </c>
      <c r="BE14" s="241">
        <f t="shared" si="31"/>
        <v>1</v>
      </c>
      <c r="BF14" s="241">
        <f t="shared" si="31"/>
        <v>1</v>
      </c>
      <c r="BG14" s="241">
        <f t="shared" si="31"/>
        <v>1</v>
      </c>
      <c r="BH14" s="241">
        <f t="shared" si="31"/>
        <v>1</v>
      </c>
      <c r="BI14" s="241">
        <f t="shared" si="31"/>
        <v>1</v>
      </c>
      <c r="BJ14" s="241">
        <f t="shared" si="31"/>
        <v>1</v>
      </c>
      <c r="BK14" s="241">
        <f t="shared" si="31"/>
        <v>1</v>
      </c>
      <c r="BL14" s="241">
        <f t="shared" si="31"/>
        <v>1</v>
      </c>
      <c r="BM14" s="241">
        <f t="shared" si="31"/>
        <v>1</v>
      </c>
      <c r="BN14" s="241">
        <f t="shared" si="31"/>
        <v>1</v>
      </c>
      <c r="BO14" s="241">
        <f t="shared" si="31"/>
        <v>1</v>
      </c>
      <c r="BP14" s="241">
        <f t="shared" si="31"/>
        <v>1</v>
      </c>
      <c r="BQ14" s="241">
        <f t="shared" si="31"/>
        <v>1</v>
      </c>
      <c r="BR14" s="241">
        <f t="shared" si="31"/>
        <v>1</v>
      </c>
      <c r="BS14" s="241">
        <f t="shared" si="31"/>
        <v>1</v>
      </c>
      <c r="BT14" s="241">
        <f t="shared" si="31"/>
        <v>1</v>
      </c>
      <c r="BU14" s="241">
        <f t="shared" si="31"/>
        <v>1</v>
      </c>
      <c r="BV14" s="241">
        <f t="shared" si="31"/>
        <v>1</v>
      </c>
      <c r="BW14" s="241">
        <f t="shared" si="31"/>
        <v>1</v>
      </c>
      <c r="BX14" s="241">
        <f t="shared" si="31"/>
        <v>1</v>
      </c>
      <c r="BY14" s="241">
        <f t="shared" si="31"/>
        <v>1</v>
      </c>
      <c r="BZ14" s="241">
        <f t="shared" si="31"/>
        <v>1</v>
      </c>
      <c r="CA14" s="241">
        <f t="shared" si="31"/>
        <v>1</v>
      </c>
      <c r="CB14" s="241">
        <f t="shared" si="31"/>
        <v>1</v>
      </c>
      <c r="CC14" s="241">
        <f t="shared" si="31"/>
        <v>1</v>
      </c>
      <c r="CD14" s="241">
        <f t="shared" si="31"/>
        <v>1</v>
      </c>
      <c r="CE14" s="241">
        <f t="shared" si="31"/>
        <v>1</v>
      </c>
      <c r="CF14" s="241"/>
      <c r="CG14" s="241"/>
      <c r="CH14" s="241"/>
      <c r="CI14" s="2"/>
      <c r="CJ14" s="2"/>
      <c r="CK14" s="2"/>
      <c r="CL14" s="2"/>
      <c r="CM14" s="2"/>
    </row>
    <row r="15" spans="1:91" s="1" customFormat="1" ht="15.75" x14ac:dyDescent="0.25">
      <c r="A15" s="305"/>
      <c r="B15" s="254"/>
      <c r="C15" s="255"/>
      <c r="D15" s="470"/>
      <c r="E15" s="256"/>
      <c r="F15" s="256"/>
      <c r="G15" s="203">
        <f t="shared" ca="1" si="1"/>
        <v>0</v>
      </c>
      <c r="H15" s="256"/>
      <c r="I15" s="256"/>
      <c r="J15" s="316">
        <v>0</v>
      </c>
      <c r="K15" s="316">
        <v>0</v>
      </c>
      <c r="L15" s="203">
        <f t="shared" si="2"/>
        <v>0</v>
      </c>
      <c r="M15" s="472" t="str">
        <f ca="1">IF(L15&lt;Daten!$C$99,"ja","nein")</f>
        <v>ja</v>
      </c>
      <c r="N15" s="257"/>
      <c r="O15" s="205">
        <f ca="1">Daten!$D$95*J15+30*K15</f>
        <v>0</v>
      </c>
      <c r="P15" s="204">
        <f ca="1">IF(AND(N15&gt;0,O15&gt;0),((Daten!$D$95)/O15)*N15,0)</f>
        <v>0</v>
      </c>
      <c r="Q15" s="259"/>
      <c r="R15" s="203">
        <f t="shared" si="3"/>
        <v>0</v>
      </c>
      <c r="S15" s="307">
        <f t="shared" si="4"/>
        <v>0</v>
      </c>
      <c r="T15" s="243"/>
      <c r="U15" s="240">
        <f t="shared" si="0"/>
        <v>219460</v>
      </c>
      <c r="V15" s="241">
        <f t="shared" si="5"/>
        <v>1</v>
      </c>
      <c r="W15" s="241">
        <f t="shared" ref="W15:BB15" si="32">IF(DATE(YEAR(V15)+$J$15,MONTH(V15)+$K$15,DAY(1))&lt;=$U$15,DATE(YEAR(V15)+$J$15,MONTH(V15)+$K$15,DAY(1)),0)</f>
        <v>1</v>
      </c>
      <c r="X15" s="241">
        <f t="shared" si="32"/>
        <v>1</v>
      </c>
      <c r="Y15" s="241">
        <f t="shared" si="32"/>
        <v>1</v>
      </c>
      <c r="Z15" s="241">
        <f t="shared" si="32"/>
        <v>1</v>
      </c>
      <c r="AA15" s="241">
        <f t="shared" si="32"/>
        <v>1</v>
      </c>
      <c r="AB15" s="241">
        <f t="shared" si="32"/>
        <v>1</v>
      </c>
      <c r="AC15" s="241">
        <f t="shared" si="32"/>
        <v>1</v>
      </c>
      <c r="AD15" s="241">
        <f t="shared" si="32"/>
        <v>1</v>
      </c>
      <c r="AE15" s="241">
        <f t="shared" si="32"/>
        <v>1</v>
      </c>
      <c r="AF15" s="241">
        <f t="shared" si="32"/>
        <v>1</v>
      </c>
      <c r="AG15" s="241">
        <f t="shared" si="32"/>
        <v>1</v>
      </c>
      <c r="AH15" s="241">
        <f t="shared" si="32"/>
        <v>1</v>
      </c>
      <c r="AI15" s="241">
        <f t="shared" si="32"/>
        <v>1</v>
      </c>
      <c r="AJ15" s="241">
        <f t="shared" si="32"/>
        <v>1</v>
      </c>
      <c r="AK15" s="241">
        <f t="shared" si="32"/>
        <v>1</v>
      </c>
      <c r="AL15" s="241">
        <f t="shared" si="32"/>
        <v>1</v>
      </c>
      <c r="AM15" s="241">
        <f t="shared" si="32"/>
        <v>1</v>
      </c>
      <c r="AN15" s="241">
        <f t="shared" si="32"/>
        <v>1</v>
      </c>
      <c r="AO15" s="241">
        <f t="shared" si="32"/>
        <v>1</v>
      </c>
      <c r="AP15" s="241">
        <f t="shared" si="32"/>
        <v>1</v>
      </c>
      <c r="AQ15" s="241">
        <f t="shared" si="32"/>
        <v>1</v>
      </c>
      <c r="AR15" s="241">
        <f t="shared" si="32"/>
        <v>1</v>
      </c>
      <c r="AS15" s="241">
        <f t="shared" si="32"/>
        <v>1</v>
      </c>
      <c r="AT15" s="241">
        <f t="shared" si="32"/>
        <v>1</v>
      </c>
      <c r="AU15" s="241">
        <f t="shared" si="32"/>
        <v>1</v>
      </c>
      <c r="AV15" s="241">
        <f t="shared" si="32"/>
        <v>1</v>
      </c>
      <c r="AW15" s="241">
        <f t="shared" si="32"/>
        <v>1</v>
      </c>
      <c r="AX15" s="241">
        <f t="shared" si="32"/>
        <v>1</v>
      </c>
      <c r="AY15" s="241">
        <f t="shared" si="32"/>
        <v>1</v>
      </c>
      <c r="AZ15" s="241">
        <f t="shared" si="32"/>
        <v>1</v>
      </c>
      <c r="BA15" s="241">
        <f t="shared" si="32"/>
        <v>1</v>
      </c>
      <c r="BB15" s="241">
        <f t="shared" si="32"/>
        <v>1</v>
      </c>
      <c r="BC15" s="241">
        <f t="shared" ref="BC15:CE15" si="33">IF(DATE(YEAR(BB15)+$J$15,MONTH(BB15)+$K$15,DAY(1))&lt;=$U$15,DATE(YEAR(BB15)+$J$15,MONTH(BB15)+$K$15,DAY(1)),0)</f>
        <v>1</v>
      </c>
      <c r="BD15" s="241">
        <f t="shared" si="33"/>
        <v>1</v>
      </c>
      <c r="BE15" s="241">
        <f t="shared" si="33"/>
        <v>1</v>
      </c>
      <c r="BF15" s="241">
        <f t="shared" si="33"/>
        <v>1</v>
      </c>
      <c r="BG15" s="241">
        <f t="shared" si="33"/>
        <v>1</v>
      </c>
      <c r="BH15" s="241">
        <f t="shared" si="33"/>
        <v>1</v>
      </c>
      <c r="BI15" s="241">
        <f t="shared" si="33"/>
        <v>1</v>
      </c>
      <c r="BJ15" s="241">
        <f t="shared" si="33"/>
        <v>1</v>
      </c>
      <c r="BK15" s="241">
        <f t="shared" si="33"/>
        <v>1</v>
      </c>
      <c r="BL15" s="241">
        <f t="shared" si="33"/>
        <v>1</v>
      </c>
      <c r="BM15" s="241">
        <f t="shared" si="33"/>
        <v>1</v>
      </c>
      <c r="BN15" s="241">
        <f t="shared" si="33"/>
        <v>1</v>
      </c>
      <c r="BO15" s="241">
        <f t="shared" si="33"/>
        <v>1</v>
      </c>
      <c r="BP15" s="241">
        <f t="shared" si="33"/>
        <v>1</v>
      </c>
      <c r="BQ15" s="241">
        <f t="shared" si="33"/>
        <v>1</v>
      </c>
      <c r="BR15" s="241">
        <f t="shared" si="33"/>
        <v>1</v>
      </c>
      <c r="BS15" s="241">
        <f t="shared" si="33"/>
        <v>1</v>
      </c>
      <c r="BT15" s="241">
        <f t="shared" si="33"/>
        <v>1</v>
      </c>
      <c r="BU15" s="241">
        <f t="shared" si="33"/>
        <v>1</v>
      </c>
      <c r="BV15" s="241">
        <f t="shared" si="33"/>
        <v>1</v>
      </c>
      <c r="BW15" s="241">
        <f t="shared" si="33"/>
        <v>1</v>
      </c>
      <c r="BX15" s="241">
        <f t="shared" si="33"/>
        <v>1</v>
      </c>
      <c r="BY15" s="241">
        <f t="shared" si="33"/>
        <v>1</v>
      </c>
      <c r="BZ15" s="241">
        <f t="shared" si="33"/>
        <v>1</v>
      </c>
      <c r="CA15" s="241">
        <f t="shared" si="33"/>
        <v>1</v>
      </c>
      <c r="CB15" s="241">
        <f t="shared" si="33"/>
        <v>1</v>
      </c>
      <c r="CC15" s="241">
        <f t="shared" si="33"/>
        <v>1</v>
      </c>
      <c r="CD15" s="241">
        <f t="shared" si="33"/>
        <v>1</v>
      </c>
      <c r="CE15" s="241">
        <f t="shared" si="33"/>
        <v>1</v>
      </c>
      <c r="CF15" s="241"/>
      <c r="CG15" s="241"/>
      <c r="CH15" s="241"/>
      <c r="CI15" s="2"/>
      <c r="CJ15" s="2"/>
      <c r="CK15" s="2"/>
      <c r="CL15" s="2"/>
      <c r="CM15" s="2"/>
    </row>
    <row r="16" spans="1:91" s="1" customFormat="1" ht="15.75" x14ac:dyDescent="0.25">
      <c r="A16" s="305"/>
      <c r="B16" s="254"/>
      <c r="C16" s="255"/>
      <c r="D16" s="470"/>
      <c r="E16" s="256"/>
      <c r="F16" s="256"/>
      <c r="G16" s="203">
        <f t="shared" ca="1" si="1"/>
        <v>0</v>
      </c>
      <c r="H16" s="256"/>
      <c r="I16" s="256"/>
      <c r="J16" s="316">
        <v>0</v>
      </c>
      <c r="K16" s="316">
        <v>0</v>
      </c>
      <c r="L16" s="203">
        <f t="shared" si="2"/>
        <v>0</v>
      </c>
      <c r="M16" s="472" t="str">
        <f ca="1">IF(L16&lt;Daten!$C$99,"ja","nein")</f>
        <v>ja</v>
      </c>
      <c r="N16" s="257"/>
      <c r="O16" s="205">
        <f ca="1">Daten!$D$95*J16+30*K16</f>
        <v>0</v>
      </c>
      <c r="P16" s="204">
        <f ca="1">IF(AND(N16&gt;0,O16&gt;0),((Daten!$D$95)/O16)*N16,0)</f>
        <v>0</v>
      </c>
      <c r="Q16" s="259"/>
      <c r="R16" s="203">
        <f t="shared" si="3"/>
        <v>0</v>
      </c>
      <c r="S16" s="307">
        <f t="shared" si="4"/>
        <v>0</v>
      </c>
      <c r="T16" s="243"/>
      <c r="U16" s="240">
        <f t="shared" si="0"/>
        <v>219460</v>
      </c>
      <c r="V16" s="241">
        <f t="shared" si="5"/>
        <v>1</v>
      </c>
      <c r="W16" s="241">
        <f t="shared" ref="W16:BB16" si="34">IF(DATE(YEAR(V16)+$J$16,MONTH(V16)+$K$16,DAY(1))&lt;=$U$16,DATE(YEAR(V16)+$J$16,MONTH(V16)+$K$16,DAY(1)),0)</f>
        <v>1</v>
      </c>
      <c r="X16" s="241">
        <f t="shared" si="34"/>
        <v>1</v>
      </c>
      <c r="Y16" s="241">
        <f t="shared" si="34"/>
        <v>1</v>
      </c>
      <c r="Z16" s="241">
        <f t="shared" si="34"/>
        <v>1</v>
      </c>
      <c r="AA16" s="241">
        <f t="shared" si="34"/>
        <v>1</v>
      </c>
      <c r="AB16" s="241">
        <f t="shared" si="34"/>
        <v>1</v>
      </c>
      <c r="AC16" s="241">
        <f t="shared" si="34"/>
        <v>1</v>
      </c>
      <c r="AD16" s="241">
        <f t="shared" si="34"/>
        <v>1</v>
      </c>
      <c r="AE16" s="241">
        <f t="shared" si="34"/>
        <v>1</v>
      </c>
      <c r="AF16" s="241">
        <f t="shared" si="34"/>
        <v>1</v>
      </c>
      <c r="AG16" s="241">
        <f t="shared" si="34"/>
        <v>1</v>
      </c>
      <c r="AH16" s="241">
        <f t="shared" si="34"/>
        <v>1</v>
      </c>
      <c r="AI16" s="241">
        <f t="shared" si="34"/>
        <v>1</v>
      </c>
      <c r="AJ16" s="241">
        <f t="shared" si="34"/>
        <v>1</v>
      </c>
      <c r="AK16" s="241">
        <f t="shared" si="34"/>
        <v>1</v>
      </c>
      <c r="AL16" s="241">
        <f t="shared" si="34"/>
        <v>1</v>
      </c>
      <c r="AM16" s="241">
        <f t="shared" si="34"/>
        <v>1</v>
      </c>
      <c r="AN16" s="241">
        <f t="shared" si="34"/>
        <v>1</v>
      </c>
      <c r="AO16" s="241">
        <f t="shared" si="34"/>
        <v>1</v>
      </c>
      <c r="AP16" s="241">
        <f t="shared" si="34"/>
        <v>1</v>
      </c>
      <c r="AQ16" s="241">
        <f t="shared" si="34"/>
        <v>1</v>
      </c>
      <c r="AR16" s="241">
        <f t="shared" si="34"/>
        <v>1</v>
      </c>
      <c r="AS16" s="241">
        <f t="shared" si="34"/>
        <v>1</v>
      </c>
      <c r="AT16" s="241">
        <f t="shared" si="34"/>
        <v>1</v>
      </c>
      <c r="AU16" s="241">
        <f t="shared" si="34"/>
        <v>1</v>
      </c>
      <c r="AV16" s="241">
        <f t="shared" si="34"/>
        <v>1</v>
      </c>
      <c r="AW16" s="241">
        <f t="shared" si="34"/>
        <v>1</v>
      </c>
      <c r="AX16" s="241">
        <f t="shared" si="34"/>
        <v>1</v>
      </c>
      <c r="AY16" s="241">
        <f t="shared" si="34"/>
        <v>1</v>
      </c>
      <c r="AZ16" s="241">
        <f t="shared" si="34"/>
        <v>1</v>
      </c>
      <c r="BA16" s="241">
        <f t="shared" si="34"/>
        <v>1</v>
      </c>
      <c r="BB16" s="241">
        <f t="shared" si="34"/>
        <v>1</v>
      </c>
      <c r="BC16" s="241">
        <f t="shared" ref="BC16:CE16" si="35">IF(DATE(YEAR(BB16)+$J$16,MONTH(BB16)+$K$16,DAY(1))&lt;=$U$16,DATE(YEAR(BB16)+$J$16,MONTH(BB16)+$K$16,DAY(1)),0)</f>
        <v>1</v>
      </c>
      <c r="BD16" s="241">
        <f t="shared" si="35"/>
        <v>1</v>
      </c>
      <c r="BE16" s="241">
        <f t="shared" si="35"/>
        <v>1</v>
      </c>
      <c r="BF16" s="241">
        <f t="shared" si="35"/>
        <v>1</v>
      </c>
      <c r="BG16" s="241">
        <f t="shared" si="35"/>
        <v>1</v>
      </c>
      <c r="BH16" s="241">
        <f t="shared" si="35"/>
        <v>1</v>
      </c>
      <c r="BI16" s="241">
        <f t="shared" si="35"/>
        <v>1</v>
      </c>
      <c r="BJ16" s="241">
        <f t="shared" si="35"/>
        <v>1</v>
      </c>
      <c r="BK16" s="241">
        <f t="shared" si="35"/>
        <v>1</v>
      </c>
      <c r="BL16" s="241">
        <f t="shared" si="35"/>
        <v>1</v>
      </c>
      <c r="BM16" s="241">
        <f t="shared" si="35"/>
        <v>1</v>
      </c>
      <c r="BN16" s="241">
        <f t="shared" si="35"/>
        <v>1</v>
      </c>
      <c r="BO16" s="241">
        <f t="shared" si="35"/>
        <v>1</v>
      </c>
      <c r="BP16" s="241">
        <f t="shared" si="35"/>
        <v>1</v>
      </c>
      <c r="BQ16" s="241">
        <f t="shared" si="35"/>
        <v>1</v>
      </c>
      <c r="BR16" s="241">
        <f t="shared" si="35"/>
        <v>1</v>
      </c>
      <c r="BS16" s="241">
        <f t="shared" si="35"/>
        <v>1</v>
      </c>
      <c r="BT16" s="241">
        <f t="shared" si="35"/>
        <v>1</v>
      </c>
      <c r="BU16" s="241">
        <f t="shared" si="35"/>
        <v>1</v>
      </c>
      <c r="BV16" s="241">
        <f t="shared" si="35"/>
        <v>1</v>
      </c>
      <c r="BW16" s="241">
        <f t="shared" si="35"/>
        <v>1</v>
      </c>
      <c r="BX16" s="241">
        <f t="shared" si="35"/>
        <v>1</v>
      </c>
      <c r="BY16" s="241">
        <f t="shared" si="35"/>
        <v>1</v>
      </c>
      <c r="BZ16" s="241">
        <f t="shared" si="35"/>
        <v>1</v>
      </c>
      <c r="CA16" s="241">
        <f t="shared" si="35"/>
        <v>1</v>
      </c>
      <c r="CB16" s="241">
        <f t="shared" si="35"/>
        <v>1</v>
      </c>
      <c r="CC16" s="241">
        <f t="shared" si="35"/>
        <v>1</v>
      </c>
      <c r="CD16" s="241">
        <f t="shared" si="35"/>
        <v>1</v>
      </c>
      <c r="CE16" s="241">
        <f t="shared" si="35"/>
        <v>1</v>
      </c>
      <c r="CF16" s="241"/>
      <c r="CG16" s="241"/>
      <c r="CH16" s="241"/>
      <c r="CI16" s="2"/>
      <c r="CJ16" s="2"/>
      <c r="CK16" s="2"/>
      <c r="CL16" s="2"/>
      <c r="CM16" s="2"/>
    </row>
    <row r="17" spans="1:91" s="1" customFormat="1" ht="15.75" x14ac:dyDescent="0.25">
      <c r="A17" s="305"/>
      <c r="B17" s="254"/>
      <c r="C17" s="255"/>
      <c r="D17" s="470"/>
      <c r="E17" s="256"/>
      <c r="F17" s="256"/>
      <c r="G17" s="203">
        <f t="shared" ca="1" si="1"/>
        <v>0</v>
      </c>
      <c r="H17" s="256"/>
      <c r="I17" s="256"/>
      <c r="J17" s="316">
        <v>0</v>
      </c>
      <c r="K17" s="316">
        <v>0</v>
      </c>
      <c r="L17" s="203">
        <f t="shared" si="2"/>
        <v>0</v>
      </c>
      <c r="M17" s="472" t="str">
        <f ca="1">IF(L17&lt;Daten!$C$99,"ja","nein")</f>
        <v>ja</v>
      </c>
      <c r="N17" s="257"/>
      <c r="O17" s="205">
        <f ca="1">Daten!$D$95*J17+30*K17</f>
        <v>0</v>
      </c>
      <c r="P17" s="204">
        <f ca="1">IF(AND(N17&gt;0,O17&gt;0),((Daten!$D$95)/O17)*N17,0)</f>
        <v>0</v>
      </c>
      <c r="Q17" s="259"/>
      <c r="R17" s="203">
        <f t="shared" si="3"/>
        <v>0</v>
      </c>
      <c r="S17" s="307">
        <f t="shared" si="4"/>
        <v>0</v>
      </c>
      <c r="T17" s="243"/>
      <c r="U17" s="240">
        <f t="shared" si="0"/>
        <v>219460</v>
      </c>
      <c r="V17" s="241">
        <f t="shared" si="5"/>
        <v>1</v>
      </c>
      <c r="W17" s="241">
        <f t="shared" ref="W17:BB17" si="36">IF(DATE(YEAR(V17)+$J$17,MONTH(V17)+$K$17,DAY(1))&lt;=$U$17,DATE(YEAR(V17)+$J$17,MONTH(V17)+$K$17,DAY(1)),0)</f>
        <v>1</v>
      </c>
      <c r="X17" s="241">
        <f t="shared" si="36"/>
        <v>1</v>
      </c>
      <c r="Y17" s="241">
        <f t="shared" si="36"/>
        <v>1</v>
      </c>
      <c r="Z17" s="241">
        <f t="shared" si="36"/>
        <v>1</v>
      </c>
      <c r="AA17" s="241">
        <f t="shared" si="36"/>
        <v>1</v>
      </c>
      <c r="AB17" s="241">
        <f t="shared" si="36"/>
        <v>1</v>
      </c>
      <c r="AC17" s="241">
        <f t="shared" si="36"/>
        <v>1</v>
      </c>
      <c r="AD17" s="241">
        <f t="shared" si="36"/>
        <v>1</v>
      </c>
      <c r="AE17" s="241">
        <f t="shared" si="36"/>
        <v>1</v>
      </c>
      <c r="AF17" s="241">
        <f t="shared" si="36"/>
        <v>1</v>
      </c>
      <c r="AG17" s="241">
        <f t="shared" si="36"/>
        <v>1</v>
      </c>
      <c r="AH17" s="241">
        <f t="shared" si="36"/>
        <v>1</v>
      </c>
      <c r="AI17" s="241">
        <f t="shared" si="36"/>
        <v>1</v>
      </c>
      <c r="AJ17" s="241">
        <f t="shared" si="36"/>
        <v>1</v>
      </c>
      <c r="AK17" s="241">
        <f t="shared" si="36"/>
        <v>1</v>
      </c>
      <c r="AL17" s="241">
        <f t="shared" si="36"/>
        <v>1</v>
      </c>
      <c r="AM17" s="241">
        <f t="shared" si="36"/>
        <v>1</v>
      </c>
      <c r="AN17" s="241">
        <f t="shared" si="36"/>
        <v>1</v>
      </c>
      <c r="AO17" s="241">
        <f t="shared" si="36"/>
        <v>1</v>
      </c>
      <c r="AP17" s="241">
        <f t="shared" si="36"/>
        <v>1</v>
      </c>
      <c r="AQ17" s="241">
        <f t="shared" si="36"/>
        <v>1</v>
      </c>
      <c r="AR17" s="241">
        <f t="shared" si="36"/>
        <v>1</v>
      </c>
      <c r="AS17" s="241">
        <f t="shared" si="36"/>
        <v>1</v>
      </c>
      <c r="AT17" s="241">
        <f t="shared" si="36"/>
        <v>1</v>
      </c>
      <c r="AU17" s="241">
        <f t="shared" si="36"/>
        <v>1</v>
      </c>
      <c r="AV17" s="241">
        <f t="shared" si="36"/>
        <v>1</v>
      </c>
      <c r="AW17" s="241">
        <f t="shared" si="36"/>
        <v>1</v>
      </c>
      <c r="AX17" s="241">
        <f t="shared" si="36"/>
        <v>1</v>
      </c>
      <c r="AY17" s="241">
        <f t="shared" si="36"/>
        <v>1</v>
      </c>
      <c r="AZ17" s="241">
        <f t="shared" si="36"/>
        <v>1</v>
      </c>
      <c r="BA17" s="241">
        <f t="shared" si="36"/>
        <v>1</v>
      </c>
      <c r="BB17" s="241">
        <f t="shared" si="36"/>
        <v>1</v>
      </c>
      <c r="BC17" s="241">
        <f t="shared" ref="BC17:CE17" si="37">IF(DATE(YEAR(BB17)+$J$17,MONTH(BB17)+$K$17,DAY(1))&lt;=$U$17,DATE(YEAR(BB17)+$J$17,MONTH(BB17)+$K$17,DAY(1)),0)</f>
        <v>1</v>
      </c>
      <c r="BD17" s="241">
        <f t="shared" si="37"/>
        <v>1</v>
      </c>
      <c r="BE17" s="241">
        <f t="shared" si="37"/>
        <v>1</v>
      </c>
      <c r="BF17" s="241">
        <f t="shared" si="37"/>
        <v>1</v>
      </c>
      <c r="BG17" s="241">
        <f t="shared" si="37"/>
        <v>1</v>
      </c>
      <c r="BH17" s="241">
        <f t="shared" si="37"/>
        <v>1</v>
      </c>
      <c r="BI17" s="241">
        <f t="shared" si="37"/>
        <v>1</v>
      </c>
      <c r="BJ17" s="241">
        <f t="shared" si="37"/>
        <v>1</v>
      </c>
      <c r="BK17" s="241">
        <f t="shared" si="37"/>
        <v>1</v>
      </c>
      <c r="BL17" s="241">
        <f t="shared" si="37"/>
        <v>1</v>
      </c>
      <c r="BM17" s="241">
        <f t="shared" si="37"/>
        <v>1</v>
      </c>
      <c r="BN17" s="241">
        <f t="shared" si="37"/>
        <v>1</v>
      </c>
      <c r="BO17" s="241">
        <f t="shared" si="37"/>
        <v>1</v>
      </c>
      <c r="BP17" s="241">
        <f t="shared" si="37"/>
        <v>1</v>
      </c>
      <c r="BQ17" s="241">
        <f t="shared" si="37"/>
        <v>1</v>
      </c>
      <c r="BR17" s="241">
        <f t="shared" si="37"/>
        <v>1</v>
      </c>
      <c r="BS17" s="241">
        <f t="shared" si="37"/>
        <v>1</v>
      </c>
      <c r="BT17" s="241">
        <f t="shared" si="37"/>
        <v>1</v>
      </c>
      <c r="BU17" s="241">
        <f t="shared" si="37"/>
        <v>1</v>
      </c>
      <c r="BV17" s="241">
        <f t="shared" si="37"/>
        <v>1</v>
      </c>
      <c r="BW17" s="241">
        <f t="shared" si="37"/>
        <v>1</v>
      </c>
      <c r="BX17" s="241">
        <f t="shared" si="37"/>
        <v>1</v>
      </c>
      <c r="BY17" s="241">
        <f t="shared" si="37"/>
        <v>1</v>
      </c>
      <c r="BZ17" s="241">
        <f t="shared" si="37"/>
        <v>1</v>
      </c>
      <c r="CA17" s="241">
        <f t="shared" si="37"/>
        <v>1</v>
      </c>
      <c r="CB17" s="241">
        <f t="shared" si="37"/>
        <v>1</v>
      </c>
      <c r="CC17" s="241">
        <f t="shared" si="37"/>
        <v>1</v>
      </c>
      <c r="CD17" s="241">
        <f t="shared" si="37"/>
        <v>1</v>
      </c>
      <c r="CE17" s="241">
        <f t="shared" si="37"/>
        <v>1</v>
      </c>
      <c r="CF17" s="241"/>
      <c r="CG17" s="241"/>
      <c r="CH17" s="241"/>
      <c r="CI17" s="2"/>
      <c r="CJ17" s="2"/>
      <c r="CK17" s="2"/>
      <c r="CL17" s="2"/>
      <c r="CM17" s="2"/>
    </row>
    <row r="18" spans="1:91" s="1" customFormat="1" ht="15.75" x14ac:dyDescent="0.25">
      <c r="A18" s="305"/>
      <c r="B18" s="254"/>
      <c r="C18" s="255"/>
      <c r="D18" s="470"/>
      <c r="E18" s="256"/>
      <c r="F18" s="256"/>
      <c r="G18" s="203">
        <f t="shared" ca="1" si="1"/>
        <v>0</v>
      </c>
      <c r="H18" s="256"/>
      <c r="I18" s="256"/>
      <c r="J18" s="316">
        <v>0</v>
      </c>
      <c r="K18" s="316">
        <v>0</v>
      </c>
      <c r="L18" s="203">
        <f t="shared" si="2"/>
        <v>0</v>
      </c>
      <c r="M18" s="472" t="str">
        <f ca="1">IF(L18&lt;Daten!$C$99,"ja","nein")</f>
        <v>ja</v>
      </c>
      <c r="N18" s="257"/>
      <c r="O18" s="205">
        <f ca="1">Daten!$D$95*J18+30*K18</f>
        <v>0</v>
      </c>
      <c r="P18" s="204">
        <f ca="1">IF(AND(N18&gt;0,O18&gt;0),((Daten!$D$95)/O18)*N18,0)</f>
        <v>0</v>
      </c>
      <c r="Q18" s="259"/>
      <c r="R18" s="203">
        <f t="shared" si="3"/>
        <v>0</v>
      </c>
      <c r="S18" s="307">
        <f t="shared" si="4"/>
        <v>0</v>
      </c>
      <c r="T18" s="243"/>
      <c r="U18" s="240">
        <f t="shared" si="0"/>
        <v>219460</v>
      </c>
      <c r="V18" s="241">
        <f t="shared" si="5"/>
        <v>1</v>
      </c>
      <c r="W18" s="241">
        <f t="shared" ref="W18:BB18" si="38">IF(DATE(YEAR(V18)+$J$16,MONTH(V18)+$K$16,DAY(1))&lt;=$U$16,DATE(YEAR(V18)+$J$16,MONTH(V18)+$K$16,DAY(1)),0)</f>
        <v>1</v>
      </c>
      <c r="X18" s="241">
        <f t="shared" si="38"/>
        <v>1</v>
      </c>
      <c r="Y18" s="241">
        <f t="shared" si="38"/>
        <v>1</v>
      </c>
      <c r="Z18" s="241">
        <f t="shared" si="38"/>
        <v>1</v>
      </c>
      <c r="AA18" s="241">
        <f t="shared" si="38"/>
        <v>1</v>
      </c>
      <c r="AB18" s="241">
        <f t="shared" si="38"/>
        <v>1</v>
      </c>
      <c r="AC18" s="241">
        <f t="shared" si="38"/>
        <v>1</v>
      </c>
      <c r="AD18" s="241">
        <f t="shared" si="38"/>
        <v>1</v>
      </c>
      <c r="AE18" s="241">
        <f t="shared" si="38"/>
        <v>1</v>
      </c>
      <c r="AF18" s="241">
        <f t="shared" si="38"/>
        <v>1</v>
      </c>
      <c r="AG18" s="241">
        <f t="shared" si="38"/>
        <v>1</v>
      </c>
      <c r="AH18" s="241">
        <f t="shared" si="38"/>
        <v>1</v>
      </c>
      <c r="AI18" s="241">
        <f t="shared" si="38"/>
        <v>1</v>
      </c>
      <c r="AJ18" s="241">
        <f t="shared" si="38"/>
        <v>1</v>
      </c>
      <c r="AK18" s="241">
        <f t="shared" si="38"/>
        <v>1</v>
      </c>
      <c r="AL18" s="241">
        <f t="shared" si="38"/>
        <v>1</v>
      </c>
      <c r="AM18" s="241">
        <f t="shared" si="38"/>
        <v>1</v>
      </c>
      <c r="AN18" s="241">
        <f t="shared" si="38"/>
        <v>1</v>
      </c>
      <c r="AO18" s="241">
        <f t="shared" si="38"/>
        <v>1</v>
      </c>
      <c r="AP18" s="241">
        <f t="shared" si="38"/>
        <v>1</v>
      </c>
      <c r="AQ18" s="241">
        <f t="shared" si="38"/>
        <v>1</v>
      </c>
      <c r="AR18" s="241">
        <f t="shared" si="38"/>
        <v>1</v>
      </c>
      <c r="AS18" s="241">
        <f t="shared" si="38"/>
        <v>1</v>
      </c>
      <c r="AT18" s="241">
        <f t="shared" si="38"/>
        <v>1</v>
      </c>
      <c r="AU18" s="241">
        <f t="shared" si="38"/>
        <v>1</v>
      </c>
      <c r="AV18" s="241">
        <f t="shared" si="38"/>
        <v>1</v>
      </c>
      <c r="AW18" s="241">
        <f t="shared" si="38"/>
        <v>1</v>
      </c>
      <c r="AX18" s="241">
        <f t="shared" si="38"/>
        <v>1</v>
      </c>
      <c r="AY18" s="241">
        <f t="shared" si="38"/>
        <v>1</v>
      </c>
      <c r="AZ18" s="241">
        <f t="shared" si="38"/>
        <v>1</v>
      </c>
      <c r="BA18" s="241">
        <f t="shared" si="38"/>
        <v>1</v>
      </c>
      <c r="BB18" s="241">
        <f t="shared" si="38"/>
        <v>1</v>
      </c>
      <c r="BC18" s="241">
        <f t="shared" ref="BC18:CE18" si="39">IF(DATE(YEAR(BB18)+$J$16,MONTH(BB18)+$K$16,DAY(1))&lt;=$U$16,DATE(YEAR(BB18)+$J$16,MONTH(BB18)+$K$16,DAY(1)),0)</f>
        <v>1</v>
      </c>
      <c r="BD18" s="241">
        <f t="shared" si="39"/>
        <v>1</v>
      </c>
      <c r="BE18" s="241">
        <f t="shared" si="39"/>
        <v>1</v>
      </c>
      <c r="BF18" s="241">
        <f t="shared" si="39"/>
        <v>1</v>
      </c>
      <c r="BG18" s="241">
        <f t="shared" si="39"/>
        <v>1</v>
      </c>
      <c r="BH18" s="241">
        <f t="shared" si="39"/>
        <v>1</v>
      </c>
      <c r="BI18" s="241">
        <f t="shared" si="39"/>
        <v>1</v>
      </c>
      <c r="BJ18" s="241">
        <f t="shared" si="39"/>
        <v>1</v>
      </c>
      <c r="BK18" s="241">
        <f t="shared" si="39"/>
        <v>1</v>
      </c>
      <c r="BL18" s="241">
        <f t="shared" si="39"/>
        <v>1</v>
      </c>
      <c r="BM18" s="241">
        <f t="shared" si="39"/>
        <v>1</v>
      </c>
      <c r="BN18" s="241">
        <f t="shared" si="39"/>
        <v>1</v>
      </c>
      <c r="BO18" s="241">
        <f t="shared" si="39"/>
        <v>1</v>
      </c>
      <c r="BP18" s="241">
        <f t="shared" si="39"/>
        <v>1</v>
      </c>
      <c r="BQ18" s="241">
        <f t="shared" si="39"/>
        <v>1</v>
      </c>
      <c r="BR18" s="241">
        <f t="shared" si="39"/>
        <v>1</v>
      </c>
      <c r="BS18" s="241">
        <f t="shared" si="39"/>
        <v>1</v>
      </c>
      <c r="BT18" s="241">
        <f t="shared" si="39"/>
        <v>1</v>
      </c>
      <c r="BU18" s="241">
        <f t="shared" si="39"/>
        <v>1</v>
      </c>
      <c r="BV18" s="241">
        <f t="shared" si="39"/>
        <v>1</v>
      </c>
      <c r="BW18" s="241">
        <f t="shared" si="39"/>
        <v>1</v>
      </c>
      <c r="BX18" s="241">
        <f t="shared" si="39"/>
        <v>1</v>
      </c>
      <c r="BY18" s="241">
        <f t="shared" si="39"/>
        <v>1</v>
      </c>
      <c r="BZ18" s="241">
        <f t="shared" si="39"/>
        <v>1</v>
      </c>
      <c r="CA18" s="241">
        <f t="shared" si="39"/>
        <v>1</v>
      </c>
      <c r="CB18" s="241">
        <f t="shared" si="39"/>
        <v>1</v>
      </c>
      <c r="CC18" s="241">
        <f t="shared" si="39"/>
        <v>1</v>
      </c>
      <c r="CD18" s="241">
        <f t="shared" si="39"/>
        <v>1</v>
      </c>
      <c r="CE18" s="241">
        <f t="shared" si="39"/>
        <v>1</v>
      </c>
      <c r="CF18" s="241"/>
      <c r="CG18" s="241"/>
      <c r="CH18" s="241"/>
      <c r="CI18" s="2"/>
      <c r="CJ18" s="2"/>
      <c r="CK18" s="2"/>
      <c r="CL18" s="2"/>
      <c r="CM18" s="2"/>
    </row>
    <row r="19" spans="1:91" s="1" customFormat="1" ht="15.75" x14ac:dyDescent="0.25">
      <c r="A19" s="305"/>
      <c r="B19" s="254"/>
      <c r="C19" s="255"/>
      <c r="D19" s="470"/>
      <c r="E19" s="256"/>
      <c r="F19" s="256"/>
      <c r="G19" s="203">
        <f t="shared" ca="1" si="1"/>
        <v>0</v>
      </c>
      <c r="H19" s="256"/>
      <c r="I19" s="256"/>
      <c r="J19" s="316">
        <v>0</v>
      </c>
      <c r="K19" s="316">
        <v>0</v>
      </c>
      <c r="L19" s="203">
        <f t="shared" si="2"/>
        <v>0</v>
      </c>
      <c r="M19" s="472" t="str">
        <f ca="1">IF(L19&lt;Daten!$C$99,"ja","nein")</f>
        <v>ja</v>
      </c>
      <c r="N19" s="257"/>
      <c r="O19" s="205">
        <f ca="1">Daten!$D$95*J19+30*K19</f>
        <v>0</v>
      </c>
      <c r="P19" s="204">
        <f ca="1">IF(AND(N19&gt;0,O19&gt;0),((Daten!$D$95)/O19)*N19,0)</f>
        <v>0</v>
      </c>
      <c r="Q19" s="259"/>
      <c r="R19" s="203">
        <f t="shared" si="3"/>
        <v>0</v>
      </c>
      <c r="S19" s="307">
        <f t="shared" si="4"/>
        <v>0</v>
      </c>
      <c r="T19" s="243"/>
      <c r="U19" s="240">
        <f t="shared" si="0"/>
        <v>219460</v>
      </c>
      <c r="V19" s="241">
        <f t="shared" si="5"/>
        <v>1</v>
      </c>
      <c r="W19" s="241">
        <f t="shared" ref="W19:BB19" si="40">IF(DATE(YEAR(V19)+$J$19,MONTH(V19)+$K$19,DAY(1))&lt;=$U$19,DATE(YEAR(V19)+$J$19,MONTH(V19)+$K$19,DAY(1)),0)</f>
        <v>1</v>
      </c>
      <c r="X19" s="241">
        <f t="shared" si="40"/>
        <v>1</v>
      </c>
      <c r="Y19" s="241">
        <f t="shared" si="40"/>
        <v>1</v>
      </c>
      <c r="Z19" s="241">
        <f t="shared" si="40"/>
        <v>1</v>
      </c>
      <c r="AA19" s="241">
        <f t="shared" si="40"/>
        <v>1</v>
      </c>
      <c r="AB19" s="241">
        <f t="shared" si="40"/>
        <v>1</v>
      </c>
      <c r="AC19" s="241">
        <f t="shared" si="40"/>
        <v>1</v>
      </c>
      <c r="AD19" s="241">
        <f t="shared" si="40"/>
        <v>1</v>
      </c>
      <c r="AE19" s="241">
        <f t="shared" si="40"/>
        <v>1</v>
      </c>
      <c r="AF19" s="241">
        <f t="shared" si="40"/>
        <v>1</v>
      </c>
      <c r="AG19" s="241">
        <f t="shared" si="40"/>
        <v>1</v>
      </c>
      <c r="AH19" s="241">
        <f t="shared" si="40"/>
        <v>1</v>
      </c>
      <c r="AI19" s="241">
        <f t="shared" si="40"/>
        <v>1</v>
      </c>
      <c r="AJ19" s="241">
        <f t="shared" si="40"/>
        <v>1</v>
      </c>
      <c r="AK19" s="241">
        <f t="shared" si="40"/>
        <v>1</v>
      </c>
      <c r="AL19" s="241">
        <f t="shared" si="40"/>
        <v>1</v>
      </c>
      <c r="AM19" s="241">
        <f t="shared" si="40"/>
        <v>1</v>
      </c>
      <c r="AN19" s="241">
        <f t="shared" si="40"/>
        <v>1</v>
      </c>
      <c r="AO19" s="241">
        <f t="shared" si="40"/>
        <v>1</v>
      </c>
      <c r="AP19" s="241">
        <f t="shared" si="40"/>
        <v>1</v>
      </c>
      <c r="AQ19" s="241">
        <f t="shared" si="40"/>
        <v>1</v>
      </c>
      <c r="AR19" s="241">
        <f t="shared" si="40"/>
        <v>1</v>
      </c>
      <c r="AS19" s="241">
        <f t="shared" si="40"/>
        <v>1</v>
      </c>
      <c r="AT19" s="241">
        <f t="shared" si="40"/>
        <v>1</v>
      </c>
      <c r="AU19" s="241">
        <f t="shared" si="40"/>
        <v>1</v>
      </c>
      <c r="AV19" s="241">
        <f t="shared" si="40"/>
        <v>1</v>
      </c>
      <c r="AW19" s="241">
        <f t="shared" si="40"/>
        <v>1</v>
      </c>
      <c r="AX19" s="241">
        <f t="shared" si="40"/>
        <v>1</v>
      </c>
      <c r="AY19" s="241">
        <f t="shared" si="40"/>
        <v>1</v>
      </c>
      <c r="AZ19" s="241">
        <f t="shared" si="40"/>
        <v>1</v>
      </c>
      <c r="BA19" s="241">
        <f t="shared" si="40"/>
        <v>1</v>
      </c>
      <c r="BB19" s="241">
        <f t="shared" si="40"/>
        <v>1</v>
      </c>
      <c r="BC19" s="241">
        <f t="shared" ref="BC19:CE19" si="41">IF(DATE(YEAR(BB19)+$J$19,MONTH(BB19)+$K$19,DAY(1))&lt;=$U$19,DATE(YEAR(BB19)+$J$19,MONTH(BB19)+$K$19,DAY(1)),0)</f>
        <v>1</v>
      </c>
      <c r="BD19" s="241">
        <f t="shared" si="41"/>
        <v>1</v>
      </c>
      <c r="BE19" s="241">
        <f t="shared" si="41"/>
        <v>1</v>
      </c>
      <c r="BF19" s="241">
        <f t="shared" si="41"/>
        <v>1</v>
      </c>
      <c r="BG19" s="241">
        <f t="shared" si="41"/>
        <v>1</v>
      </c>
      <c r="BH19" s="241">
        <f t="shared" si="41"/>
        <v>1</v>
      </c>
      <c r="BI19" s="241">
        <f t="shared" si="41"/>
        <v>1</v>
      </c>
      <c r="BJ19" s="241">
        <f t="shared" si="41"/>
        <v>1</v>
      </c>
      <c r="BK19" s="241">
        <f t="shared" si="41"/>
        <v>1</v>
      </c>
      <c r="BL19" s="241">
        <f t="shared" si="41"/>
        <v>1</v>
      </c>
      <c r="BM19" s="241">
        <f t="shared" si="41"/>
        <v>1</v>
      </c>
      <c r="BN19" s="241">
        <f t="shared" si="41"/>
        <v>1</v>
      </c>
      <c r="BO19" s="241">
        <f t="shared" si="41"/>
        <v>1</v>
      </c>
      <c r="BP19" s="241">
        <f t="shared" si="41"/>
        <v>1</v>
      </c>
      <c r="BQ19" s="241">
        <f t="shared" si="41"/>
        <v>1</v>
      </c>
      <c r="BR19" s="241">
        <f t="shared" si="41"/>
        <v>1</v>
      </c>
      <c r="BS19" s="241">
        <f t="shared" si="41"/>
        <v>1</v>
      </c>
      <c r="BT19" s="241">
        <f t="shared" si="41"/>
        <v>1</v>
      </c>
      <c r="BU19" s="241">
        <f t="shared" si="41"/>
        <v>1</v>
      </c>
      <c r="BV19" s="241">
        <f t="shared" si="41"/>
        <v>1</v>
      </c>
      <c r="BW19" s="241">
        <f t="shared" si="41"/>
        <v>1</v>
      </c>
      <c r="BX19" s="241">
        <f t="shared" si="41"/>
        <v>1</v>
      </c>
      <c r="BY19" s="241">
        <f t="shared" si="41"/>
        <v>1</v>
      </c>
      <c r="BZ19" s="241">
        <f t="shared" si="41"/>
        <v>1</v>
      </c>
      <c r="CA19" s="241">
        <f t="shared" si="41"/>
        <v>1</v>
      </c>
      <c r="CB19" s="241">
        <f t="shared" si="41"/>
        <v>1</v>
      </c>
      <c r="CC19" s="241">
        <f t="shared" si="41"/>
        <v>1</v>
      </c>
      <c r="CD19" s="241">
        <f t="shared" si="41"/>
        <v>1</v>
      </c>
      <c r="CE19" s="241">
        <f t="shared" si="41"/>
        <v>1</v>
      </c>
      <c r="CF19" s="241"/>
      <c r="CG19" s="241"/>
      <c r="CH19" s="241"/>
      <c r="CI19" s="2"/>
      <c r="CJ19" s="2"/>
      <c r="CK19" s="2"/>
      <c r="CL19" s="2"/>
      <c r="CM19" s="2"/>
    </row>
    <row r="20" spans="1:91" s="1" customFormat="1" ht="15.75" x14ac:dyDescent="0.25">
      <c r="A20" s="305"/>
      <c r="B20" s="254"/>
      <c r="C20" s="255"/>
      <c r="D20" s="470"/>
      <c r="E20" s="256"/>
      <c r="F20" s="256"/>
      <c r="G20" s="203">
        <f t="shared" ca="1" si="1"/>
        <v>0</v>
      </c>
      <c r="H20" s="256"/>
      <c r="I20" s="256"/>
      <c r="J20" s="316">
        <v>0</v>
      </c>
      <c r="K20" s="316">
        <v>0</v>
      </c>
      <c r="L20" s="203">
        <f t="shared" si="2"/>
        <v>0</v>
      </c>
      <c r="M20" s="472" t="str">
        <f ca="1">IF(L20&lt;Daten!$C$99,"ja","nein")</f>
        <v>ja</v>
      </c>
      <c r="N20" s="257"/>
      <c r="O20" s="205">
        <f ca="1">Daten!$D$95*J20+30*K20</f>
        <v>0</v>
      </c>
      <c r="P20" s="204">
        <f ca="1">IF(AND(N20&gt;0,O20&gt;0),((Daten!$D$95)/O20)*N20,0)</f>
        <v>0</v>
      </c>
      <c r="Q20" s="259"/>
      <c r="R20" s="203">
        <f t="shared" si="3"/>
        <v>0</v>
      </c>
      <c r="S20" s="307">
        <f t="shared" si="4"/>
        <v>0</v>
      </c>
      <c r="T20" s="243"/>
      <c r="U20" s="240">
        <f t="shared" si="0"/>
        <v>219460</v>
      </c>
      <c r="V20" s="241">
        <f t="shared" si="5"/>
        <v>1</v>
      </c>
      <c r="W20" s="241">
        <f t="shared" ref="W20:BB20" si="42">IF(DATE(YEAR(V20)+$J$20,MONTH(V20)+$K$20,DAY(1))&lt;=$U$20,DATE(YEAR(V20)+$J$20,MONTH(V20)+$K$20,DAY(1)),0)</f>
        <v>1</v>
      </c>
      <c r="X20" s="241">
        <f t="shared" si="42"/>
        <v>1</v>
      </c>
      <c r="Y20" s="241">
        <f t="shared" si="42"/>
        <v>1</v>
      </c>
      <c r="Z20" s="241">
        <f t="shared" si="42"/>
        <v>1</v>
      </c>
      <c r="AA20" s="241">
        <f t="shared" si="42"/>
        <v>1</v>
      </c>
      <c r="AB20" s="241">
        <f t="shared" si="42"/>
        <v>1</v>
      </c>
      <c r="AC20" s="241">
        <f t="shared" si="42"/>
        <v>1</v>
      </c>
      <c r="AD20" s="241">
        <f t="shared" si="42"/>
        <v>1</v>
      </c>
      <c r="AE20" s="241">
        <f t="shared" si="42"/>
        <v>1</v>
      </c>
      <c r="AF20" s="241">
        <f t="shared" si="42"/>
        <v>1</v>
      </c>
      <c r="AG20" s="241">
        <f t="shared" si="42"/>
        <v>1</v>
      </c>
      <c r="AH20" s="241">
        <f t="shared" si="42"/>
        <v>1</v>
      </c>
      <c r="AI20" s="241">
        <f t="shared" si="42"/>
        <v>1</v>
      </c>
      <c r="AJ20" s="241">
        <f t="shared" si="42"/>
        <v>1</v>
      </c>
      <c r="AK20" s="241">
        <f t="shared" si="42"/>
        <v>1</v>
      </c>
      <c r="AL20" s="241">
        <f t="shared" si="42"/>
        <v>1</v>
      </c>
      <c r="AM20" s="241">
        <f t="shared" si="42"/>
        <v>1</v>
      </c>
      <c r="AN20" s="241">
        <f t="shared" si="42"/>
        <v>1</v>
      </c>
      <c r="AO20" s="241">
        <f t="shared" si="42"/>
        <v>1</v>
      </c>
      <c r="AP20" s="241">
        <f t="shared" si="42"/>
        <v>1</v>
      </c>
      <c r="AQ20" s="241">
        <f t="shared" si="42"/>
        <v>1</v>
      </c>
      <c r="AR20" s="241">
        <f t="shared" si="42"/>
        <v>1</v>
      </c>
      <c r="AS20" s="241">
        <f t="shared" si="42"/>
        <v>1</v>
      </c>
      <c r="AT20" s="241">
        <f t="shared" si="42"/>
        <v>1</v>
      </c>
      <c r="AU20" s="241">
        <f t="shared" si="42"/>
        <v>1</v>
      </c>
      <c r="AV20" s="241">
        <f t="shared" si="42"/>
        <v>1</v>
      </c>
      <c r="AW20" s="241">
        <f t="shared" si="42"/>
        <v>1</v>
      </c>
      <c r="AX20" s="241">
        <f t="shared" si="42"/>
        <v>1</v>
      </c>
      <c r="AY20" s="241">
        <f t="shared" si="42"/>
        <v>1</v>
      </c>
      <c r="AZ20" s="241">
        <f t="shared" si="42"/>
        <v>1</v>
      </c>
      <c r="BA20" s="241">
        <f t="shared" si="42"/>
        <v>1</v>
      </c>
      <c r="BB20" s="241">
        <f t="shared" si="42"/>
        <v>1</v>
      </c>
      <c r="BC20" s="241">
        <f t="shared" ref="BC20:CE20" si="43">IF(DATE(YEAR(BB20)+$J$20,MONTH(BB20)+$K$20,DAY(1))&lt;=$U$20,DATE(YEAR(BB20)+$J$20,MONTH(BB20)+$K$20,DAY(1)),0)</f>
        <v>1</v>
      </c>
      <c r="BD20" s="241">
        <f t="shared" si="43"/>
        <v>1</v>
      </c>
      <c r="BE20" s="241">
        <f t="shared" si="43"/>
        <v>1</v>
      </c>
      <c r="BF20" s="241">
        <f t="shared" si="43"/>
        <v>1</v>
      </c>
      <c r="BG20" s="241">
        <f t="shared" si="43"/>
        <v>1</v>
      </c>
      <c r="BH20" s="241">
        <f t="shared" si="43"/>
        <v>1</v>
      </c>
      <c r="BI20" s="241">
        <f t="shared" si="43"/>
        <v>1</v>
      </c>
      <c r="BJ20" s="241">
        <f t="shared" si="43"/>
        <v>1</v>
      </c>
      <c r="BK20" s="241">
        <f t="shared" si="43"/>
        <v>1</v>
      </c>
      <c r="BL20" s="241">
        <f t="shared" si="43"/>
        <v>1</v>
      </c>
      <c r="BM20" s="241">
        <f t="shared" si="43"/>
        <v>1</v>
      </c>
      <c r="BN20" s="241">
        <f t="shared" si="43"/>
        <v>1</v>
      </c>
      <c r="BO20" s="241">
        <f t="shared" si="43"/>
        <v>1</v>
      </c>
      <c r="BP20" s="241">
        <f t="shared" si="43"/>
        <v>1</v>
      </c>
      <c r="BQ20" s="241">
        <f t="shared" si="43"/>
        <v>1</v>
      </c>
      <c r="BR20" s="241">
        <f t="shared" si="43"/>
        <v>1</v>
      </c>
      <c r="BS20" s="241">
        <f t="shared" si="43"/>
        <v>1</v>
      </c>
      <c r="BT20" s="241">
        <f t="shared" si="43"/>
        <v>1</v>
      </c>
      <c r="BU20" s="241">
        <f t="shared" si="43"/>
        <v>1</v>
      </c>
      <c r="BV20" s="241">
        <f t="shared" si="43"/>
        <v>1</v>
      </c>
      <c r="BW20" s="241">
        <f t="shared" si="43"/>
        <v>1</v>
      </c>
      <c r="BX20" s="241">
        <f t="shared" si="43"/>
        <v>1</v>
      </c>
      <c r="BY20" s="241">
        <f t="shared" si="43"/>
        <v>1</v>
      </c>
      <c r="BZ20" s="241">
        <f t="shared" si="43"/>
        <v>1</v>
      </c>
      <c r="CA20" s="241">
        <f t="shared" si="43"/>
        <v>1</v>
      </c>
      <c r="CB20" s="241">
        <f t="shared" si="43"/>
        <v>1</v>
      </c>
      <c r="CC20" s="241">
        <f t="shared" si="43"/>
        <v>1</v>
      </c>
      <c r="CD20" s="241">
        <f t="shared" si="43"/>
        <v>1</v>
      </c>
      <c r="CE20" s="241">
        <f t="shared" si="43"/>
        <v>1</v>
      </c>
      <c r="CF20" s="241"/>
      <c r="CG20" s="241"/>
      <c r="CH20" s="241"/>
      <c r="CI20" s="2"/>
      <c r="CJ20" s="2"/>
      <c r="CK20" s="2"/>
      <c r="CL20" s="2"/>
      <c r="CM20" s="2"/>
    </row>
    <row r="21" spans="1:91" s="1" customFormat="1" ht="15.75" x14ac:dyDescent="0.25">
      <c r="A21" s="306"/>
      <c r="B21" s="254"/>
      <c r="C21" s="255"/>
      <c r="D21" s="470"/>
      <c r="E21" s="256"/>
      <c r="F21" s="256"/>
      <c r="G21" s="203">
        <f t="shared" ca="1" si="1"/>
        <v>0</v>
      </c>
      <c r="H21" s="256"/>
      <c r="I21" s="256"/>
      <c r="J21" s="316">
        <v>0</v>
      </c>
      <c r="K21" s="316">
        <v>0</v>
      </c>
      <c r="L21" s="203">
        <f t="shared" si="2"/>
        <v>0</v>
      </c>
      <c r="M21" s="472" t="str">
        <f ca="1">IF(L21&lt;Daten!$C$99,"ja","nein")</f>
        <v>ja</v>
      </c>
      <c r="N21" s="257"/>
      <c r="O21" s="205">
        <f ca="1">Daten!$D$95*J21+30*K21</f>
        <v>0</v>
      </c>
      <c r="P21" s="204">
        <f ca="1">IF(AND(N21&gt;0,O21&gt;0),((Daten!$D$95)/O21)*N21,0)</f>
        <v>0</v>
      </c>
      <c r="Q21" s="259"/>
      <c r="R21" s="203">
        <f t="shared" si="3"/>
        <v>0</v>
      </c>
      <c r="S21" s="307">
        <f t="shared" si="4"/>
        <v>0</v>
      </c>
      <c r="T21" s="243"/>
      <c r="U21" s="240">
        <f t="shared" si="0"/>
        <v>219460</v>
      </c>
      <c r="V21" s="241">
        <f t="shared" si="5"/>
        <v>1</v>
      </c>
      <c r="W21" s="241">
        <f t="shared" ref="W21:BB21" si="44">IF(DATE(YEAR(V21)+$J$21,MONTH(V21)+$K$21,DAY(1))&lt;=$U$21,DATE(YEAR(V21)+$J$21,MONTH(V21)+$K$21,DAY(1)),0)</f>
        <v>1</v>
      </c>
      <c r="X21" s="241">
        <f t="shared" si="44"/>
        <v>1</v>
      </c>
      <c r="Y21" s="241">
        <f t="shared" si="44"/>
        <v>1</v>
      </c>
      <c r="Z21" s="241">
        <f t="shared" si="44"/>
        <v>1</v>
      </c>
      <c r="AA21" s="241">
        <f t="shared" si="44"/>
        <v>1</v>
      </c>
      <c r="AB21" s="241">
        <f t="shared" si="44"/>
        <v>1</v>
      </c>
      <c r="AC21" s="241">
        <f t="shared" si="44"/>
        <v>1</v>
      </c>
      <c r="AD21" s="241">
        <f t="shared" si="44"/>
        <v>1</v>
      </c>
      <c r="AE21" s="241">
        <f t="shared" si="44"/>
        <v>1</v>
      </c>
      <c r="AF21" s="241">
        <f t="shared" si="44"/>
        <v>1</v>
      </c>
      <c r="AG21" s="241">
        <f t="shared" si="44"/>
        <v>1</v>
      </c>
      <c r="AH21" s="241">
        <f t="shared" si="44"/>
        <v>1</v>
      </c>
      <c r="AI21" s="241">
        <f t="shared" si="44"/>
        <v>1</v>
      </c>
      <c r="AJ21" s="241">
        <f t="shared" si="44"/>
        <v>1</v>
      </c>
      <c r="AK21" s="241">
        <f t="shared" si="44"/>
        <v>1</v>
      </c>
      <c r="AL21" s="241">
        <f t="shared" si="44"/>
        <v>1</v>
      </c>
      <c r="AM21" s="241">
        <f t="shared" si="44"/>
        <v>1</v>
      </c>
      <c r="AN21" s="241">
        <f t="shared" si="44"/>
        <v>1</v>
      </c>
      <c r="AO21" s="241">
        <f t="shared" si="44"/>
        <v>1</v>
      </c>
      <c r="AP21" s="241">
        <f t="shared" si="44"/>
        <v>1</v>
      </c>
      <c r="AQ21" s="241">
        <f t="shared" si="44"/>
        <v>1</v>
      </c>
      <c r="AR21" s="241">
        <f t="shared" si="44"/>
        <v>1</v>
      </c>
      <c r="AS21" s="241">
        <f t="shared" si="44"/>
        <v>1</v>
      </c>
      <c r="AT21" s="241">
        <f t="shared" si="44"/>
        <v>1</v>
      </c>
      <c r="AU21" s="241">
        <f t="shared" si="44"/>
        <v>1</v>
      </c>
      <c r="AV21" s="241">
        <f t="shared" si="44"/>
        <v>1</v>
      </c>
      <c r="AW21" s="241">
        <f t="shared" si="44"/>
        <v>1</v>
      </c>
      <c r="AX21" s="241">
        <f t="shared" si="44"/>
        <v>1</v>
      </c>
      <c r="AY21" s="241">
        <f t="shared" si="44"/>
        <v>1</v>
      </c>
      <c r="AZ21" s="241">
        <f t="shared" si="44"/>
        <v>1</v>
      </c>
      <c r="BA21" s="241">
        <f t="shared" si="44"/>
        <v>1</v>
      </c>
      <c r="BB21" s="241">
        <f t="shared" si="44"/>
        <v>1</v>
      </c>
      <c r="BC21" s="241">
        <f t="shared" ref="BC21:CE21" si="45">IF(DATE(YEAR(BB21)+$J$21,MONTH(BB21)+$K$21,DAY(1))&lt;=$U$21,DATE(YEAR(BB21)+$J$21,MONTH(BB21)+$K$21,DAY(1)),0)</f>
        <v>1</v>
      </c>
      <c r="BD21" s="241">
        <f t="shared" si="45"/>
        <v>1</v>
      </c>
      <c r="BE21" s="241">
        <f t="shared" si="45"/>
        <v>1</v>
      </c>
      <c r="BF21" s="241">
        <f t="shared" si="45"/>
        <v>1</v>
      </c>
      <c r="BG21" s="241">
        <f t="shared" si="45"/>
        <v>1</v>
      </c>
      <c r="BH21" s="241">
        <f t="shared" si="45"/>
        <v>1</v>
      </c>
      <c r="BI21" s="241">
        <f t="shared" si="45"/>
        <v>1</v>
      </c>
      <c r="BJ21" s="241">
        <f t="shared" si="45"/>
        <v>1</v>
      </c>
      <c r="BK21" s="241">
        <f t="shared" si="45"/>
        <v>1</v>
      </c>
      <c r="BL21" s="241">
        <f t="shared" si="45"/>
        <v>1</v>
      </c>
      <c r="BM21" s="241">
        <f t="shared" si="45"/>
        <v>1</v>
      </c>
      <c r="BN21" s="241">
        <f t="shared" si="45"/>
        <v>1</v>
      </c>
      <c r="BO21" s="241">
        <f t="shared" si="45"/>
        <v>1</v>
      </c>
      <c r="BP21" s="241">
        <f t="shared" si="45"/>
        <v>1</v>
      </c>
      <c r="BQ21" s="241">
        <f t="shared" si="45"/>
        <v>1</v>
      </c>
      <c r="BR21" s="241">
        <f t="shared" si="45"/>
        <v>1</v>
      </c>
      <c r="BS21" s="241">
        <f t="shared" si="45"/>
        <v>1</v>
      </c>
      <c r="BT21" s="241">
        <f t="shared" si="45"/>
        <v>1</v>
      </c>
      <c r="BU21" s="241">
        <f t="shared" si="45"/>
        <v>1</v>
      </c>
      <c r="BV21" s="241">
        <f t="shared" si="45"/>
        <v>1</v>
      </c>
      <c r="BW21" s="241">
        <f t="shared" si="45"/>
        <v>1</v>
      </c>
      <c r="BX21" s="241">
        <f t="shared" si="45"/>
        <v>1</v>
      </c>
      <c r="BY21" s="241">
        <f t="shared" si="45"/>
        <v>1</v>
      </c>
      <c r="BZ21" s="241">
        <f t="shared" si="45"/>
        <v>1</v>
      </c>
      <c r="CA21" s="241">
        <f t="shared" si="45"/>
        <v>1</v>
      </c>
      <c r="CB21" s="241">
        <f t="shared" si="45"/>
        <v>1</v>
      </c>
      <c r="CC21" s="241">
        <f t="shared" si="45"/>
        <v>1</v>
      </c>
      <c r="CD21" s="241">
        <f t="shared" si="45"/>
        <v>1</v>
      </c>
      <c r="CE21" s="241">
        <f t="shared" si="45"/>
        <v>1</v>
      </c>
      <c r="CF21" s="241"/>
      <c r="CG21" s="241"/>
      <c r="CH21" s="241"/>
      <c r="CI21" s="2"/>
      <c r="CJ21" s="2"/>
      <c r="CK21" s="2"/>
      <c r="CL21" s="2"/>
      <c r="CM21" s="2"/>
    </row>
    <row r="22" spans="1:91" s="1" customFormat="1" ht="15.75" x14ac:dyDescent="0.25">
      <c r="A22" s="305"/>
      <c r="B22" s="254"/>
      <c r="C22" s="255"/>
      <c r="D22" s="470"/>
      <c r="E22" s="256"/>
      <c r="F22" s="256"/>
      <c r="G22" s="203">
        <f t="shared" ca="1" si="1"/>
        <v>0</v>
      </c>
      <c r="H22" s="256"/>
      <c r="I22" s="256"/>
      <c r="J22" s="316">
        <v>0</v>
      </c>
      <c r="K22" s="316">
        <v>0</v>
      </c>
      <c r="L22" s="203">
        <f t="shared" si="2"/>
        <v>0</v>
      </c>
      <c r="M22" s="472" t="str">
        <f ca="1">IF(L22&lt;Daten!$C$99,"ja","nein")</f>
        <v>ja</v>
      </c>
      <c r="N22" s="257"/>
      <c r="O22" s="205">
        <f ca="1">Daten!$D$95*J22+30*K22</f>
        <v>0</v>
      </c>
      <c r="P22" s="204">
        <f ca="1">IF(AND(N22&gt;0,O22&gt;0),((Daten!$D$95)/O22)*N22,0)</f>
        <v>0</v>
      </c>
      <c r="Q22" s="259"/>
      <c r="R22" s="203">
        <f t="shared" si="3"/>
        <v>0</v>
      </c>
      <c r="S22" s="307">
        <f t="shared" si="4"/>
        <v>0</v>
      </c>
      <c r="T22" s="243"/>
      <c r="U22" s="240">
        <f t="shared" si="0"/>
        <v>219460</v>
      </c>
      <c r="V22" s="241">
        <f t="shared" si="5"/>
        <v>1</v>
      </c>
      <c r="W22" s="241">
        <f t="shared" ref="W22:BB22" si="46">IF(DATE(YEAR(V22)+$J$22,MONTH(V22)+$K$22,DAY(1))&lt;=$U$22,DATE(YEAR(V22)+$J$22,MONTH(V22)+$K$22,DAY(1)),0)</f>
        <v>1</v>
      </c>
      <c r="X22" s="241">
        <f t="shared" si="46"/>
        <v>1</v>
      </c>
      <c r="Y22" s="241">
        <f t="shared" si="46"/>
        <v>1</v>
      </c>
      <c r="Z22" s="241">
        <f t="shared" si="46"/>
        <v>1</v>
      </c>
      <c r="AA22" s="241">
        <f t="shared" si="46"/>
        <v>1</v>
      </c>
      <c r="AB22" s="241">
        <f t="shared" si="46"/>
        <v>1</v>
      </c>
      <c r="AC22" s="241">
        <f t="shared" si="46"/>
        <v>1</v>
      </c>
      <c r="AD22" s="241">
        <f t="shared" si="46"/>
        <v>1</v>
      </c>
      <c r="AE22" s="241">
        <f t="shared" si="46"/>
        <v>1</v>
      </c>
      <c r="AF22" s="241">
        <f t="shared" si="46"/>
        <v>1</v>
      </c>
      <c r="AG22" s="241">
        <f t="shared" si="46"/>
        <v>1</v>
      </c>
      <c r="AH22" s="241">
        <f t="shared" si="46"/>
        <v>1</v>
      </c>
      <c r="AI22" s="241">
        <f t="shared" si="46"/>
        <v>1</v>
      </c>
      <c r="AJ22" s="241">
        <f t="shared" si="46"/>
        <v>1</v>
      </c>
      <c r="AK22" s="241">
        <f t="shared" si="46"/>
        <v>1</v>
      </c>
      <c r="AL22" s="241">
        <f t="shared" si="46"/>
        <v>1</v>
      </c>
      <c r="AM22" s="241">
        <f t="shared" si="46"/>
        <v>1</v>
      </c>
      <c r="AN22" s="241">
        <f t="shared" si="46"/>
        <v>1</v>
      </c>
      <c r="AO22" s="241">
        <f t="shared" si="46"/>
        <v>1</v>
      </c>
      <c r="AP22" s="241">
        <f t="shared" si="46"/>
        <v>1</v>
      </c>
      <c r="AQ22" s="241">
        <f t="shared" si="46"/>
        <v>1</v>
      </c>
      <c r="AR22" s="241">
        <f t="shared" si="46"/>
        <v>1</v>
      </c>
      <c r="AS22" s="241">
        <f t="shared" si="46"/>
        <v>1</v>
      </c>
      <c r="AT22" s="241">
        <f t="shared" si="46"/>
        <v>1</v>
      </c>
      <c r="AU22" s="241">
        <f t="shared" si="46"/>
        <v>1</v>
      </c>
      <c r="AV22" s="241">
        <f t="shared" si="46"/>
        <v>1</v>
      </c>
      <c r="AW22" s="241">
        <f t="shared" si="46"/>
        <v>1</v>
      </c>
      <c r="AX22" s="241">
        <f t="shared" si="46"/>
        <v>1</v>
      </c>
      <c r="AY22" s="241">
        <f t="shared" si="46"/>
        <v>1</v>
      </c>
      <c r="AZ22" s="241">
        <f t="shared" si="46"/>
        <v>1</v>
      </c>
      <c r="BA22" s="241">
        <f t="shared" si="46"/>
        <v>1</v>
      </c>
      <c r="BB22" s="241">
        <f t="shared" si="46"/>
        <v>1</v>
      </c>
      <c r="BC22" s="241">
        <f t="shared" ref="BC22:CE22" si="47">IF(DATE(YEAR(BB22)+$J$22,MONTH(BB22)+$K$22,DAY(1))&lt;=$U$22,DATE(YEAR(BB22)+$J$22,MONTH(BB22)+$K$22,DAY(1)),0)</f>
        <v>1</v>
      </c>
      <c r="BD22" s="241">
        <f t="shared" si="47"/>
        <v>1</v>
      </c>
      <c r="BE22" s="241">
        <f t="shared" si="47"/>
        <v>1</v>
      </c>
      <c r="BF22" s="241">
        <f t="shared" si="47"/>
        <v>1</v>
      </c>
      <c r="BG22" s="241">
        <f t="shared" si="47"/>
        <v>1</v>
      </c>
      <c r="BH22" s="241">
        <f t="shared" si="47"/>
        <v>1</v>
      </c>
      <c r="BI22" s="241">
        <f t="shared" si="47"/>
        <v>1</v>
      </c>
      <c r="BJ22" s="241">
        <f t="shared" si="47"/>
        <v>1</v>
      </c>
      <c r="BK22" s="241">
        <f t="shared" si="47"/>
        <v>1</v>
      </c>
      <c r="BL22" s="241">
        <f t="shared" si="47"/>
        <v>1</v>
      </c>
      <c r="BM22" s="241">
        <f t="shared" si="47"/>
        <v>1</v>
      </c>
      <c r="BN22" s="241">
        <f t="shared" si="47"/>
        <v>1</v>
      </c>
      <c r="BO22" s="241">
        <f t="shared" si="47"/>
        <v>1</v>
      </c>
      <c r="BP22" s="241">
        <f t="shared" si="47"/>
        <v>1</v>
      </c>
      <c r="BQ22" s="241">
        <f t="shared" si="47"/>
        <v>1</v>
      </c>
      <c r="BR22" s="241">
        <f t="shared" si="47"/>
        <v>1</v>
      </c>
      <c r="BS22" s="241">
        <f t="shared" si="47"/>
        <v>1</v>
      </c>
      <c r="BT22" s="241">
        <f t="shared" si="47"/>
        <v>1</v>
      </c>
      <c r="BU22" s="241">
        <f t="shared" si="47"/>
        <v>1</v>
      </c>
      <c r="BV22" s="241">
        <f t="shared" si="47"/>
        <v>1</v>
      </c>
      <c r="BW22" s="241">
        <f t="shared" si="47"/>
        <v>1</v>
      </c>
      <c r="BX22" s="241">
        <f t="shared" si="47"/>
        <v>1</v>
      </c>
      <c r="BY22" s="241">
        <f t="shared" si="47"/>
        <v>1</v>
      </c>
      <c r="BZ22" s="241">
        <f t="shared" si="47"/>
        <v>1</v>
      </c>
      <c r="CA22" s="241">
        <f t="shared" si="47"/>
        <v>1</v>
      </c>
      <c r="CB22" s="241">
        <f t="shared" si="47"/>
        <v>1</v>
      </c>
      <c r="CC22" s="241">
        <f t="shared" si="47"/>
        <v>1</v>
      </c>
      <c r="CD22" s="241">
        <f t="shared" si="47"/>
        <v>1</v>
      </c>
      <c r="CE22" s="241">
        <f t="shared" si="47"/>
        <v>1</v>
      </c>
      <c r="CF22" s="241"/>
      <c r="CG22" s="241"/>
      <c r="CH22" s="241"/>
      <c r="CI22" s="2"/>
      <c r="CJ22" s="2"/>
      <c r="CK22" s="2"/>
      <c r="CL22" s="2"/>
      <c r="CM22" s="2"/>
    </row>
    <row r="23" spans="1:91" s="1" customFormat="1" ht="15.75" x14ac:dyDescent="0.25">
      <c r="A23" s="305"/>
      <c r="B23" s="254"/>
      <c r="C23" s="255"/>
      <c r="D23" s="470"/>
      <c r="E23" s="256"/>
      <c r="F23" s="256"/>
      <c r="G23" s="203">
        <f t="shared" ca="1" si="1"/>
        <v>0</v>
      </c>
      <c r="H23" s="256"/>
      <c r="I23" s="256"/>
      <c r="J23" s="316">
        <v>0</v>
      </c>
      <c r="K23" s="316">
        <v>0</v>
      </c>
      <c r="L23" s="203">
        <f t="shared" si="2"/>
        <v>0</v>
      </c>
      <c r="M23" s="472" t="str">
        <f ca="1">IF(L23&lt;Daten!$C$99,"ja","nein")</f>
        <v>ja</v>
      </c>
      <c r="N23" s="257"/>
      <c r="O23" s="205">
        <f ca="1">Daten!$D$95*J23+30*K23</f>
        <v>0</v>
      </c>
      <c r="P23" s="204">
        <f ca="1">IF(AND(N23&gt;0,O23&gt;0),((Daten!$D$95)/O23)*N23,0)</f>
        <v>0</v>
      </c>
      <c r="Q23" s="259"/>
      <c r="R23" s="203">
        <f t="shared" si="3"/>
        <v>0</v>
      </c>
      <c r="S23" s="307">
        <f t="shared" si="4"/>
        <v>0</v>
      </c>
      <c r="T23" s="243"/>
      <c r="U23" s="240">
        <f t="shared" si="0"/>
        <v>219460</v>
      </c>
      <c r="V23" s="241">
        <f t="shared" si="5"/>
        <v>1</v>
      </c>
      <c r="W23" s="241">
        <f t="shared" ref="W23:BB23" si="48">IF(DATE(YEAR(V23)+$J$23,MONTH(V23)+$K$23,DAY(1))&lt;=$U$23,DATE(YEAR(V23)+$J$23,MONTH(V23)+$K$23,DAY(1)),0)</f>
        <v>1</v>
      </c>
      <c r="X23" s="241">
        <f t="shared" si="48"/>
        <v>1</v>
      </c>
      <c r="Y23" s="241">
        <f t="shared" si="48"/>
        <v>1</v>
      </c>
      <c r="Z23" s="241">
        <f t="shared" si="48"/>
        <v>1</v>
      </c>
      <c r="AA23" s="241">
        <f t="shared" si="48"/>
        <v>1</v>
      </c>
      <c r="AB23" s="241">
        <f t="shared" si="48"/>
        <v>1</v>
      </c>
      <c r="AC23" s="241">
        <f t="shared" si="48"/>
        <v>1</v>
      </c>
      <c r="AD23" s="241">
        <f t="shared" si="48"/>
        <v>1</v>
      </c>
      <c r="AE23" s="241">
        <f t="shared" si="48"/>
        <v>1</v>
      </c>
      <c r="AF23" s="241">
        <f t="shared" si="48"/>
        <v>1</v>
      </c>
      <c r="AG23" s="241">
        <f t="shared" si="48"/>
        <v>1</v>
      </c>
      <c r="AH23" s="241">
        <f t="shared" si="48"/>
        <v>1</v>
      </c>
      <c r="AI23" s="241">
        <f t="shared" si="48"/>
        <v>1</v>
      </c>
      <c r="AJ23" s="241">
        <f t="shared" si="48"/>
        <v>1</v>
      </c>
      <c r="AK23" s="241">
        <f t="shared" si="48"/>
        <v>1</v>
      </c>
      <c r="AL23" s="241">
        <f t="shared" si="48"/>
        <v>1</v>
      </c>
      <c r="AM23" s="241">
        <f t="shared" si="48"/>
        <v>1</v>
      </c>
      <c r="AN23" s="241">
        <f t="shared" si="48"/>
        <v>1</v>
      </c>
      <c r="AO23" s="241">
        <f t="shared" si="48"/>
        <v>1</v>
      </c>
      <c r="AP23" s="241">
        <f t="shared" si="48"/>
        <v>1</v>
      </c>
      <c r="AQ23" s="241">
        <f t="shared" si="48"/>
        <v>1</v>
      </c>
      <c r="AR23" s="241">
        <f t="shared" si="48"/>
        <v>1</v>
      </c>
      <c r="AS23" s="241">
        <f t="shared" si="48"/>
        <v>1</v>
      </c>
      <c r="AT23" s="241">
        <f t="shared" si="48"/>
        <v>1</v>
      </c>
      <c r="AU23" s="241">
        <f t="shared" si="48"/>
        <v>1</v>
      </c>
      <c r="AV23" s="241">
        <f t="shared" si="48"/>
        <v>1</v>
      </c>
      <c r="AW23" s="241">
        <f t="shared" si="48"/>
        <v>1</v>
      </c>
      <c r="AX23" s="241">
        <f t="shared" si="48"/>
        <v>1</v>
      </c>
      <c r="AY23" s="241">
        <f t="shared" si="48"/>
        <v>1</v>
      </c>
      <c r="AZ23" s="241">
        <f t="shared" si="48"/>
        <v>1</v>
      </c>
      <c r="BA23" s="241">
        <f t="shared" si="48"/>
        <v>1</v>
      </c>
      <c r="BB23" s="241">
        <f t="shared" si="48"/>
        <v>1</v>
      </c>
      <c r="BC23" s="241">
        <f t="shared" ref="BC23:CE23" si="49">IF(DATE(YEAR(BB23)+$J$23,MONTH(BB23)+$K$23,DAY(1))&lt;=$U$23,DATE(YEAR(BB23)+$J$23,MONTH(BB23)+$K$23,DAY(1)),0)</f>
        <v>1</v>
      </c>
      <c r="BD23" s="241">
        <f t="shared" si="49"/>
        <v>1</v>
      </c>
      <c r="BE23" s="241">
        <f t="shared" si="49"/>
        <v>1</v>
      </c>
      <c r="BF23" s="241">
        <f t="shared" si="49"/>
        <v>1</v>
      </c>
      <c r="BG23" s="241">
        <f t="shared" si="49"/>
        <v>1</v>
      </c>
      <c r="BH23" s="241">
        <f t="shared" si="49"/>
        <v>1</v>
      </c>
      <c r="BI23" s="241">
        <f t="shared" si="49"/>
        <v>1</v>
      </c>
      <c r="BJ23" s="241">
        <f t="shared" si="49"/>
        <v>1</v>
      </c>
      <c r="BK23" s="241">
        <f t="shared" si="49"/>
        <v>1</v>
      </c>
      <c r="BL23" s="241">
        <f t="shared" si="49"/>
        <v>1</v>
      </c>
      <c r="BM23" s="241">
        <f t="shared" si="49"/>
        <v>1</v>
      </c>
      <c r="BN23" s="241">
        <f t="shared" si="49"/>
        <v>1</v>
      </c>
      <c r="BO23" s="241">
        <f t="shared" si="49"/>
        <v>1</v>
      </c>
      <c r="BP23" s="241">
        <f t="shared" si="49"/>
        <v>1</v>
      </c>
      <c r="BQ23" s="241">
        <f t="shared" si="49"/>
        <v>1</v>
      </c>
      <c r="BR23" s="241">
        <f t="shared" si="49"/>
        <v>1</v>
      </c>
      <c r="BS23" s="241">
        <f t="shared" si="49"/>
        <v>1</v>
      </c>
      <c r="BT23" s="241">
        <f t="shared" si="49"/>
        <v>1</v>
      </c>
      <c r="BU23" s="241">
        <f t="shared" si="49"/>
        <v>1</v>
      </c>
      <c r="BV23" s="241">
        <f t="shared" si="49"/>
        <v>1</v>
      </c>
      <c r="BW23" s="241">
        <f t="shared" si="49"/>
        <v>1</v>
      </c>
      <c r="BX23" s="241">
        <f t="shared" si="49"/>
        <v>1</v>
      </c>
      <c r="BY23" s="241">
        <f t="shared" si="49"/>
        <v>1</v>
      </c>
      <c r="BZ23" s="241">
        <f t="shared" si="49"/>
        <v>1</v>
      </c>
      <c r="CA23" s="241">
        <f t="shared" si="49"/>
        <v>1</v>
      </c>
      <c r="CB23" s="241">
        <f t="shared" si="49"/>
        <v>1</v>
      </c>
      <c r="CC23" s="241">
        <f t="shared" si="49"/>
        <v>1</v>
      </c>
      <c r="CD23" s="241">
        <f t="shared" si="49"/>
        <v>1</v>
      </c>
      <c r="CE23" s="241">
        <f t="shared" si="49"/>
        <v>1</v>
      </c>
      <c r="CF23" s="241"/>
      <c r="CG23" s="241"/>
      <c r="CH23" s="241"/>
      <c r="CI23" s="2"/>
      <c r="CJ23" s="2"/>
      <c r="CK23" s="2"/>
      <c r="CL23" s="2"/>
      <c r="CM23" s="2"/>
    </row>
    <row r="24" spans="1:91" s="1" customFormat="1" ht="15.75" x14ac:dyDescent="0.25">
      <c r="A24" s="305"/>
      <c r="B24" s="254"/>
      <c r="C24" s="255"/>
      <c r="D24" s="470"/>
      <c r="E24" s="256"/>
      <c r="F24" s="256"/>
      <c r="G24" s="203">
        <f t="shared" ca="1" si="1"/>
        <v>0</v>
      </c>
      <c r="H24" s="256"/>
      <c r="I24" s="256"/>
      <c r="J24" s="316">
        <v>0</v>
      </c>
      <c r="K24" s="316">
        <v>0</v>
      </c>
      <c r="L24" s="203">
        <f t="shared" si="2"/>
        <v>0</v>
      </c>
      <c r="M24" s="472" t="str">
        <f ca="1">IF(L24&lt;Daten!$C$99,"ja","nein")</f>
        <v>ja</v>
      </c>
      <c r="N24" s="257"/>
      <c r="O24" s="205">
        <f ca="1">Daten!$D$95*J24+30*K24</f>
        <v>0</v>
      </c>
      <c r="P24" s="204">
        <f ca="1">IF(AND(N24&gt;0,O24&gt;0),((Daten!$D$95)/O24)*N24,0)</f>
        <v>0</v>
      </c>
      <c r="Q24" s="259"/>
      <c r="R24" s="203">
        <f t="shared" si="3"/>
        <v>0</v>
      </c>
      <c r="S24" s="307">
        <f t="shared" si="4"/>
        <v>0</v>
      </c>
      <c r="T24" s="243"/>
      <c r="U24" s="240">
        <f t="shared" si="0"/>
        <v>219460</v>
      </c>
      <c r="V24" s="241">
        <f t="shared" si="5"/>
        <v>1</v>
      </c>
      <c r="W24" s="241">
        <f t="shared" ref="W24:BB24" si="50">IF(DATE(YEAR(V24)+$J$24,MONTH(V24)+$K$24,DAY(1))&lt;=$U$24,DATE(YEAR(V24)+$J$24,MONTH(V24)+$K$24,DAY(1)),0)</f>
        <v>1</v>
      </c>
      <c r="X24" s="241">
        <f t="shared" si="50"/>
        <v>1</v>
      </c>
      <c r="Y24" s="241">
        <f t="shared" si="50"/>
        <v>1</v>
      </c>
      <c r="Z24" s="241">
        <f t="shared" si="50"/>
        <v>1</v>
      </c>
      <c r="AA24" s="241">
        <f t="shared" si="50"/>
        <v>1</v>
      </c>
      <c r="AB24" s="241">
        <f t="shared" si="50"/>
        <v>1</v>
      </c>
      <c r="AC24" s="241">
        <f t="shared" si="50"/>
        <v>1</v>
      </c>
      <c r="AD24" s="241">
        <f t="shared" si="50"/>
        <v>1</v>
      </c>
      <c r="AE24" s="241">
        <f t="shared" si="50"/>
        <v>1</v>
      </c>
      <c r="AF24" s="241">
        <f t="shared" si="50"/>
        <v>1</v>
      </c>
      <c r="AG24" s="241">
        <f t="shared" si="50"/>
        <v>1</v>
      </c>
      <c r="AH24" s="241">
        <f t="shared" si="50"/>
        <v>1</v>
      </c>
      <c r="AI24" s="241">
        <f t="shared" si="50"/>
        <v>1</v>
      </c>
      <c r="AJ24" s="241">
        <f t="shared" si="50"/>
        <v>1</v>
      </c>
      <c r="AK24" s="241">
        <f t="shared" si="50"/>
        <v>1</v>
      </c>
      <c r="AL24" s="241">
        <f t="shared" si="50"/>
        <v>1</v>
      </c>
      <c r="AM24" s="241">
        <f t="shared" si="50"/>
        <v>1</v>
      </c>
      <c r="AN24" s="241">
        <f t="shared" si="50"/>
        <v>1</v>
      </c>
      <c r="AO24" s="241">
        <f t="shared" si="50"/>
        <v>1</v>
      </c>
      <c r="AP24" s="241">
        <f t="shared" si="50"/>
        <v>1</v>
      </c>
      <c r="AQ24" s="241">
        <f t="shared" si="50"/>
        <v>1</v>
      </c>
      <c r="AR24" s="241">
        <f t="shared" si="50"/>
        <v>1</v>
      </c>
      <c r="AS24" s="241">
        <f t="shared" si="50"/>
        <v>1</v>
      </c>
      <c r="AT24" s="241">
        <f t="shared" si="50"/>
        <v>1</v>
      </c>
      <c r="AU24" s="241">
        <f t="shared" si="50"/>
        <v>1</v>
      </c>
      <c r="AV24" s="241">
        <f t="shared" si="50"/>
        <v>1</v>
      </c>
      <c r="AW24" s="241">
        <f t="shared" si="50"/>
        <v>1</v>
      </c>
      <c r="AX24" s="241">
        <f t="shared" si="50"/>
        <v>1</v>
      </c>
      <c r="AY24" s="241">
        <f t="shared" si="50"/>
        <v>1</v>
      </c>
      <c r="AZ24" s="241">
        <f t="shared" si="50"/>
        <v>1</v>
      </c>
      <c r="BA24" s="241">
        <f t="shared" si="50"/>
        <v>1</v>
      </c>
      <c r="BB24" s="241">
        <f t="shared" si="50"/>
        <v>1</v>
      </c>
      <c r="BC24" s="241">
        <f t="shared" ref="BC24:CE24" si="51">IF(DATE(YEAR(BB24)+$J$24,MONTH(BB24)+$K$24,DAY(1))&lt;=$U$24,DATE(YEAR(BB24)+$J$24,MONTH(BB24)+$K$24,DAY(1)),0)</f>
        <v>1</v>
      </c>
      <c r="BD24" s="241">
        <f t="shared" si="51"/>
        <v>1</v>
      </c>
      <c r="BE24" s="241">
        <f t="shared" si="51"/>
        <v>1</v>
      </c>
      <c r="BF24" s="241">
        <f t="shared" si="51"/>
        <v>1</v>
      </c>
      <c r="BG24" s="241">
        <f t="shared" si="51"/>
        <v>1</v>
      </c>
      <c r="BH24" s="241">
        <f t="shared" si="51"/>
        <v>1</v>
      </c>
      <c r="BI24" s="241">
        <f t="shared" si="51"/>
        <v>1</v>
      </c>
      <c r="BJ24" s="241">
        <f t="shared" si="51"/>
        <v>1</v>
      </c>
      <c r="BK24" s="241">
        <f t="shared" si="51"/>
        <v>1</v>
      </c>
      <c r="BL24" s="241">
        <f t="shared" si="51"/>
        <v>1</v>
      </c>
      <c r="BM24" s="241">
        <f t="shared" si="51"/>
        <v>1</v>
      </c>
      <c r="BN24" s="241">
        <f t="shared" si="51"/>
        <v>1</v>
      </c>
      <c r="BO24" s="241">
        <f t="shared" si="51"/>
        <v>1</v>
      </c>
      <c r="BP24" s="241">
        <f t="shared" si="51"/>
        <v>1</v>
      </c>
      <c r="BQ24" s="241">
        <f t="shared" si="51"/>
        <v>1</v>
      </c>
      <c r="BR24" s="241">
        <f t="shared" si="51"/>
        <v>1</v>
      </c>
      <c r="BS24" s="241">
        <f t="shared" si="51"/>
        <v>1</v>
      </c>
      <c r="BT24" s="241">
        <f t="shared" si="51"/>
        <v>1</v>
      </c>
      <c r="BU24" s="241">
        <f t="shared" si="51"/>
        <v>1</v>
      </c>
      <c r="BV24" s="241">
        <f t="shared" si="51"/>
        <v>1</v>
      </c>
      <c r="BW24" s="241">
        <f t="shared" si="51"/>
        <v>1</v>
      </c>
      <c r="BX24" s="241">
        <f t="shared" si="51"/>
        <v>1</v>
      </c>
      <c r="BY24" s="241">
        <f t="shared" si="51"/>
        <v>1</v>
      </c>
      <c r="BZ24" s="241">
        <f t="shared" si="51"/>
        <v>1</v>
      </c>
      <c r="CA24" s="241">
        <f t="shared" si="51"/>
        <v>1</v>
      </c>
      <c r="CB24" s="241">
        <f t="shared" si="51"/>
        <v>1</v>
      </c>
      <c r="CC24" s="241">
        <f t="shared" si="51"/>
        <v>1</v>
      </c>
      <c r="CD24" s="241">
        <f t="shared" si="51"/>
        <v>1</v>
      </c>
      <c r="CE24" s="241">
        <f t="shared" si="51"/>
        <v>1</v>
      </c>
      <c r="CF24" s="241"/>
      <c r="CG24" s="241"/>
      <c r="CH24" s="241"/>
      <c r="CI24" s="2"/>
      <c r="CJ24" s="2"/>
      <c r="CK24" s="2"/>
      <c r="CL24" s="2"/>
      <c r="CM24" s="2"/>
    </row>
    <row r="25" spans="1:91" s="1" customFormat="1" ht="15.75" x14ac:dyDescent="0.25">
      <c r="A25" s="305"/>
      <c r="B25" s="254"/>
      <c r="C25" s="255"/>
      <c r="D25" s="470"/>
      <c r="E25" s="256"/>
      <c r="F25" s="256"/>
      <c r="G25" s="203">
        <f t="shared" ca="1" si="1"/>
        <v>0</v>
      </c>
      <c r="H25" s="256"/>
      <c r="I25" s="256"/>
      <c r="J25" s="316">
        <v>0</v>
      </c>
      <c r="K25" s="316">
        <v>0</v>
      </c>
      <c r="L25" s="203">
        <f t="shared" si="2"/>
        <v>0</v>
      </c>
      <c r="M25" s="472" t="str">
        <f ca="1">IF(L25&lt;Daten!$C$99,"ja","nein")</f>
        <v>ja</v>
      </c>
      <c r="N25" s="257"/>
      <c r="O25" s="205">
        <f ca="1">Daten!$D$95*J25+30*K25</f>
        <v>0</v>
      </c>
      <c r="P25" s="204">
        <f ca="1">IF(AND(N25&gt;0,O25&gt;0),((Daten!$D$95)/O25)*N25,0)</f>
        <v>0</v>
      </c>
      <c r="Q25" s="259"/>
      <c r="R25" s="203">
        <f t="shared" si="3"/>
        <v>0</v>
      </c>
      <c r="S25" s="307">
        <f t="shared" si="4"/>
        <v>0</v>
      </c>
      <c r="T25" s="243"/>
      <c r="U25" s="240">
        <f t="shared" si="0"/>
        <v>219460</v>
      </c>
      <c r="V25" s="241">
        <f t="shared" si="5"/>
        <v>1</v>
      </c>
      <c r="W25" s="241">
        <f t="shared" ref="W25:BB25" si="52">IF(DATE(YEAR(V25)+$J$25,MONTH(V25)+$K$25,DAY(1))&lt;=$U$25,DATE(YEAR(V25)+$J$25,MONTH(V25)+$K$25,DAY(1)),0)</f>
        <v>1</v>
      </c>
      <c r="X25" s="241">
        <f t="shared" si="52"/>
        <v>1</v>
      </c>
      <c r="Y25" s="241">
        <f t="shared" si="52"/>
        <v>1</v>
      </c>
      <c r="Z25" s="241">
        <f t="shared" si="52"/>
        <v>1</v>
      </c>
      <c r="AA25" s="241">
        <f t="shared" si="52"/>
        <v>1</v>
      </c>
      <c r="AB25" s="241">
        <f t="shared" si="52"/>
        <v>1</v>
      </c>
      <c r="AC25" s="241">
        <f t="shared" si="52"/>
        <v>1</v>
      </c>
      <c r="AD25" s="241">
        <f t="shared" si="52"/>
        <v>1</v>
      </c>
      <c r="AE25" s="241">
        <f t="shared" si="52"/>
        <v>1</v>
      </c>
      <c r="AF25" s="241">
        <f t="shared" si="52"/>
        <v>1</v>
      </c>
      <c r="AG25" s="241">
        <f t="shared" si="52"/>
        <v>1</v>
      </c>
      <c r="AH25" s="241">
        <f t="shared" si="52"/>
        <v>1</v>
      </c>
      <c r="AI25" s="241">
        <f t="shared" si="52"/>
        <v>1</v>
      </c>
      <c r="AJ25" s="241">
        <f t="shared" si="52"/>
        <v>1</v>
      </c>
      <c r="AK25" s="241">
        <f t="shared" si="52"/>
        <v>1</v>
      </c>
      <c r="AL25" s="241">
        <f t="shared" si="52"/>
        <v>1</v>
      </c>
      <c r="AM25" s="241">
        <f t="shared" si="52"/>
        <v>1</v>
      </c>
      <c r="AN25" s="241">
        <f t="shared" si="52"/>
        <v>1</v>
      </c>
      <c r="AO25" s="241">
        <f t="shared" si="52"/>
        <v>1</v>
      </c>
      <c r="AP25" s="241">
        <f t="shared" si="52"/>
        <v>1</v>
      </c>
      <c r="AQ25" s="241">
        <f t="shared" si="52"/>
        <v>1</v>
      </c>
      <c r="AR25" s="241">
        <f t="shared" si="52"/>
        <v>1</v>
      </c>
      <c r="AS25" s="241">
        <f t="shared" si="52"/>
        <v>1</v>
      </c>
      <c r="AT25" s="241">
        <f t="shared" si="52"/>
        <v>1</v>
      </c>
      <c r="AU25" s="241">
        <f t="shared" si="52"/>
        <v>1</v>
      </c>
      <c r="AV25" s="241">
        <f t="shared" si="52"/>
        <v>1</v>
      </c>
      <c r="AW25" s="241">
        <f t="shared" si="52"/>
        <v>1</v>
      </c>
      <c r="AX25" s="241">
        <f t="shared" si="52"/>
        <v>1</v>
      </c>
      <c r="AY25" s="241">
        <f t="shared" si="52"/>
        <v>1</v>
      </c>
      <c r="AZ25" s="241">
        <f t="shared" si="52"/>
        <v>1</v>
      </c>
      <c r="BA25" s="241">
        <f t="shared" si="52"/>
        <v>1</v>
      </c>
      <c r="BB25" s="241">
        <f t="shared" si="52"/>
        <v>1</v>
      </c>
      <c r="BC25" s="241">
        <f t="shared" ref="BC25:CE25" si="53">IF(DATE(YEAR(BB25)+$J$25,MONTH(BB25)+$K$25,DAY(1))&lt;=$U$25,DATE(YEAR(BB25)+$J$25,MONTH(BB25)+$K$25,DAY(1)),0)</f>
        <v>1</v>
      </c>
      <c r="BD25" s="241">
        <f t="shared" si="53"/>
        <v>1</v>
      </c>
      <c r="BE25" s="241">
        <f t="shared" si="53"/>
        <v>1</v>
      </c>
      <c r="BF25" s="241">
        <f t="shared" si="53"/>
        <v>1</v>
      </c>
      <c r="BG25" s="241">
        <f t="shared" si="53"/>
        <v>1</v>
      </c>
      <c r="BH25" s="241">
        <f t="shared" si="53"/>
        <v>1</v>
      </c>
      <c r="BI25" s="241">
        <f t="shared" si="53"/>
        <v>1</v>
      </c>
      <c r="BJ25" s="241">
        <f t="shared" si="53"/>
        <v>1</v>
      </c>
      <c r="BK25" s="241">
        <f t="shared" si="53"/>
        <v>1</v>
      </c>
      <c r="BL25" s="241">
        <f t="shared" si="53"/>
        <v>1</v>
      </c>
      <c r="BM25" s="241">
        <f t="shared" si="53"/>
        <v>1</v>
      </c>
      <c r="BN25" s="241">
        <f t="shared" si="53"/>
        <v>1</v>
      </c>
      <c r="BO25" s="241">
        <f t="shared" si="53"/>
        <v>1</v>
      </c>
      <c r="BP25" s="241">
        <f t="shared" si="53"/>
        <v>1</v>
      </c>
      <c r="BQ25" s="241">
        <f t="shared" si="53"/>
        <v>1</v>
      </c>
      <c r="BR25" s="241">
        <f t="shared" si="53"/>
        <v>1</v>
      </c>
      <c r="BS25" s="241">
        <f t="shared" si="53"/>
        <v>1</v>
      </c>
      <c r="BT25" s="241">
        <f t="shared" si="53"/>
        <v>1</v>
      </c>
      <c r="BU25" s="241">
        <f t="shared" si="53"/>
        <v>1</v>
      </c>
      <c r="BV25" s="241">
        <f t="shared" si="53"/>
        <v>1</v>
      </c>
      <c r="BW25" s="241">
        <f t="shared" si="53"/>
        <v>1</v>
      </c>
      <c r="BX25" s="241">
        <f t="shared" si="53"/>
        <v>1</v>
      </c>
      <c r="BY25" s="241">
        <f t="shared" si="53"/>
        <v>1</v>
      </c>
      <c r="BZ25" s="241">
        <f t="shared" si="53"/>
        <v>1</v>
      </c>
      <c r="CA25" s="241">
        <f t="shared" si="53"/>
        <v>1</v>
      </c>
      <c r="CB25" s="241">
        <f t="shared" si="53"/>
        <v>1</v>
      </c>
      <c r="CC25" s="241">
        <f t="shared" si="53"/>
        <v>1</v>
      </c>
      <c r="CD25" s="241">
        <f t="shared" si="53"/>
        <v>1</v>
      </c>
      <c r="CE25" s="241">
        <f t="shared" si="53"/>
        <v>1</v>
      </c>
      <c r="CF25" s="241"/>
      <c r="CG25" s="241"/>
      <c r="CH25" s="241"/>
      <c r="CI25" s="2"/>
      <c r="CJ25" s="2"/>
      <c r="CK25" s="2"/>
      <c r="CL25" s="2"/>
      <c r="CM25" s="2"/>
    </row>
    <row r="26" spans="1:91" s="1" customFormat="1" ht="15.75" x14ac:dyDescent="0.25">
      <c r="A26" s="305"/>
      <c r="B26" s="254"/>
      <c r="C26" s="255"/>
      <c r="D26" s="470"/>
      <c r="E26" s="256"/>
      <c r="F26" s="256"/>
      <c r="G26" s="203">
        <f t="shared" ca="1" si="1"/>
        <v>0</v>
      </c>
      <c r="H26" s="256"/>
      <c r="I26" s="256"/>
      <c r="J26" s="316">
        <v>0</v>
      </c>
      <c r="K26" s="316">
        <v>0</v>
      </c>
      <c r="L26" s="203">
        <f t="shared" si="2"/>
        <v>0</v>
      </c>
      <c r="M26" s="472" t="str">
        <f ca="1">IF(L26&lt;Daten!$C$99,"ja","nein")</f>
        <v>ja</v>
      </c>
      <c r="N26" s="257"/>
      <c r="O26" s="205">
        <f ca="1">Daten!$D$95*J26+30*K26</f>
        <v>0</v>
      </c>
      <c r="P26" s="204">
        <f ca="1">IF(AND(N26&gt;0,O26&gt;0),((Daten!$D$95)/O26)*N26,0)</f>
        <v>0</v>
      </c>
      <c r="Q26" s="259"/>
      <c r="R26" s="203">
        <f t="shared" si="3"/>
        <v>0</v>
      </c>
      <c r="S26" s="307">
        <f t="shared" si="4"/>
        <v>0</v>
      </c>
      <c r="T26" s="243"/>
      <c r="U26" s="240">
        <f t="shared" si="0"/>
        <v>219460</v>
      </c>
      <c r="V26" s="241">
        <f t="shared" si="5"/>
        <v>1</v>
      </c>
      <c r="W26" s="241">
        <f t="shared" ref="W26:BB26" si="54">IF(DATE(YEAR(V26)+$J$26,MONTH(V26)+$K$26,DAY(1))&lt;=$U$26,DATE(YEAR(V26)+$J$26,MONTH(V26)+$K$26,DAY(1)),0)</f>
        <v>1</v>
      </c>
      <c r="X26" s="241">
        <f t="shared" si="54"/>
        <v>1</v>
      </c>
      <c r="Y26" s="241">
        <f t="shared" si="54"/>
        <v>1</v>
      </c>
      <c r="Z26" s="241">
        <f t="shared" si="54"/>
        <v>1</v>
      </c>
      <c r="AA26" s="241">
        <f t="shared" si="54"/>
        <v>1</v>
      </c>
      <c r="AB26" s="241">
        <f t="shared" si="54"/>
        <v>1</v>
      </c>
      <c r="AC26" s="241">
        <f t="shared" si="54"/>
        <v>1</v>
      </c>
      <c r="AD26" s="241">
        <f t="shared" si="54"/>
        <v>1</v>
      </c>
      <c r="AE26" s="241">
        <f t="shared" si="54"/>
        <v>1</v>
      </c>
      <c r="AF26" s="241">
        <f t="shared" si="54"/>
        <v>1</v>
      </c>
      <c r="AG26" s="241">
        <f t="shared" si="54"/>
        <v>1</v>
      </c>
      <c r="AH26" s="241">
        <f t="shared" si="54"/>
        <v>1</v>
      </c>
      <c r="AI26" s="241">
        <f t="shared" si="54"/>
        <v>1</v>
      </c>
      <c r="AJ26" s="241">
        <f t="shared" si="54"/>
        <v>1</v>
      </c>
      <c r="AK26" s="241">
        <f t="shared" si="54"/>
        <v>1</v>
      </c>
      <c r="AL26" s="241">
        <f t="shared" si="54"/>
        <v>1</v>
      </c>
      <c r="AM26" s="241">
        <f t="shared" si="54"/>
        <v>1</v>
      </c>
      <c r="AN26" s="241">
        <f t="shared" si="54"/>
        <v>1</v>
      </c>
      <c r="AO26" s="241">
        <f t="shared" si="54"/>
        <v>1</v>
      </c>
      <c r="AP26" s="241">
        <f t="shared" si="54"/>
        <v>1</v>
      </c>
      <c r="AQ26" s="241">
        <f t="shared" si="54"/>
        <v>1</v>
      </c>
      <c r="AR26" s="241">
        <f t="shared" si="54"/>
        <v>1</v>
      </c>
      <c r="AS26" s="241">
        <f t="shared" si="54"/>
        <v>1</v>
      </c>
      <c r="AT26" s="241">
        <f t="shared" si="54"/>
        <v>1</v>
      </c>
      <c r="AU26" s="241">
        <f t="shared" si="54"/>
        <v>1</v>
      </c>
      <c r="AV26" s="241">
        <f t="shared" si="54"/>
        <v>1</v>
      </c>
      <c r="AW26" s="241">
        <f t="shared" si="54"/>
        <v>1</v>
      </c>
      <c r="AX26" s="241">
        <f t="shared" si="54"/>
        <v>1</v>
      </c>
      <c r="AY26" s="241">
        <f t="shared" si="54"/>
        <v>1</v>
      </c>
      <c r="AZ26" s="241">
        <f t="shared" si="54"/>
        <v>1</v>
      </c>
      <c r="BA26" s="241">
        <f t="shared" si="54"/>
        <v>1</v>
      </c>
      <c r="BB26" s="241">
        <f t="shared" si="54"/>
        <v>1</v>
      </c>
      <c r="BC26" s="241">
        <f t="shared" ref="BC26:CE26" si="55">IF(DATE(YEAR(BB26)+$J$26,MONTH(BB26)+$K$26,DAY(1))&lt;=$U$26,DATE(YEAR(BB26)+$J$26,MONTH(BB26)+$K$26,DAY(1)),0)</f>
        <v>1</v>
      </c>
      <c r="BD26" s="241">
        <f t="shared" si="55"/>
        <v>1</v>
      </c>
      <c r="BE26" s="241">
        <f t="shared" si="55"/>
        <v>1</v>
      </c>
      <c r="BF26" s="241">
        <f t="shared" si="55"/>
        <v>1</v>
      </c>
      <c r="BG26" s="241">
        <f t="shared" si="55"/>
        <v>1</v>
      </c>
      <c r="BH26" s="241">
        <f t="shared" si="55"/>
        <v>1</v>
      </c>
      <c r="BI26" s="241">
        <f t="shared" si="55"/>
        <v>1</v>
      </c>
      <c r="BJ26" s="241">
        <f t="shared" si="55"/>
        <v>1</v>
      </c>
      <c r="BK26" s="241">
        <f t="shared" si="55"/>
        <v>1</v>
      </c>
      <c r="BL26" s="241">
        <f t="shared" si="55"/>
        <v>1</v>
      </c>
      <c r="BM26" s="241">
        <f t="shared" si="55"/>
        <v>1</v>
      </c>
      <c r="BN26" s="241">
        <f t="shared" si="55"/>
        <v>1</v>
      </c>
      <c r="BO26" s="241">
        <f t="shared" si="55"/>
        <v>1</v>
      </c>
      <c r="BP26" s="241">
        <f t="shared" si="55"/>
        <v>1</v>
      </c>
      <c r="BQ26" s="241">
        <f t="shared" si="55"/>
        <v>1</v>
      </c>
      <c r="BR26" s="241">
        <f t="shared" si="55"/>
        <v>1</v>
      </c>
      <c r="BS26" s="241">
        <f t="shared" si="55"/>
        <v>1</v>
      </c>
      <c r="BT26" s="241">
        <f t="shared" si="55"/>
        <v>1</v>
      </c>
      <c r="BU26" s="241">
        <f t="shared" si="55"/>
        <v>1</v>
      </c>
      <c r="BV26" s="241">
        <f t="shared" si="55"/>
        <v>1</v>
      </c>
      <c r="BW26" s="241">
        <f t="shared" si="55"/>
        <v>1</v>
      </c>
      <c r="BX26" s="241">
        <f t="shared" si="55"/>
        <v>1</v>
      </c>
      <c r="BY26" s="241">
        <f t="shared" si="55"/>
        <v>1</v>
      </c>
      <c r="BZ26" s="241">
        <f t="shared" si="55"/>
        <v>1</v>
      </c>
      <c r="CA26" s="241">
        <f t="shared" si="55"/>
        <v>1</v>
      </c>
      <c r="CB26" s="241">
        <f t="shared" si="55"/>
        <v>1</v>
      </c>
      <c r="CC26" s="241">
        <f t="shared" si="55"/>
        <v>1</v>
      </c>
      <c r="CD26" s="241">
        <f t="shared" si="55"/>
        <v>1</v>
      </c>
      <c r="CE26" s="241">
        <f t="shared" si="55"/>
        <v>1</v>
      </c>
      <c r="CF26" s="241"/>
      <c r="CG26" s="241"/>
      <c r="CH26" s="241"/>
      <c r="CI26" s="2"/>
      <c r="CJ26" s="2"/>
      <c r="CK26" s="2"/>
      <c r="CL26" s="2"/>
      <c r="CM26" s="2"/>
    </row>
    <row r="27" spans="1:91" s="1" customFormat="1" ht="15.75" x14ac:dyDescent="0.25">
      <c r="A27" s="305"/>
      <c r="B27" s="254"/>
      <c r="C27" s="255"/>
      <c r="D27" s="470"/>
      <c r="E27" s="256"/>
      <c r="F27" s="256"/>
      <c r="G27" s="203">
        <f t="shared" ca="1" si="1"/>
        <v>0</v>
      </c>
      <c r="H27" s="256"/>
      <c r="I27" s="256"/>
      <c r="J27" s="316">
        <v>0</v>
      </c>
      <c r="K27" s="316">
        <v>0</v>
      </c>
      <c r="L27" s="203">
        <f t="shared" si="2"/>
        <v>0</v>
      </c>
      <c r="M27" s="472" t="str">
        <f ca="1">IF(L27&lt;Daten!$C$99,"ja","nein")</f>
        <v>ja</v>
      </c>
      <c r="N27" s="257"/>
      <c r="O27" s="205">
        <f ca="1">Daten!$D$95*J27+30*K27</f>
        <v>0</v>
      </c>
      <c r="P27" s="204">
        <f ca="1">IF(AND(N27&gt;0,O27&gt;0),((Daten!$D$95)/O27)*N27,0)</f>
        <v>0</v>
      </c>
      <c r="Q27" s="259"/>
      <c r="R27" s="203">
        <f t="shared" si="3"/>
        <v>0</v>
      </c>
      <c r="S27" s="307">
        <f t="shared" si="4"/>
        <v>0</v>
      </c>
      <c r="T27" s="243"/>
      <c r="U27" s="240">
        <f t="shared" si="0"/>
        <v>219460</v>
      </c>
      <c r="V27" s="241">
        <f t="shared" si="5"/>
        <v>1</v>
      </c>
      <c r="W27" s="241">
        <f t="shared" ref="W27:BB27" si="56">IF(DATE(YEAR(V27)+$J$27,MONTH(V27)+$K$27,DAY(1))&lt;=$U$27,DATE(YEAR(V27)+$J$27,MONTH(V27)+$K$27,DAY(1)),0)</f>
        <v>1</v>
      </c>
      <c r="X27" s="241">
        <f t="shared" si="56"/>
        <v>1</v>
      </c>
      <c r="Y27" s="241">
        <f t="shared" si="56"/>
        <v>1</v>
      </c>
      <c r="Z27" s="241">
        <f t="shared" si="56"/>
        <v>1</v>
      </c>
      <c r="AA27" s="241">
        <f t="shared" si="56"/>
        <v>1</v>
      </c>
      <c r="AB27" s="241">
        <f t="shared" si="56"/>
        <v>1</v>
      </c>
      <c r="AC27" s="241">
        <f t="shared" si="56"/>
        <v>1</v>
      </c>
      <c r="AD27" s="241">
        <f t="shared" si="56"/>
        <v>1</v>
      </c>
      <c r="AE27" s="241">
        <f t="shared" si="56"/>
        <v>1</v>
      </c>
      <c r="AF27" s="241">
        <f t="shared" si="56"/>
        <v>1</v>
      </c>
      <c r="AG27" s="241">
        <f t="shared" si="56"/>
        <v>1</v>
      </c>
      <c r="AH27" s="241">
        <f t="shared" si="56"/>
        <v>1</v>
      </c>
      <c r="AI27" s="241">
        <f t="shared" si="56"/>
        <v>1</v>
      </c>
      <c r="AJ27" s="241">
        <f t="shared" si="56"/>
        <v>1</v>
      </c>
      <c r="AK27" s="241">
        <f t="shared" si="56"/>
        <v>1</v>
      </c>
      <c r="AL27" s="241">
        <f t="shared" si="56"/>
        <v>1</v>
      </c>
      <c r="AM27" s="241">
        <f t="shared" si="56"/>
        <v>1</v>
      </c>
      <c r="AN27" s="241">
        <f t="shared" si="56"/>
        <v>1</v>
      </c>
      <c r="AO27" s="241">
        <f t="shared" si="56"/>
        <v>1</v>
      </c>
      <c r="AP27" s="241">
        <f t="shared" si="56"/>
        <v>1</v>
      </c>
      <c r="AQ27" s="241">
        <f t="shared" si="56"/>
        <v>1</v>
      </c>
      <c r="AR27" s="241">
        <f t="shared" si="56"/>
        <v>1</v>
      </c>
      <c r="AS27" s="241">
        <f t="shared" si="56"/>
        <v>1</v>
      </c>
      <c r="AT27" s="241">
        <f t="shared" si="56"/>
        <v>1</v>
      </c>
      <c r="AU27" s="241">
        <f t="shared" si="56"/>
        <v>1</v>
      </c>
      <c r="AV27" s="241">
        <f t="shared" si="56"/>
        <v>1</v>
      </c>
      <c r="AW27" s="241">
        <f t="shared" si="56"/>
        <v>1</v>
      </c>
      <c r="AX27" s="241">
        <f t="shared" si="56"/>
        <v>1</v>
      </c>
      <c r="AY27" s="241">
        <f t="shared" si="56"/>
        <v>1</v>
      </c>
      <c r="AZ27" s="241">
        <f t="shared" si="56"/>
        <v>1</v>
      </c>
      <c r="BA27" s="241">
        <f t="shared" si="56"/>
        <v>1</v>
      </c>
      <c r="BB27" s="241">
        <f t="shared" si="56"/>
        <v>1</v>
      </c>
      <c r="BC27" s="241">
        <f t="shared" ref="BC27:CE27" si="57">IF(DATE(YEAR(BB27)+$J$27,MONTH(BB27)+$K$27,DAY(1))&lt;=$U$27,DATE(YEAR(BB27)+$J$27,MONTH(BB27)+$K$27,DAY(1)),0)</f>
        <v>1</v>
      </c>
      <c r="BD27" s="241">
        <f t="shared" si="57"/>
        <v>1</v>
      </c>
      <c r="BE27" s="241">
        <f t="shared" si="57"/>
        <v>1</v>
      </c>
      <c r="BF27" s="241">
        <f t="shared" si="57"/>
        <v>1</v>
      </c>
      <c r="BG27" s="241">
        <f t="shared" si="57"/>
        <v>1</v>
      </c>
      <c r="BH27" s="241">
        <f t="shared" si="57"/>
        <v>1</v>
      </c>
      <c r="BI27" s="241">
        <f t="shared" si="57"/>
        <v>1</v>
      </c>
      <c r="BJ27" s="241">
        <f t="shared" si="57"/>
        <v>1</v>
      </c>
      <c r="BK27" s="241">
        <f t="shared" si="57"/>
        <v>1</v>
      </c>
      <c r="BL27" s="241">
        <f t="shared" si="57"/>
        <v>1</v>
      </c>
      <c r="BM27" s="241">
        <f t="shared" si="57"/>
        <v>1</v>
      </c>
      <c r="BN27" s="241">
        <f t="shared" si="57"/>
        <v>1</v>
      </c>
      <c r="BO27" s="241">
        <f t="shared" si="57"/>
        <v>1</v>
      </c>
      <c r="BP27" s="241">
        <f t="shared" si="57"/>
        <v>1</v>
      </c>
      <c r="BQ27" s="241">
        <f t="shared" si="57"/>
        <v>1</v>
      </c>
      <c r="BR27" s="241">
        <f t="shared" si="57"/>
        <v>1</v>
      </c>
      <c r="BS27" s="241">
        <f t="shared" si="57"/>
        <v>1</v>
      </c>
      <c r="BT27" s="241">
        <f t="shared" si="57"/>
        <v>1</v>
      </c>
      <c r="BU27" s="241">
        <f t="shared" si="57"/>
        <v>1</v>
      </c>
      <c r="BV27" s="241">
        <f t="shared" si="57"/>
        <v>1</v>
      </c>
      <c r="BW27" s="241">
        <f t="shared" si="57"/>
        <v>1</v>
      </c>
      <c r="BX27" s="241">
        <f t="shared" si="57"/>
        <v>1</v>
      </c>
      <c r="BY27" s="241">
        <f t="shared" si="57"/>
        <v>1</v>
      </c>
      <c r="BZ27" s="241">
        <f t="shared" si="57"/>
        <v>1</v>
      </c>
      <c r="CA27" s="241">
        <f t="shared" si="57"/>
        <v>1</v>
      </c>
      <c r="CB27" s="241">
        <f t="shared" si="57"/>
        <v>1</v>
      </c>
      <c r="CC27" s="241">
        <f t="shared" si="57"/>
        <v>1</v>
      </c>
      <c r="CD27" s="241">
        <f t="shared" si="57"/>
        <v>1</v>
      </c>
      <c r="CE27" s="241">
        <f t="shared" si="57"/>
        <v>1</v>
      </c>
      <c r="CF27" s="241"/>
      <c r="CG27" s="241"/>
      <c r="CH27" s="241"/>
      <c r="CI27" s="2"/>
      <c r="CJ27" s="2"/>
      <c r="CK27" s="2"/>
      <c r="CL27" s="2"/>
      <c r="CM27" s="2"/>
    </row>
    <row r="28" spans="1:91" s="1" customFormat="1" ht="15.75" x14ac:dyDescent="0.25">
      <c r="A28" s="305"/>
      <c r="B28" s="254"/>
      <c r="C28" s="255"/>
      <c r="D28" s="470"/>
      <c r="E28" s="256"/>
      <c r="F28" s="256"/>
      <c r="G28" s="203">
        <f t="shared" ca="1" si="1"/>
        <v>0</v>
      </c>
      <c r="H28" s="256"/>
      <c r="I28" s="256"/>
      <c r="J28" s="316">
        <v>0</v>
      </c>
      <c r="K28" s="316">
        <v>0</v>
      </c>
      <c r="L28" s="203">
        <f t="shared" si="2"/>
        <v>0</v>
      </c>
      <c r="M28" s="472" t="str">
        <f ca="1">IF(L28&lt;Daten!$C$99,"ja","nein")</f>
        <v>ja</v>
      </c>
      <c r="N28" s="257"/>
      <c r="O28" s="205">
        <f ca="1">Daten!$D$95*J28+30*K28</f>
        <v>0</v>
      </c>
      <c r="P28" s="204">
        <f ca="1">IF(AND(N28&gt;0,O28&gt;0),((Daten!$D$95)/O28)*N28,0)</f>
        <v>0</v>
      </c>
      <c r="Q28" s="259"/>
      <c r="R28" s="203">
        <f t="shared" si="3"/>
        <v>0</v>
      </c>
      <c r="S28" s="307">
        <f t="shared" si="4"/>
        <v>0</v>
      </c>
      <c r="T28" s="243"/>
      <c r="U28" s="240">
        <f t="shared" si="0"/>
        <v>219460</v>
      </c>
      <c r="V28" s="241">
        <f t="shared" si="5"/>
        <v>1</v>
      </c>
      <c r="W28" s="241">
        <f t="shared" ref="W28:BB28" si="58">IF(DATE(YEAR(V28)+$J$28,MONTH(V28)+$K$28,DAY(1))&lt;=$U$28,DATE(YEAR(V28)+$J$28,MONTH(V28)+$K$28,DAY(1)),0)</f>
        <v>1</v>
      </c>
      <c r="X28" s="241">
        <f t="shared" si="58"/>
        <v>1</v>
      </c>
      <c r="Y28" s="241">
        <f t="shared" si="58"/>
        <v>1</v>
      </c>
      <c r="Z28" s="241">
        <f t="shared" si="58"/>
        <v>1</v>
      </c>
      <c r="AA28" s="241">
        <f t="shared" si="58"/>
        <v>1</v>
      </c>
      <c r="AB28" s="241">
        <f t="shared" si="58"/>
        <v>1</v>
      </c>
      <c r="AC28" s="241">
        <f t="shared" si="58"/>
        <v>1</v>
      </c>
      <c r="AD28" s="241">
        <f t="shared" si="58"/>
        <v>1</v>
      </c>
      <c r="AE28" s="241">
        <f t="shared" si="58"/>
        <v>1</v>
      </c>
      <c r="AF28" s="241">
        <f t="shared" si="58"/>
        <v>1</v>
      </c>
      <c r="AG28" s="241">
        <f t="shared" si="58"/>
        <v>1</v>
      </c>
      <c r="AH28" s="241">
        <f t="shared" si="58"/>
        <v>1</v>
      </c>
      <c r="AI28" s="241">
        <f t="shared" si="58"/>
        <v>1</v>
      </c>
      <c r="AJ28" s="241">
        <f t="shared" si="58"/>
        <v>1</v>
      </c>
      <c r="AK28" s="241">
        <f t="shared" si="58"/>
        <v>1</v>
      </c>
      <c r="AL28" s="241">
        <f t="shared" si="58"/>
        <v>1</v>
      </c>
      <c r="AM28" s="241">
        <f t="shared" si="58"/>
        <v>1</v>
      </c>
      <c r="AN28" s="241">
        <f t="shared" si="58"/>
        <v>1</v>
      </c>
      <c r="AO28" s="241">
        <f t="shared" si="58"/>
        <v>1</v>
      </c>
      <c r="AP28" s="241">
        <f t="shared" si="58"/>
        <v>1</v>
      </c>
      <c r="AQ28" s="241">
        <f t="shared" si="58"/>
        <v>1</v>
      </c>
      <c r="AR28" s="241">
        <f t="shared" si="58"/>
        <v>1</v>
      </c>
      <c r="AS28" s="241">
        <f t="shared" si="58"/>
        <v>1</v>
      </c>
      <c r="AT28" s="241">
        <f t="shared" si="58"/>
        <v>1</v>
      </c>
      <c r="AU28" s="241">
        <f t="shared" si="58"/>
        <v>1</v>
      </c>
      <c r="AV28" s="241">
        <f t="shared" si="58"/>
        <v>1</v>
      </c>
      <c r="AW28" s="241">
        <f t="shared" si="58"/>
        <v>1</v>
      </c>
      <c r="AX28" s="241">
        <f t="shared" si="58"/>
        <v>1</v>
      </c>
      <c r="AY28" s="241">
        <f t="shared" si="58"/>
        <v>1</v>
      </c>
      <c r="AZ28" s="241">
        <f t="shared" si="58"/>
        <v>1</v>
      </c>
      <c r="BA28" s="241">
        <f t="shared" si="58"/>
        <v>1</v>
      </c>
      <c r="BB28" s="241">
        <f t="shared" si="58"/>
        <v>1</v>
      </c>
      <c r="BC28" s="241">
        <f t="shared" ref="BC28:CE28" si="59">IF(DATE(YEAR(BB28)+$J$28,MONTH(BB28)+$K$28,DAY(1))&lt;=$U$28,DATE(YEAR(BB28)+$J$28,MONTH(BB28)+$K$28,DAY(1)),0)</f>
        <v>1</v>
      </c>
      <c r="BD28" s="241">
        <f t="shared" si="59"/>
        <v>1</v>
      </c>
      <c r="BE28" s="241">
        <f t="shared" si="59"/>
        <v>1</v>
      </c>
      <c r="BF28" s="241">
        <f t="shared" si="59"/>
        <v>1</v>
      </c>
      <c r="BG28" s="241">
        <f t="shared" si="59"/>
        <v>1</v>
      </c>
      <c r="BH28" s="241">
        <f t="shared" si="59"/>
        <v>1</v>
      </c>
      <c r="BI28" s="241">
        <f t="shared" si="59"/>
        <v>1</v>
      </c>
      <c r="BJ28" s="241">
        <f t="shared" si="59"/>
        <v>1</v>
      </c>
      <c r="BK28" s="241">
        <f t="shared" si="59"/>
        <v>1</v>
      </c>
      <c r="BL28" s="241">
        <f t="shared" si="59"/>
        <v>1</v>
      </c>
      <c r="BM28" s="241">
        <f t="shared" si="59"/>
        <v>1</v>
      </c>
      <c r="BN28" s="241">
        <f t="shared" si="59"/>
        <v>1</v>
      </c>
      <c r="BO28" s="241">
        <f t="shared" si="59"/>
        <v>1</v>
      </c>
      <c r="BP28" s="241">
        <f t="shared" si="59"/>
        <v>1</v>
      </c>
      <c r="BQ28" s="241">
        <f t="shared" si="59"/>
        <v>1</v>
      </c>
      <c r="BR28" s="241">
        <f t="shared" si="59"/>
        <v>1</v>
      </c>
      <c r="BS28" s="241">
        <f t="shared" si="59"/>
        <v>1</v>
      </c>
      <c r="BT28" s="241">
        <f t="shared" si="59"/>
        <v>1</v>
      </c>
      <c r="BU28" s="241">
        <f t="shared" si="59"/>
        <v>1</v>
      </c>
      <c r="BV28" s="241">
        <f t="shared" si="59"/>
        <v>1</v>
      </c>
      <c r="BW28" s="241">
        <f t="shared" si="59"/>
        <v>1</v>
      </c>
      <c r="BX28" s="241">
        <f t="shared" si="59"/>
        <v>1</v>
      </c>
      <c r="BY28" s="241">
        <f t="shared" si="59"/>
        <v>1</v>
      </c>
      <c r="BZ28" s="241">
        <f t="shared" si="59"/>
        <v>1</v>
      </c>
      <c r="CA28" s="241">
        <f t="shared" si="59"/>
        <v>1</v>
      </c>
      <c r="CB28" s="241">
        <f t="shared" si="59"/>
        <v>1</v>
      </c>
      <c r="CC28" s="241">
        <f t="shared" si="59"/>
        <v>1</v>
      </c>
      <c r="CD28" s="241">
        <f t="shared" si="59"/>
        <v>1</v>
      </c>
      <c r="CE28" s="241">
        <f t="shared" si="59"/>
        <v>1</v>
      </c>
      <c r="CF28" s="241"/>
      <c r="CG28" s="241"/>
      <c r="CH28" s="241"/>
      <c r="CI28" s="2"/>
      <c r="CJ28" s="2"/>
      <c r="CK28" s="2"/>
      <c r="CL28" s="2"/>
      <c r="CM28" s="2"/>
    </row>
    <row r="29" spans="1:91" s="1" customFormat="1" ht="15.75" x14ac:dyDescent="0.25">
      <c r="A29" s="305"/>
      <c r="B29" s="254"/>
      <c r="C29" s="255"/>
      <c r="D29" s="470"/>
      <c r="E29" s="256"/>
      <c r="F29" s="256"/>
      <c r="G29" s="203">
        <f t="shared" ca="1" si="1"/>
        <v>0</v>
      </c>
      <c r="H29" s="256"/>
      <c r="I29" s="256"/>
      <c r="J29" s="316">
        <v>0</v>
      </c>
      <c r="K29" s="316">
        <v>0</v>
      </c>
      <c r="L29" s="203">
        <f t="shared" si="2"/>
        <v>0</v>
      </c>
      <c r="M29" s="472" t="str">
        <f ca="1">IF(L29&lt;Daten!$C$99,"ja","nein")</f>
        <v>ja</v>
      </c>
      <c r="N29" s="257"/>
      <c r="O29" s="205">
        <f ca="1">Daten!$D$95*J29+30*K29</f>
        <v>0</v>
      </c>
      <c r="P29" s="204">
        <f ca="1">IF(AND(N29&gt;0,O29&gt;0),((Daten!$D$95)/O29)*N29,0)</f>
        <v>0</v>
      </c>
      <c r="Q29" s="259"/>
      <c r="R29" s="203">
        <f t="shared" si="3"/>
        <v>0</v>
      </c>
      <c r="S29" s="307">
        <f t="shared" si="4"/>
        <v>0</v>
      </c>
      <c r="T29" s="243"/>
      <c r="U29" s="240">
        <f t="shared" si="0"/>
        <v>219460</v>
      </c>
      <c r="V29" s="241">
        <f t="shared" si="5"/>
        <v>1</v>
      </c>
      <c r="W29" s="241">
        <f t="shared" ref="W29:BB29" si="60">IF(DATE(YEAR(V29)+$J$29,MONTH(V29)+$K$29,DAY(1))&lt;=$U$29,DATE(YEAR(V29)+$J$29,MONTH(V29)+$K$29,DAY(1)),0)</f>
        <v>1</v>
      </c>
      <c r="X29" s="241">
        <f t="shared" si="60"/>
        <v>1</v>
      </c>
      <c r="Y29" s="241">
        <f t="shared" si="60"/>
        <v>1</v>
      </c>
      <c r="Z29" s="241">
        <f t="shared" si="60"/>
        <v>1</v>
      </c>
      <c r="AA29" s="241">
        <f t="shared" si="60"/>
        <v>1</v>
      </c>
      <c r="AB29" s="241">
        <f t="shared" si="60"/>
        <v>1</v>
      </c>
      <c r="AC29" s="241">
        <f t="shared" si="60"/>
        <v>1</v>
      </c>
      <c r="AD29" s="241">
        <f t="shared" si="60"/>
        <v>1</v>
      </c>
      <c r="AE29" s="241">
        <f t="shared" si="60"/>
        <v>1</v>
      </c>
      <c r="AF29" s="241">
        <f t="shared" si="60"/>
        <v>1</v>
      </c>
      <c r="AG29" s="241">
        <f t="shared" si="60"/>
        <v>1</v>
      </c>
      <c r="AH29" s="241">
        <f t="shared" si="60"/>
        <v>1</v>
      </c>
      <c r="AI29" s="241">
        <f t="shared" si="60"/>
        <v>1</v>
      </c>
      <c r="AJ29" s="241">
        <f t="shared" si="60"/>
        <v>1</v>
      </c>
      <c r="AK29" s="241">
        <f t="shared" si="60"/>
        <v>1</v>
      </c>
      <c r="AL29" s="241">
        <f t="shared" si="60"/>
        <v>1</v>
      </c>
      <c r="AM29" s="241">
        <f t="shared" si="60"/>
        <v>1</v>
      </c>
      <c r="AN29" s="241">
        <f t="shared" si="60"/>
        <v>1</v>
      </c>
      <c r="AO29" s="241">
        <f t="shared" si="60"/>
        <v>1</v>
      </c>
      <c r="AP29" s="241">
        <f t="shared" si="60"/>
        <v>1</v>
      </c>
      <c r="AQ29" s="241">
        <f t="shared" si="60"/>
        <v>1</v>
      </c>
      <c r="AR29" s="241">
        <f t="shared" si="60"/>
        <v>1</v>
      </c>
      <c r="AS29" s="241">
        <f t="shared" si="60"/>
        <v>1</v>
      </c>
      <c r="AT29" s="241">
        <f t="shared" si="60"/>
        <v>1</v>
      </c>
      <c r="AU29" s="241">
        <f t="shared" si="60"/>
        <v>1</v>
      </c>
      <c r="AV29" s="241">
        <f t="shared" si="60"/>
        <v>1</v>
      </c>
      <c r="AW29" s="241">
        <f t="shared" si="60"/>
        <v>1</v>
      </c>
      <c r="AX29" s="241">
        <f t="shared" si="60"/>
        <v>1</v>
      </c>
      <c r="AY29" s="241">
        <f t="shared" si="60"/>
        <v>1</v>
      </c>
      <c r="AZ29" s="241">
        <f t="shared" si="60"/>
        <v>1</v>
      </c>
      <c r="BA29" s="241">
        <f t="shared" si="60"/>
        <v>1</v>
      </c>
      <c r="BB29" s="241">
        <f t="shared" si="60"/>
        <v>1</v>
      </c>
      <c r="BC29" s="241">
        <f t="shared" ref="BC29:CE29" si="61">IF(DATE(YEAR(BB29)+$J$29,MONTH(BB29)+$K$29,DAY(1))&lt;=$U$29,DATE(YEAR(BB29)+$J$29,MONTH(BB29)+$K$29,DAY(1)),0)</f>
        <v>1</v>
      </c>
      <c r="BD29" s="241">
        <f t="shared" si="61"/>
        <v>1</v>
      </c>
      <c r="BE29" s="241">
        <f t="shared" si="61"/>
        <v>1</v>
      </c>
      <c r="BF29" s="241">
        <f t="shared" si="61"/>
        <v>1</v>
      </c>
      <c r="BG29" s="241">
        <f t="shared" si="61"/>
        <v>1</v>
      </c>
      <c r="BH29" s="241">
        <f t="shared" si="61"/>
        <v>1</v>
      </c>
      <c r="BI29" s="241">
        <f t="shared" si="61"/>
        <v>1</v>
      </c>
      <c r="BJ29" s="241">
        <f t="shared" si="61"/>
        <v>1</v>
      </c>
      <c r="BK29" s="241">
        <f t="shared" si="61"/>
        <v>1</v>
      </c>
      <c r="BL29" s="241">
        <f t="shared" si="61"/>
        <v>1</v>
      </c>
      <c r="BM29" s="241">
        <f t="shared" si="61"/>
        <v>1</v>
      </c>
      <c r="BN29" s="241">
        <f t="shared" si="61"/>
        <v>1</v>
      </c>
      <c r="BO29" s="241">
        <f t="shared" si="61"/>
        <v>1</v>
      </c>
      <c r="BP29" s="241">
        <f t="shared" si="61"/>
        <v>1</v>
      </c>
      <c r="BQ29" s="241">
        <f t="shared" si="61"/>
        <v>1</v>
      </c>
      <c r="BR29" s="241">
        <f t="shared" si="61"/>
        <v>1</v>
      </c>
      <c r="BS29" s="241">
        <f t="shared" si="61"/>
        <v>1</v>
      </c>
      <c r="BT29" s="241">
        <f t="shared" si="61"/>
        <v>1</v>
      </c>
      <c r="BU29" s="241">
        <f t="shared" si="61"/>
        <v>1</v>
      </c>
      <c r="BV29" s="241">
        <f t="shared" si="61"/>
        <v>1</v>
      </c>
      <c r="BW29" s="241">
        <f t="shared" si="61"/>
        <v>1</v>
      </c>
      <c r="BX29" s="241">
        <f t="shared" si="61"/>
        <v>1</v>
      </c>
      <c r="BY29" s="241">
        <f t="shared" si="61"/>
        <v>1</v>
      </c>
      <c r="BZ29" s="241">
        <f t="shared" si="61"/>
        <v>1</v>
      </c>
      <c r="CA29" s="241">
        <f t="shared" si="61"/>
        <v>1</v>
      </c>
      <c r="CB29" s="241">
        <f t="shared" si="61"/>
        <v>1</v>
      </c>
      <c r="CC29" s="241">
        <f t="shared" si="61"/>
        <v>1</v>
      </c>
      <c r="CD29" s="241">
        <f t="shared" si="61"/>
        <v>1</v>
      </c>
      <c r="CE29" s="241">
        <f t="shared" si="61"/>
        <v>1</v>
      </c>
      <c r="CF29" s="241"/>
      <c r="CG29" s="241"/>
      <c r="CH29" s="241"/>
      <c r="CI29" s="2"/>
      <c r="CJ29" s="2"/>
      <c r="CK29" s="2"/>
      <c r="CL29" s="2"/>
      <c r="CM29" s="2"/>
    </row>
    <row r="30" spans="1:91" s="1" customFormat="1" ht="15.75" x14ac:dyDescent="0.25">
      <c r="A30" s="305"/>
      <c r="B30" s="254"/>
      <c r="C30" s="255"/>
      <c r="D30" s="470"/>
      <c r="E30" s="256"/>
      <c r="F30" s="256"/>
      <c r="G30" s="203">
        <f t="shared" ca="1" si="1"/>
        <v>0</v>
      </c>
      <c r="H30" s="256"/>
      <c r="I30" s="256"/>
      <c r="J30" s="316">
        <v>0</v>
      </c>
      <c r="K30" s="316">
        <v>0</v>
      </c>
      <c r="L30" s="203">
        <f t="shared" si="2"/>
        <v>0</v>
      </c>
      <c r="M30" s="472" t="str">
        <f ca="1">IF(L30&lt;Daten!$C$99,"ja","nein")</f>
        <v>ja</v>
      </c>
      <c r="N30" s="257"/>
      <c r="O30" s="205">
        <f ca="1">Daten!$D$95*J30+30*K30</f>
        <v>0</v>
      </c>
      <c r="P30" s="204">
        <f ca="1">IF(AND(N30&gt;0,O30&gt;0),((Daten!$D$95)/O30)*N30,0)</f>
        <v>0</v>
      </c>
      <c r="Q30" s="259"/>
      <c r="R30" s="203">
        <f t="shared" si="3"/>
        <v>0</v>
      </c>
      <c r="S30" s="307">
        <f t="shared" si="4"/>
        <v>0</v>
      </c>
      <c r="T30" s="243"/>
      <c r="U30" s="240">
        <f t="shared" si="0"/>
        <v>219460</v>
      </c>
      <c r="V30" s="241">
        <f t="shared" si="5"/>
        <v>1</v>
      </c>
      <c r="W30" s="241">
        <f t="shared" ref="W30:BB30" si="62">IF(DATE(YEAR(V30)+$J$30,MONTH(V30)+$K$30,DAY(1))&lt;=$U$30,DATE(YEAR(V30)+$J$30,MONTH(V30)+$K$30,DAY(1)),0)</f>
        <v>1</v>
      </c>
      <c r="X30" s="241">
        <f t="shared" si="62"/>
        <v>1</v>
      </c>
      <c r="Y30" s="241">
        <f t="shared" si="62"/>
        <v>1</v>
      </c>
      <c r="Z30" s="241">
        <f t="shared" si="62"/>
        <v>1</v>
      </c>
      <c r="AA30" s="241">
        <f t="shared" si="62"/>
        <v>1</v>
      </c>
      <c r="AB30" s="241">
        <f t="shared" si="62"/>
        <v>1</v>
      </c>
      <c r="AC30" s="241">
        <f t="shared" si="62"/>
        <v>1</v>
      </c>
      <c r="AD30" s="241">
        <f t="shared" si="62"/>
        <v>1</v>
      </c>
      <c r="AE30" s="241">
        <f t="shared" si="62"/>
        <v>1</v>
      </c>
      <c r="AF30" s="241">
        <f t="shared" si="62"/>
        <v>1</v>
      </c>
      <c r="AG30" s="241">
        <f t="shared" si="62"/>
        <v>1</v>
      </c>
      <c r="AH30" s="241">
        <f t="shared" si="62"/>
        <v>1</v>
      </c>
      <c r="AI30" s="241">
        <f t="shared" si="62"/>
        <v>1</v>
      </c>
      <c r="AJ30" s="241">
        <f t="shared" si="62"/>
        <v>1</v>
      </c>
      <c r="AK30" s="241">
        <f t="shared" si="62"/>
        <v>1</v>
      </c>
      <c r="AL30" s="241">
        <f t="shared" si="62"/>
        <v>1</v>
      </c>
      <c r="AM30" s="241">
        <f t="shared" si="62"/>
        <v>1</v>
      </c>
      <c r="AN30" s="241">
        <f t="shared" si="62"/>
        <v>1</v>
      </c>
      <c r="AO30" s="241">
        <f t="shared" si="62"/>
        <v>1</v>
      </c>
      <c r="AP30" s="241">
        <f t="shared" si="62"/>
        <v>1</v>
      </c>
      <c r="AQ30" s="241">
        <f t="shared" si="62"/>
        <v>1</v>
      </c>
      <c r="AR30" s="241">
        <f t="shared" si="62"/>
        <v>1</v>
      </c>
      <c r="AS30" s="241">
        <f t="shared" si="62"/>
        <v>1</v>
      </c>
      <c r="AT30" s="241">
        <f t="shared" si="62"/>
        <v>1</v>
      </c>
      <c r="AU30" s="241">
        <f t="shared" si="62"/>
        <v>1</v>
      </c>
      <c r="AV30" s="241">
        <f t="shared" si="62"/>
        <v>1</v>
      </c>
      <c r="AW30" s="241">
        <f t="shared" si="62"/>
        <v>1</v>
      </c>
      <c r="AX30" s="241">
        <f t="shared" si="62"/>
        <v>1</v>
      </c>
      <c r="AY30" s="241">
        <f t="shared" si="62"/>
        <v>1</v>
      </c>
      <c r="AZ30" s="241">
        <f t="shared" si="62"/>
        <v>1</v>
      </c>
      <c r="BA30" s="241">
        <f t="shared" si="62"/>
        <v>1</v>
      </c>
      <c r="BB30" s="241">
        <f t="shared" si="62"/>
        <v>1</v>
      </c>
      <c r="BC30" s="241">
        <f t="shared" ref="BC30:CE30" si="63">IF(DATE(YEAR(BB30)+$J$30,MONTH(BB30)+$K$30,DAY(1))&lt;=$U$30,DATE(YEAR(BB30)+$J$30,MONTH(BB30)+$K$30,DAY(1)),0)</f>
        <v>1</v>
      </c>
      <c r="BD30" s="241">
        <f t="shared" si="63"/>
        <v>1</v>
      </c>
      <c r="BE30" s="241">
        <f t="shared" si="63"/>
        <v>1</v>
      </c>
      <c r="BF30" s="241">
        <f t="shared" si="63"/>
        <v>1</v>
      </c>
      <c r="BG30" s="241">
        <f t="shared" si="63"/>
        <v>1</v>
      </c>
      <c r="BH30" s="241">
        <f t="shared" si="63"/>
        <v>1</v>
      </c>
      <c r="BI30" s="241">
        <f t="shared" si="63"/>
        <v>1</v>
      </c>
      <c r="BJ30" s="241">
        <f t="shared" si="63"/>
        <v>1</v>
      </c>
      <c r="BK30" s="241">
        <f t="shared" si="63"/>
        <v>1</v>
      </c>
      <c r="BL30" s="241">
        <f t="shared" si="63"/>
        <v>1</v>
      </c>
      <c r="BM30" s="241">
        <f t="shared" si="63"/>
        <v>1</v>
      </c>
      <c r="BN30" s="241">
        <f t="shared" si="63"/>
        <v>1</v>
      </c>
      <c r="BO30" s="241">
        <f t="shared" si="63"/>
        <v>1</v>
      </c>
      <c r="BP30" s="241">
        <f t="shared" si="63"/>
        <v>1</v>
      </c>
      <c r="BQ30" s="241">
        <f t="shared" si="63"/>
        <v>1</v>
      </c>
      <c r="BR30" s="241">
        <f t="shared" si="63"/>
        <v>1</v>
      </c>
      <c r="BS30" s="241">
        <f t="shared" si="63"/>
        <v>1</v>
      </c>
      <c r="BT30" s="241">
        <f t="shared" si="63"/>
        <v>1</v>
      </c>
      <c r="BU30" s="241">
        <f t="shared" si="63"/>
        <v>1</v>
      </c>
      <c r="BV30" s="241">
        <f t="shared" si="63"/>
        <v>1</v>
      </c>
      <c r="BW30" s="241">
        <f t="shared" si="63"/>
        <v>1</v>
      </c>
      <c r="BX30" s="241">
        <f t="shared" si="63"/>
        <v>1</v>
      </c>
      <c r="BY30" s="241">
        <f t="shared" si="63"/>
        <v>1</v>
      </c>
      <c r="BZ30" s="241">
        <f t="shared" si="63"/>
        <v>1</v>
      </c>
      <c r="CA30" s="241">
        <f t="shared" si="63"/>
        <v>1</v>
      </c>
      <c r="CB30" s="241">
        <f t="shared" si="63"/>
        <v>1</v>
      </c>
      <c r="CC30" s="241">
        <f t="shared" si="63"/>
        <v>1</v>
      </c>
      <c r="CD30" s="241">
        <f t="shared" si="63"/>
        <v>1</v>
      </c>
      <c r="CE30" s="241">
        <f t="shared" si="63"/>
        <v>1</v>
      </c>
      <c r="CF30" s="241"/>
      <c r="CG30" s="241"/>
      <c r="CH30" s="241"/>
      <c r="CI30" s="2"/>
      <c r="CJ30" s="2"/>
      <c r="CK30" s="2"/>
      <c r="CL30" s="2"/>
      <c r="CM30" s="2"/>
    </row>
    <row r="31" spans="1:91" s="1" customFormat="1" ht="15.75" x14ac:dyDescent="0.25">
      <c r="A31" s="305"/>
      <c r="B31" s="254"/>
      <c r="C31" s="255"/>
      <c r="D31" s="470"/>
      <c r="E31" s="256"/>
      <c r="F31" s="256"/>
      <c r="G31" s="203">
        <f t="shared" ca="1" si="1"/>
        <v>0</v>
      </c>
      <c r="H31" s="256"/>
      <c r="I31" s="256"/>
      <c r="J31" s="316">
        <v>0</v>
      </c>
      <c r="K31" s="316">
        <v>0</v>
      </c>
      <c r="L31" s="203">
        <f t="shared" si="2"/>
        <v>0</v>
      </c>
      <c r="M31" s="472" t="str">
        <f ca="1">IF(L31&lt;Daten!$C$99,"ja","nein")</f>
        <v>ja</v>
      </c>
      <c r="N31" s="257"/>
      <c r="O31" s="205">
        <f ca="1">Daten!$D$95*J31+30*K31</f>
        <v>0</v>
      </c>
      <c r="P31" s="204">
        <f ca="1">IF(AND(N31&gt;0,O31&gt;0),((Daten!$D$95)/O31)*N31,0)</f>
        <v>0</v>
      </c>
      <c r="Q31" s="259"/>
      <c r="R31" s="203">
        <f t="shared" si="3"/>
        <v>0</v>
      </c>
      <c r="S31" s="307">
        <f t="shared" si="4"/>
        <v>0</v>
      </c>
      <c r="T31" s="243"/>
      <c r="U31" s="240">
        <f t="shared" si="0"/>
        <v>219460</v>
      </c>
      <c r="V31" s="241">
        <f t="shared" si="5"/>
        <v>1</v>
      </c>
      <c r="W31" s="241">
        <f t="shared" ref="W31:BB31" si="64">IF(DATE(YEAR(V31)+$J$31,MONTH(V31)+$K$31,DAY(1))&lt;=$U$31,DATE(YEAR(V31)+$J$31,MONTH(V31)+$K$31,DAY(1)),0)</f>
        <v>1</v>
      </c>
      <c r="X31" s="241">
        <f t="shared" si="64"/>
        <v>1</v>
      </c>
      <c r="Y31" s="241">
        <f t="shared" si="64"/>
        <v>1</v>
      </c>
      <c r="Z31" s="241">
        <f t="shared" si="64"/>
        <v>1</v>
      </c>
      <c r="AA31" s="241">
        <f t="shared" si="64"/>
        <v>1</v>
      </c>
      <c r="AB31" s="241">
        <f t="shared" si="64"/>
        <v>1</v>
      </c>
      <c r="AC31" s="241">
        <f t="shared" si="64"/>
        <v>1</v>
      </c>
      <c r="AD31" s="241">
        <f t="shared" si="64"/>
        <v>1</v>
      </c>
      <c r="AE31" s="241">
        <f t="shared" si="64"/>
        <v>1</v>
      </c>
      <c r="AF31" s="241">
        <f t="shared" si="64"/>
        <v>1</v>
      </c>
      <c r="AG31" s="241">
        <f t="shared" si="64"/>
        <v>1</v>
      </c>
      <c r="AH31" s="241">
        <f t="shared" si="64"/>
        <v>1</v>
      </c>
      <c r="AI31" s="241">
        <f t="shared" si="64"/>
        <v>1</v>
      </c>
      <c r="AJ31" s="241">
        <f t="shared" si="64"/>
        <v>1</v>
      </c>
      <c r="AK31" s="241">
        <f t="shared" si="64"/>
        <v>1</v>
      </c>
      <c r="AL31" s="241">
        <f t="shared" si="64"/>
        <v>1</v>
      </c>
      <c r="AM31" s="241">
        <f t="shared" si="64"/>
        <v>1</v>
      </c>
      <c r="AN31" s="241">
        <f t="shared" si="64"/>
        <v>1</v>
      </c>
      <c r="AO31" s="241">
        <f t="shared" si="64"/>
        <v>1</v>
      </c>
      <c r="AP31" s="241">
        <f t="shared" si="64"/>
        <v>1</v>
      </c>
      <c r="AQ31" s="241">
        <f t="shared" si="64"/>
        <v>1</v>
      </c>
      <c r="AR31" s="241">
        <f t="shared" si="64"/>
        <v>1</v>
      </c>
      <c r="AS31" s="241">
        <f t="shared" si="64"/>
        <v>1</v>
      </c>
      <c r="AT31" s="241">
        <f t="shared" si="64"/>
        <v>1</v>
      </c>
      <c r="AU31" s="241">
        <f t="shared" si="64"/>
        <v>1</v>
      </c>
      <c r="AV31" s="241">
        <f t="shared" si="64"/>
        <v>1</v>
      </c>
      <c r="AW31" s="241">
        <f t="shared" si="64"/>
        <v>1</v>
      </c>
      <c r="AX31" s="241">
        <f t="shared" si="64"/>
        <v>1</v>
      </c>
      <c r="AY31" s="241">
        <f t="shared" si="64"/>
        <v>1</v>
      </c>
      <c r="AZ31" s="241">
        <f t="shared" si="64"/>
        <v>1</v>
      </c>
      <c r="BA31" s="241">
        <f t="shared" si="64"/>
        <v>1</v>
      </c>
      <c r="BB31" s="241">
        <f t="shared" si="64"/>
        <v>1</v>
      </c>
      <c r="BC31" s="241">
        <f t="shared" ref="BC31:CE31" si="65">IF(DATE(YEAR(BB31)+$J$31,MONTH(BB31)+$K$31,DAY(1))&lt;=$U$31,DATE(YEAR(BB31)+$J$31,MONTH(BB31)+$K$31,DAY(1)),0)</f>
        <v>1</v>
      </c>
      <c r="BD31" s="241">
        <f t="shared" si="65"/>
        <v>1</v>
      </c>
      <c r="BE31" s="241">
        <f t="shared" si="65"/>
        <v>1</v>
      </c>
      <c r="BF31" s="241">
        <f t="shared" si="65"/>
        <v>1</v>
      </c>
      <c r="BG31" s="241">
        <f t="shared" si="65"/>
        <v>1</v>
      </c>
      <c r="BH31" s="241">
        <f t="shared" si="65"/>
        <v>1</v>
      </c>
      <c r="BI31" s="241">
        <f t="shared" si="65"/>
        <v>1</v>
      </c>
      <c r="BJ31" s="241">
        <f t="shared" si="65"/>
        <v>1</v>
      </c>
      <c r="BK31" s="241">
        <f t="shared" si="65"/>
        <v>1</v>
      </c>
      <c r="BL31" s="241">
        <f t="shared" si="65"/>
        <v>1</v>
      </c>
      <c r="BM31" s="241">
        <f t="shared" si="65"/>
        <v>1</v>
      </c>
      <c r="BN31" s="241">
        <f t="shared" si="65"/>
        <v>1</v>
      </c>
      <c r="BO31" s="241">
        <f t="shared" si="65"/>
        <v>1</v>
      </c>
      <c r="BP31" s="241">
        <f t="shared" si="65"/>
        <v>1</v>
      </c>
      <c r="BQ31" s="241">
        <f t="shared" si="65"/>
        <v>1</v>
      </c>
      <c r="BR31" s="241">
        <f t="shared" si="65"/>
        <v>1</v>
      </c>
      <c r="BS31" s="241">
        <f t="shared" si="65"/>
        <v>1</v>
      </c>
      <c r="BT31" s="241">
        <f t="shared" si="65"/>
        <v>1</v>
      </c>
      <c r="BU31" s="241">
        <f t="shared" si="65"/>
        <v>1</v>
      </c>
      <c r="BV31" s="241">
        <f t="shared" si="65"/>
        <v>1</v>
      </c>
      <c r="BW31" s="241">
        <f t="shared" si="65"/>
        <v>1</v>
      </c>
      <c r="BX31" s="241">
        <f t="shared" si="65"/>
        <v>1</v>
      </c>
      <c r="BY31" s="241">
        <f t="shared" si="65"/>
        <v>1</v>
      </c>
      <c r="BZ31" s="241">
        <f t="shared" si="65"/>
        <v>1</v>
      </c>
      <c r="CA31" s="241">
        <f t="shared" si="65"/>
        <v>1</v>
      </c>
      <c r="CB31" s="241">
        <f t="shared" si="65"/>
        <v>1</v>
      </c>
      <c r="CC31" s="241">
        <f t="shared" si="65"/>
        <v>1</v>
      </c>
      <c r="CD31" s="241">
        <f t="shared" si="65"/>
        <v>1</v>
      </c>
      <c r="CE31" s="241">
        <f t="shared" si="65"/>
        <v>1</v>
      </c>
      <c r="CF31" s="241"/>
      <c r="CG31" s="241"/>
      <c r="CH31" s="241"/>
      <c r="CI31" s="2"/>
      <c r="CJ31" s="2"/>
      <c r="CK31" s="2"/>
      <c r="CL31" s="2"/>
      <c r="CM31" s="2"/>
    </row>
    <row r="32" spans="1:91" s="1" customFormat="1" ht="15.75" customHeight="1" x14ac:dyDescent="0.25">
      <c r="A32" s="305"/>
      <c r="B32" s="254"/>
      <c r="C32" s="255"/>
      <c r="D32" s="470"/>
      <c r="E32" s="256"/>
      <c r="F32" s="256"/>
      <c r="G32" s="203">
        <f t="shared" ca="1" si="1"/>
        <v>0</v>
      </c>
      <c r="H32" s="256"/>
      <c r="I32" s="256"/>
      <c r="J32" s="316">
        <v>0</v>
      </c>
      <c r="K32" s="316">
        <v>0</v>
      </c>
      <c r="L32" s="203">
        <f t="shared" si="2"/>
        <v>0</v>
      </c>
      <c r="M32" s="472" t="str">
        <f ca="1">IF(L32&lt;Daten!$C$99,"ja","nein")</f>
        <v>ja</v>
      </c>
      <c r="N32" s="257"/>
      <c r="O32" s="205">
        <f ca="1">Daten!$D$95*J32+30*K32</f>
        <v>0</v>
      </c>
      <c r="P32" s="204">
        <f ca="1">IF(AND(N32&gt;0,O32&gt;0),((Daten!$D$95)/O32)*N32,0)</f>
        <v>0</v>
      </c>
      <c r="Q32" s="259"/>
      <c r="R32" s="203">
        <f t="shared" si="3"/>
        <v>0</v>
      </c>
      <c r="S32" s="307">
        <f t="shared" si="4"/>
        <v>0</v>
      </c>
      <c r="T32" s="243"/>
      <c r="U32" s="240">
        <f t="shared" si="0"/>
        <v>219460</v>
      </c>
      <c r="V32" s="241">
        <f t="shared" si="5"/>
        <v>1</v>
      </c>
      <c r="W32" s="241">
        <f t="shared" ref="W32:BB32" si="66">IF(DATE(YEAR(V32)+$J$32,MONTH(V32)+$K$32,DAY(1))&lt;=$U$32,DATE(YEAR(V32)+$J$32,MONTH(V32)+$K$32,DAY(1)),0)</f>
        <v>1</v>
      </c>
      <c r="X32" s="241">
        <f t="shared" si="66"/>
        <v>1</v>
      </c>
      <c r="Y32" s="241">
        <f t="shared" si="66"/>
        <v>1</v>
      </c>
      <c r="Z32" s="241">
        <f t="shared" si="66"/>
        <v>1</v>
      </c>
      <c r="AA32" s="241">
        <f t="shared" si="66"/>
        <v>1</v>
      </c>
      <c r="AB32" s="241">
        <f t="shared" si="66"/>
        <v>1</v>
      </c>
      <c r="AC32" s="241">
        <f t="shared" si="66"/>
        <v>1</v>
      </c>
      <c r="AD32" s="241">
        <f t="shared" si="66"/>
        <v>1</v>
      </c>
      <c r="AE32" s="241">
        <f t="shared" si="66"/>
        <v>1</v>
      </c>
      <c r="AF32" s="241">
        <f t="shared" si="66"/>
        <v>1</v>
      </c>
      <c r="AG32" s="241">
        <f t="shared" si="66"/>
        <v>1</v>
      </c>
      <c r="AH32" s="241">
        <f t="shared" si="66"/>
        <v>1</v>
      </c>
      <c r="AI32" s="241">
        <f t="shared" si="66"/>
        <v>1</v>
      </c>
      <c r="AJ32" s="241">
        <f t="shared" si="66"/>
        <v>1</v>
      </c>
      <c r="AK32" s="241">
        <f t="shared" si="66"/>
        <v>1</v>
      </c>
      <c r="AL32" s="241">
        <f t="shared" si="66"/>
        <v>1</v>
      </c>
      <c r="AM32" s="241">
        <f t="shared" si="66"/>
        <v>1</v>
      </c>
      <c r="AN32" s="241">
        <f t="shared" si="66"/>
        <v>1</v>
      </c>
      <c r="AO32" s="241">
        <f t="shared" si="66"/>
        <v>1</v>
      </c>
      <c r="AP32" s="241">
        <f t="shared" si="66"/>
        <v>1</v>
      </c>
      <c r="AQ32" s="241">
        <f t="shared" si="66"/>
        <v>1</v>
      </c>
      <c r="AR32" s="241">
        <f t="shared" si="66"/>
        <v>1</v>
      </c>
      <c r="AS32" s="241">
        <f t="shared" si="66"/>
        <v>1</v>
      </c>
      <c r="AT32" s="241">
        <f t="shared" si="66"/>
        <v>1</v>
      </c>
      <c r="AU32" s="241">
        <f t="shared" si="66"/>
        <v>1</v>
      </c>
      <c r="AV32" s="241">
        <f t="shared" si="66"/>
        <v>1</v>
      </c>
      <c r="AW32" s="241">
        <f t="shared" si="66"/>
        <v>1</v>
      </c>
      <c r="AX32" s="241">
        <f t="shared" si="66"/>
        <v>1</v>
      </c>
      <c r="AY32" s="241">
        <f t="shared" si="66"/>
        <v>1</v>
      </c>
      <c r="AZ32" s="241">
        <f t="shared" si="66"/>
        <v>1</v>
      </c>
      <c r="BA32" s="241">
        <f t="shared" si="66"/>
        <v>1</v>
      </c>
      <c r="BB32" s="241">
        <f t="shared" si="66"/>
        <v>1</v>
      </c>
      <c r="BC32" s="241">
        <f t="shared" ref="BC32:CE32" si="67">IF(DATE(YEAR(BB32)+$J$32,MONTH(BB32)+$K$32,DAY(1))&lt;=$U$32,DATE(YEAR(BB32)+$J$32,MONTH(BB32)+$K$32,DAY(1)),0)</f>
        <v>1</v>
      </c>
      <c r="BD32" s="241">
        <f t="shared" si="67"/>
        <v>1</v>
      </c>
      <c r="BE32" s="241">
        <f t="shared" si="67"/>
        <v>1</v>
      </c>
      <c r="BF32" s="241">
        <f t="shared" si="67"/>
        <v>1</v>
      </c>
      <c r="BG32" s="241">
        <f t="shared" si="67"/>
        <v>1</v>
      </c>
      <c r="BH32" s="241">
        <f t="shared" si="67"/>
        <v>1</v>
      </c>
      <c r="BI32" s="241">
        <f t="shared" si="67"/>
        <v>1</v>
      </c>
      <c r="BJ32" s="241">
        <f t="shared" si="67"/>
        <v>1</v>
      </c>
      <c r="BK32" s="241">
        <f t="shared" si="67"/>
        <v>1</v>
      </c>
      <c r="BL32" s="241">
        <f t="shared" si="67"/>
        <v>1</v>
      </c>
      <c r="BM32" s="241">
        <f t="shared" si="67"/>
        <v>1</v>
      </c>
      <c r="BN32" s="241">
        <f t="shared" si="67"/>
        <v>1</v>
      </c>
      <c r="BO32" s="241">
        <f t="shared" si="67"/>
        <v>1</v>
      </c>
      <c r="BP32" s="241">
        <f t="shared" si="67"/>
        <v>1</v>
      </c>
      <c r="BQ32" s="241">
        <f t="shared" si="67"/>
        <v>1</v>
      </c>
      <c r="BR32" s="241">
        <f t="shared" si="67"/>
        <v>1</v>
      </c>
      <c r="BS32" s="241">
        <f t="shared" si="67"/>
        <v>1</v>
      </c>
      <c r="BT32" s="241">
        <f t="shared" si="67"/>
        <v>1</v>
      </c>
      <c r="BU32" s="241">
        <f t="shared" si="67"/>
        <v>1</v>
      </c>
      <c r="BV32" s="241">
        <f t="shared" si="67"/>
        <v>1</v>
      </c>
      <c r="BW32" s="241">
        <f t="shared" si="67"/>
        <v>1</v>
      </c>
      <c r="BX32" s="241">
        <f t="shared" si="67"/>
        <v>1</v>
      </c>
      <c r="BY32" s="241">
        <f t="shared" si="67"/>
        <v>1</v>
      </c>
      <c r="BZ32" s="241">
        <f t="shared" si="67"/>
        <v>1</v>
      </c>
      <c r="CA32" s="241">
        <f t="shared" si="67"/>
        <v>1</v>
      </c>
      <c r="CB32" s="241">
        <f t="shared" si="67"/>
        <v>1</v>
      </c>
      <c r="CC32" s="241">
        <f t="shared" si="67"/>
        <v>1</v>
      </c>
      <c r="CD32" s="241">
        <f t="shared" si="67"/>
        <v>1</v>
      </c>
      <c r="CE32" s="241">
        <f t="shared" si="67"/>
        <v>1</v>
      </c>
      <c r="CF32" s="241"/>
      <c r="CG32" s="241"/>
      <c r="CH32" s="241"/>
      <c r="CI32" s="2"/>
      <c r="CJ32" s="2"/>
      <c r="CK32" s="2"/>
      <c r="CL32" s="2"/>
      <c r="CM32" s="2"/>
    </row>
    <row r="33" spans="1:91" s="1" customFormat="1" ht="15.75" x14ac:dyDescent="0.25">
      <c r="A33" s="305"/>
      <c r="B33" s="254"/>
      <c r="C33" s="255"/>
      <c r="D33" s="470"/>
      <c r="E33" s="256"/>
      <c r="F33" s="256"/>
      <c r="G33" s="203">
        <f t="shared" ca="1" si="1"/>
        <v>0</v>
      </c>
      <c r="H33" s="256"/>
      <c r="I33" s="256"/>
      <c r="J33" s="316">
        <v>0</v>
      </c>
      <c r="K33" s="316">
        <v>0</v>
      </c>
      <c r="L33" s="203">
        <f t="shared" si="2"/>
        <v>0</v>
      </c>
      <c r="M33" s="472" t="str">
        <f ca="1">IF(L33&lt;Daten!$C$99,"ja","nein")</f>
        <v>ja</v>
      </c>
      <c r="N33" s="257"/>
      <c r="O33" s="205">
        <f ca="1">Daten!$D$95*J33+30*K33</f>
        <v>0</v>
      </c>
      <c r="P33" s="204">
        <f ca="1">IF(AND(N33&gt;0,O33&gt;0),((Daten!$D$95)/O33)*N33,0)</f>
        <v>0</v>
      </c>
      <c r="Q33" s="259"/>
      <c r="R33" s="203">
        <f t="shared" si="3"/>
        <v>0</v>
      </c>
      <c r="S33" s="307">
        <f t="shared" si="4"/>
        <v>0</v>
      </c>
      <c r="T33" s="243"/>
      <c r="U33" s="240">
        <f t="shared" si="0"/>
        <v>219460</v>
      </c>
      <c r="V33" s="241">
        <f t="shared" si="5"/>
        <v>1</v>
      </c>
      <c r="W33" s="241">
        <f t="shared" ref="W33:BB33" si="68">IF(DATE(YEAR(V33)+$J$33,MONTH(V33)+$K$33,DAY(1))&lt;=$U$33,DATE(YEAR(V33)+$J$33,MONTH(V33)+$K$33,DAY(1)),0)</f>
        <v>1</v>
      </c>
      <c r="X33" s="241">
        <f t="shared" si="68"/>
        <v>1</v>
      </c>
      <c r="Y33" s="241">
        <f t="shared" si="68"/>
        <v>1</v>
      </c>
      <c r="Z33" s="241">
        <f t="shared" si="68"/>
        <v>1</v>
      </c>
      <c r="AA33" s="241">
        <f t="shared" si="68"/>
        <v>1</v>
      </c>
      <c r="AB33" s="241">
        <f t="shared" si="68"/>
        <v>1</v>
      </c>
      <c r="AC33" s="241">
        <f t="shared" si="68"/>
        <v>1</v>
      </c>
      <c r="AD33" s="241">
        <f t="shared" si="68"/>
        <v>1</v>
      </c>
      <c r="AE33" s="241">
        <f t="shared" si="68"/>
        <v>1</v>
      </c>
      <c r="AF33" s="241">
        <f t="shared" si="68"/>
        <v>1</v>
      </c>
      <c r="AG33" s="241">
        <f t="shared" si="68"/>
        <v>1</v>
      </c>
      <c r="AH33" s="241">
        <f t="shared" si="68"/>
        <v>1</v>
      </c>
      <c r="AI33" s="241">
        <f t="shared" si="68"/>
        <v>1</v>
      </c>
      <c r="AJ33" s="241">
        <f t="shared" si="68"/>
        <v>1</v>
      </c>
      <c r="AK33" s="241">
        <f t="shared" si="68"/>
        <v>1</v>
      </c>
      <c r="AL33" s="241">
        <f t="shared" si="68"/>
        <v>1</v>
      </c>
      <c r="AM33" s="241">
        <f t="shared" si="68"/>
        <v>1</v>
      </c>
      <c r="AN33" s="241">
        <f t="shared" si="68"/>
        <v>1</v>
      </c>
      <c r="AO33" s="241">
        <f t="shared" si="68"/>
        <v>1</v>
      </c>
      <c r="AP33" s="241">
        <f t="shared" si="68"/>
        <v>1</v>
      </c>
      <c r="AQ33" s="241">
        <f t="shared" si="68"/>
        <v>1</v>
      </c>
      <c r="AR33" s="241">
        <f t="shared" si="68"/>
        <v>1</v>
      </c>
      <c r="AS33" s="241">
        <f t="shared" si="68"/>
        <v>1</v>
      </c>
      <c r="AT33" s="241">
        <f t="shared" si="68"/>
        <v>1</v>
      </c>
      <c r="AU33" s="241">
        <f t="shared" si="68"/>
        <v>1</v>
      </c>
      <c r="AV33" s="241">
        <f t="shared" si="68"/>
        <v>1</v>
      </c>
      <c r="AW33" s="241">
        <f t="shared" si="68"/>
        <v>1</v>
      </c>
      <c r="AX33" s="241">
        <f t="shared" si="68"/>
        <v>1</v>
      </c>
      <c r="AY33" s="241">
        <f t="shared" si="68"/>
        <v>1</v>
      </c>
      <c r="AZ33" s="241">
        <f t="shared" si="68"/>
        <v>1</v>
      </c>
      <c r="BA33" s="241">
        <f t="shared" si="68"/>
        <v>1</v>
      </c>
      <c r="BB33" s="241">
        <f t="shared" si="68"/>
        <v>1</v>
      </c>
      <c r="BC33" s="241">
        <f t="shared" ref="BC33:CE33" si="69">IF(DATE(YEAR(BB33)+$J$33,MONTH(BB33)+$K$33,DAY(1))&lt;=$U$33,DATE(YEAR(BB33)+$J$33,MONTH(BB33)+$K$33,DAY(1)),0)</f>
        <v>1</v>
      </c>
      <c r="BD33" s="241">
        <f t="shared" si="69"/>
        <v>1</v>
      </c>
      <c r="BE33" s="241">
        <f t="shared" si="69"/>
        <v>1</v>
      </c>
      <c r="BF33" s="241">
        <f t="shared" si="69"/>
        <v>1</v>
      </c>
      <c r="BG33" s="241">
        <f t="shared" si="69"/>
        <v>1</v>
      </c>
      <c r="BH33" s="241">
        <f t="shared" si="69"/>
        <v>1</v>
      </c>
      <c r="BI33" s="241">
        <f t="shared" si="69"/>
        <v>1</v>
      </c>
      <c r="BJ33" s="241">
        <f t="shared" si="69"/>
        <v>1</v>
      </c>
      <c r="BK33" s="241">
        <f t="shared" si="69"/>
        <v>1</v>
      </c>
      <c r="BL33" s="241">
        <f t="shared" si="69"/>
        <v>1</v>
      </c>
      <c r="BM33" s="241">
        <f t="shared" si="69"/>
        <v>1</v>
      </c>
      <c r="BN33" s="241">
        <f t="shared" si="69"/>
        <v>1</v>
      </c>
      <c r="BO33" s="241">
        <f t="shared" si="69"/>
        <v>1</v>
      </c>
      <c r="BP33" s="241">
        <f t="shared" si="69"/>
        <v>1</v>
      </c>
      <c r="BQ33" s="241">
        <f t="shared" si="69"/>
        <v>1</v>
      </c>
      <c r="BR33" s="241">
        <f t="shared" si="69"/>
        <v>1</v>
      </c>
      <c r="BS33" s="241">
        <f t="shared" si="69"/>
        <v>1</v>
      </c>
      <c r="BT33" s="241">
        <f t="shared" si="69"/>
        <v>1</v>
      </c>
      <c r="BU33" s="241">
        <f t="shared" si="69"/>
        <v>1</v>
      </c>
      <c r="BV33" s="241">
        <f t="shared" si="69"/>
        <v>1</v>
      </c>
      <c r="BW33" s="241">
        <f t="shared" si="69"/>
        <v>1</v>
      </c>
      <c r="BX33" s="241">
        <f t="shared" si="69"/>
        <v>1</v>
      </c>
      <c r="BY33" s="241">
        <f t="shared" si="69"/>
        <v>1</v>
      </c>
      <c r="BZ33" s="241">
        <f t="shared" si="69"/>
        <v>1</v>
      </c>
      <c r="CA33" s="241">
        <f t="shared" si="69"/>
        <v>1</v>
      </c>
      <c r="CB33" s="241">
        <f t="shared" si="69"/>
        <v>1</v>
      </c>
      <c r="CC33" s="241">
        <f t="shared" si="69"/>
        <v>1</v>
      </c>
      <c r="CD33" s="241">
        <f t="shared" si="69"/>
        <v>1</v>
      </c>
      <c r="CE33" s="241">
        <f t="shared" si="69"/>
        <v>1</v>
      </c>
      <c r="CF33" s="241"/>
      <c r="CG33" s="241"/>
      <c r="CH33" s="241"/>
      <c r="CI33" s="2"/>
      <c r="CJ33" s="2"/>
      <c r="CK33" s="2"/>
      <c r="CL33" s="2"/>
      <c r="CM33" s="2"/>
    </row>
    <row r="34" spans="1:91" s="1" customFormat="1" ht="15.75" x14ac:dyDescent="0.25">
      <c r="A34" s="305"/>
      <c r="B34" s="254"/>
      <c r="C34" s="255"/>
      <c r="D34" s="470"/>
      <c r="E34" s="256"/>
      <c r="F34" s="256"/>
      <c r="G34" s="203">
        <f t="shared" ca="1" si="1"/>
        <v>0</v>
      </c>
      <c r="H34" s="256"/>
      <c r="I34" s="256"/>
      <c r="J34" s="316">
        <v>0</v>
      </c>
      <c r="K34" s="316">
        <v>0</v>
      </c>
      <c r="L34" s="203">
        <f t="shared" si="2"/>
        <v>0</v>
      </c>
      <c r="M34" s="472" t="str">
        <f ca="1">IF(L34&lt;Daten!$C$99,"ja","nein")</f>
        <v>ja</v>
      </c>
      <c r="N34" s="257"/>
      <c r="O34" s="205">
        <f ca="1">Daten!$D$95*J34+30*K34</f>
        <v>0</v>
      </c>
      <c r="P34" s="204">
        <f ca="1">IF(AND(N34&gt;0,O34&gt;0),((Daten!$D$95)/O34)*N34,0)</f>
        <v>0</v>
      </c>
      <c r="Q34" s="259"/>
      <c r="R34" s="203">
        <f t="shared" si="3"/>
        <v>0</v>
      </c>
      <c r="S34" s="307">
        <f t="shared" si="4"/>
        <v>0</v>
      </c>
      <c r="T34" s="243"/>
      <c r="U34" s="240">
        <f t="shared" si="0"/>
        <v>219460</v>
      </c>
      <c r="V34" s="241">
        <f t="shared" si="5"/>
        <v>1</v>
      </c>
      <c r="W34" s="241">
        <f t="shared" ref="W34:BB34" si="70">IF(DATE(YEAR(V34)+$J$34,MONTH(V34)+$K$34,DAY(1))&lt;=$U$34,DATE(YEAR(V34)+$J$34,MONTH(V34)+$K$34,DAY(1)),0)</f>
        <v>1</v>
      </c>
      <c r="X34" s="241">
        <f t="shared" si="70"/>
        <v>1</v>
      </c>
      <c r="Y34" s="241">
        <f t="shared" si="70"/>
        <v>1</v>
      </c>
      <c r="Z34" s="241">
        <f t="shared" si="70"/>
        <v>1</v>
      </c>
      <c r="AA34" s="241">
        <f t="shared" si="70"/>
        <v>1</v>
      </c>
      <c r="AB34" s="241">
        <f t="shared" si="70"/>
        <v>1</v>
      </c>
      <c r="AC34" s="241">
        <f t="shared" si="70"/>
        <v>1</v>
      </c>
      <c r="AD34" s="241">
        <f t="shared" si="70"/>
        <v>1</v>
      </c>
      <c r="AE34" s="241">
        <f t="shared" si="70"/>
        <v>1</v>
      </c>
      <c r="AF34" s="241">
        <f t="shared" si="70"/>
        <v>1</v>
      </c>
      <c r="AG34" s="241">
        <f t="shared" si="70"/>
        <v>1</v>
      </c>
      <c r="AH34" s="241">
        <f t="shared" si="70"/>
        <v>1</v>
      </c>
      <c r="AI34" s="241">
        <f t="shared" si="70"/>
        <v>1</v>
      </c>
      <c r="AJ34" s="241">
        <f t="shared" si="70"/>
        <v>1</v>
      </c>
      <c r="AK34" s="241">
        <f t="shared" si="70"/>
        <v>1</v>
      </c>
      <c r="AL34" s="241">
        <f t="shared" si="70"/>
        <v>1</v>
      </c>
      <c r="AM34" s="241">
        <f t="shared" si="70"/>
        <v>1</v>
      </c>
      <c r="AN34" s="241">
        <f t="shared" si="70"/>
        <v>1</v>
      </c>
      <c r="AO34" s="241">
        <f t="shared" si="70"/>
        <v>1</v>
      </c>
      <c r="AP34" s="241">
        <f t="shared" si="70"/>
        <v>1</v>
      </c>
      <c r="AQ34" s="241">
        <f t="shared" si="70"/>
        <v>1</v>
      </c>
      <c r="AR34" s="241">
        <f t="shared" si="70"/>
        <v>1</v>
      </c>
      <c r="AS34" s="241">
        <f t="shared" si="70"/>
        <v>1</v>
      </c>
      <c r="AT34" s="241">
        <f t="shared" si="70"/>
        <v>1</v>
      </c>
      <c r="AU34" s="241">
        <f t="shared" si="70"/>
        <v>1</v>
      </c>
      <c r="AV34" s="241">
        <f t="shared" si="70"/>
        <v>1</v>
      </c>
      <c r="AW34" s="241">
        <f t="shared" si="70"/>
        <v>1</v>
      </c>
      <c r="AX34" s="241">
        <f t="shared" si="70"/>
        <v>1</v>
      </c>
      <c r="AY34" s="241">
        <f t="shared" si="70"/>
        <v>1</v>
      </c>
      <c r="AZ34" s="241">
        <f t="shared" si="70"/>
        <v>1</v>
      </c>
      <c r="BA34" s="241">
        <f t="shared" si="70"/>
        <v>1</v>
      </c>
      <c r="BB34" s="241">
        <f t="shared" si="70"/>
        <v>1</v>
      </c>
      <c r="BC34" s="241">
        <f t="shared" ref="BC34:CE34" si="71">IF(DATE(YEAR(BB34)+$J$34,MONTH(BB34)+$K$34,DAY(1))&lt;=$U$34,DATE(YEAR(BB34)+$J$34,MONTH(BB34)+$K$34,DAY(1)),0)</f>
        <v>1</v>
      </c>
      <c r="BD34" s="241">
        <f t="shared" si="71"/>
        <v>1</v>
      </c>
      <c r="BE34" s="241">
        <f t="shared" si="71"/>
        <v>1</v>
      </c>
      <c r="BF34" s="241">
        <f t="shared" si="71"/>
        <v>1</v>
      </c>
      <c r="BG34" s="241">
        <f t="shared" si="71"/>
        <v>1</v>
      </c>
      <c r="BH34" s="241">
        <f t="shared" si="71"/>
        <v>1</v>
      </c>
      <c r="BI34" s="241">
        <f t="shared" si="71"/>
        <v>1</v>
      </c>
      <c r="BJ34" s="241">
        <f t="shared" si="71"/>
        <v>1</v>
      </c>
      <c r="BK34" s="241">
        <f t="shared" si="71"/>
        <v>1</v>
      </c>
      <c r="BL34" s="241">
        <f t="shared" si="71"/>
        <v>1</v>
      </c>
      <c r="BM34" s="241">
        <f t="shared" si="71"/>
        <v>1</v>
      </c>
      <c r="BN34" s="241">
        <f t="shared" si="71"/>
        <v>1</v>
      </c>
      <c r="BO34" s="241">
        <f t="shared" si="71"/>
        <v>1</v>
      </c>
      <c r="BP34" s="241">
        <f t="shared" si="71"/>
        <v>1</v>
      </c>
      <c r="BQ34" s="241">
        <f t="shared" si="71"/>
        <v>1</v>
      </c>
      <c r="BR34" s="241">
        <f t="shared" si="71"/>
        <v>1</v>
      </c>
      <c r="BS34" s="241">
        <f t="shared" si="71"/>
        <v>1</v>
      </c>
      <c r="BT34" s="241">
        <f t="shared" si="71"/>
        <v>1</v>
      </c>
      <c r="BU34" s="241">
        <f t="shared" si="71"/>
        <v>1</v>
      </c>
      <c r="BV34" s="241">
        <f t="shared" si="71"/>
        <v>1</v>
      </c>
      <c r="BW34" s="241">
        <f t="shared" si="71"/>
        <v>1</v>
      </c>
      <c r="BX34" s="241">
        <f t="shared" si="71"/>
        <v>1</v>
      </c>
      <c r="BY34" s="241">
        <f t="shared" si="71"/>
        <v>1</v>
      </c>
      <c r="BZ34" s="241">
        <f t="shared" si="71"/>
        <v>1</v>
      </c>
      <c r="CA34" s="241">
        <f t="shared" si="71"/>
        <v>1</v>
      </c>
      <c r="CB34" s="241">
        <f t="shared" si="71"/>
        <v>1</v>
      </c>
      <c r="CC34" s="241">
        <f t="shared" si="71"/>
        <v>1</v>
      </c>
      <c r="CD34" s="241">
        <f t="shared" si="71"/>
        <v>1</v>
      </c>
      <c r="CE34" s="241">
        <f t="shared" si="71"/>
        <v>1</v>
      </c>
      <c r="CF34" s="241"/>
      <c r="CG34" s="241"/>
      <c r="CH34" s="241"/>
      <c r="CI34" s="2"/>
      <c r="CJ34" s="2"/>
      <c r="CK34" s="2"/>
      <c r="CL34" s="2"/>
      <c r="CM34" s="2"/>
    </row>
    <row r="35" spans="1:91" s="1" customFormat="1" ht="15.75" x14ac:dyDescent="0.25">
      <c r="A35" s="305"/>
      <c r="B35" s="254"/>
      <c r="C35" s="255"/>
      <c r="D35" s="470"/>
      <c r="E35" s="256"/>
      <c r="F35" s="256"/>
      <c r="G35" s="203">
        <f t="shared" ca="1" si="1"/>
        <v>0</v>
      </c>
      <c r="H35" s="256"/>
      <c r="I35" s="256"/>
      <c r="J35" s="316">
        <v>0</v>
      </c>
      <c r="K35" s="316">
        <v>0</v>
      </c>
      <c r="L35" s="203">
        <f t="shared" si="2"/>
        <v>0</v>
      </c>
      <c r="M35" s="472" t="str">
        <f ca="1">IF(L35&lt;Daten!$C$99,"ja","nein")</f>
        <v>ja</v>
      </c>
      <c r="N35" s="257"/>
      <c r="O35" s="205">
        <f ca="1">Daten!$D$95*J35+30*K35</f>
        <v>0</v>
      </c>
      <c r="P35" s="204">
        <f ca="1">IF(AND(N35&gt;0,O35&gt;0),((Daten!$D$95)/O35)*N35,0)</f>
        <v>0</v>
      </c>
      <c r="Q35" s="259"/>
      <c r="R35" s="203">
        <f t="shared" si="3"/>
        <v>0</v>
      </c>
      <c r="S35" s="307">
        <f t="shared" si="4"/>
        <v>0</v>
      </c>
      <c r="T35" s="243"/>
      <c r="U35" s="240">
        <f t="shared" si="0"/>
        <v>219460</v>
      </c>
      <c r="V35" s="241">
        <f t="shared" si="5"/>
        <v>1</v>
      </c>
      <c r="W35" s="241">
        <f t="shared" ref="W35:BB35" si="72">IF(DATE(YEAR(V35)+$J$35,MONTH(V35)+$K$35,DAY(1))&lt;=$U$35,DATE(YEAR(V35)+$J$35,MONTH(V35)+$K$35,DAY(1)),0)</f>
        <v>1</v>
      </c>
      <c r="X35" s="241">
        <f t="shared" si="72"/>
        <v>1</v>
      </c>
      <c r="Y35" s="241">
        <f t="shared" si="72"/>
        <v>1</v>
      </c>
      <c r="Z35" s="241">
        <f t="shared" si="72"/>
        <v>1</v>
      </c>
      <c r="AA35" s="241">
        <f t="shared" si="72"/>
        <v>1</v>
      </c>
      <c r="AB35" s="241">
        <f t="shared" si="72"/>
        <v>1</v>
      </c>
      <c r="AC35" s="241">
        <f t="shared" si="72"/>
        <v>1</v>
      </c>
      <c r="AD35" s="241">
        <f t="shared" si="72"/>
        <v>1</v>
      </c>
      <c r="AE35" s="241">
        <f t="shared" si="72"/>
        <v>1</v>
      </c>
      <c r="AF35" s="241">
        <f t="shared" si="72"/>
        <v>1</v>
      </c>
      <c r="AG35" s="241">
        <f t="shared" si="72"/>
        <v>1</v>
      </c>
      <c r="AH35" s="241">
        <f t="shared" si="72"/>
        <v>1</v>
      </c>
      <c r="AI35" s="241">
        <f t="shared" si="72"/>
        <v>1</v>
      </c>
      <c r="AJ35" s="241">
        <f t="shared" si="72"/>
        <v>1</v>
      </c>
      <c r="AK35" s="241">
        <f t="shared" si="72"/>
        <v>1</v>
      </c>
      <c r="AL35" s="241">
        <f t="shared" si="72"/>
        <v>1</v>
      </c>
      <c r="AM35" s="241">
        <f t="shared" si="72"/>
        <v>1</v>
      </c>
      <c r="AN35" s="241">
        <f t="shared" si="72"/>
        <v>1</v>
      </c>
      <c r="AO35" s="241">
        <f t="shared" si="72"/>
        <v>1</v>
      </c>
      <c r="AP35" s="241">
        <f t="shared" si="72"/>
        <v>1</v>
      </c>
      <c r="AQ35" s="241">
        <f t="shared" si="72"/>
        <v>1</v>
      </c>
      <c r="AR35" s="241">
        <f t="shared" si="72"/>
        <v>1</v>
      </c>
      <c r="AS35" s="241">
        <f t="shared" si="72"/>
        <v>1</v>
      </c>
      <c r="AT35" s="241">
        <f t="shared" si="72"/>
        <v>1</v>
      </c>
      <c r="AU35" s="241">
        <f t="shared" si="72"/>
        <v>1</v>
      </c>
      <c r="AV35" s="241">
        <f t="shared" si="72"/>
        <v>1</v>
      </c>
      <c r="AW35" s="241">
        <f t="shared" si="72"/>
        <v>1</v>
      </c>
      <c r="AX35" s="241">
        <f t="shared" si="72"/>
        <v>1</v>
      </c>
      <c r="AY35" s="241">
        <f t="shared" si="72"/>
        <v>1</v>
      </c>
      <c r="AZ35" s="241">
        <f t="shared" si="72"/>
        <v>1</v>
      </c>
      <c r="BA35" s="241">
        <f t="shared" si="72"/>
        <v>1</v>
      </c>
      <c r="BB35" s="241">
        <f t="shared" si="72"/>
        <v>1</v>
      </c>
      <c r="BC35" s="241">
        <f t="shared" ref="BC35:CE35" si="73">IF(DATE(YEAR(BB35)+$J$35,MONTH(BB35)+$K$35,DAY(1))&lt;=$U$35,DATE(YEAR(BB35)+$J$35,MONTH(BB35)+$K$35,DAY(1)),0)</f>
        <v>1</v>
      </c>
      <c r="BD35" s="241">
        <f t="shared" si="73"/>
        <v>1</v>
      </c>
      <c r="BE35" s="241">
        <f t="shared" si="73"/>
        <v>1</v>
      </c>
      <c r="BF35" s="241">
        <f t="shared" si="73"/>
        <v>1</v>
      </c>
      <c r="BG35" s="241">
        <f t="shared" si="73"/>
        <v>1</v>
      </c>
      <c r="BH35" s="241">
        <f t="shared" si="73"/>
        <v>1</v>
      </c>
      <c r="BI35" s="241">
        <f t="shared" si="73"/>
        <v>1</v>
      </c>
      <c r="BJ35" s="241">
        <f t="shared" si="73"/>
        <v>1</v>
      </c>
      <c r="BK35" s="241">
        <f t="shared" si="73"/>
        <v>1</v>
      </c>
      <c r="BL35" s="241">
        <f t="shared" si="73"/>
        <v>1</v>
      </c>
      <c r="BM35" s="241">
        <f t="shared" si="73"/>
        <v>1</v>
      </c>
      <c r="BN35" s="241">
        <f t="shared" si="73"/>
        <v>1</v>
      </c>
      <c r="BO35" s="241">
        <f t="shared" si="73"/>
        <v>1</v>
      </c>
      <c r="BP35" s="241">
        <f t="shared" si="73"/>
        <v>1</v>
      </c>
      <c r="BQ35" s="241">
        <f t="shared" si="73"/>
        <v>1</v>
      </c>
      <c r="BR35" s="241">
        <f t="shared" si="73"/>
        <v>1</v>
      </c>
      <c r="BS35" s="241">
        <f t="shared" si="73"/>
        <v>1</v>
      </c>
      <c r="BT35" s="241">
        <f t="shared" si="73"/>
        <v>1</v>
      </c>
      <c r="BU35" s="241">
        <f t="shared" si="73"/>
        <v>1</v>
      </c>
      <c r="BV35" s="241">
        <f t="shared" si="73"/>
        <v>1</v>
      </c>
      <c r="BW35" s="241">
        <f t="shared" si="73"/>
        <v>1</v>
      </c>
      <c r="BX35" s="241">
        <f t="shared" si="73"/>
        <v>1</v>
      </c>
      <c r="BY35" s="241">
        <f t="shared" si="73"/>
        <v>1</v>
      </c>
      <c r="BZ35" s="241">
        <f t="shared" si="73"/>
        <v>1</v>
      </c>
      <c r="CA35" s="241">
        <f t="shared" si="73"/>
        <v>1</v>
      </c>
      <c r="CB35" s="241">
        <f t="shared" si="73"/>
        <v>1</v>
      </c>
      <c r="CC35" s="241">
        <f t="shared" si="73"/>
        <v>1</v>
      </c>
      <c r="CD35" s="241">
        <f t="shared" si="73"/>
        <v>1</v>
      </c>
      <c r="CE35" s="241">
        <f t="shared" si="73"/>
        <v>1</v>
      </c>
      <c r="CF35" s="241"/>
      <c r="CG35" s="241"/>
      <c r="CH35" s="241"/>
      <c r="CI35" s="2"/>
      <c r="CJ35" s="2"/>
      <c r="CK35" s="2"/>
      <c r="CL35" s="2"/>
      <c r="CM35" s="2"/>
    </row>
    <row r="36" spans="1:91" s="1" customFormat="1" ht="15.75" x14ac:dyDescent="0.25">
      <c r="A36" s="305"/>
      <c r="B36" s="254"/>
      <c r="C36" s="255"/>
      <c r="D36" s="470"/>
      <c r="E36" s="256"/>
      <c r="F36" s="256"/>
      <c r="G36" s="203">
        <f t="shared" ca="1" si="1"/>
        <v>0</v>
      </c>
      <c r="H36" s="256"/>
      <c r="I36" s="256"/>
      <c r="J36" s="316">
        <v>0</v>
      </c>
      <c r="K36" s="316">
        <v>0</v>
      </c>
      <c r="L36" s="203">
        <f t="shared" si="2"/>
        <v>0</v>
      </c>
      <c r="M36" s="472" t="str">
        <f ca="1">IF(L36&lt;Daten!$C$99,"ja","nein")</f>
        <v>ja</v>
      </c>
      <c r="N36" s="257"/>
      <c r="O36" s="205">
        <f ca="1">Daten!$D$95*J36+30*K36</f>
        <v>0</v>
      </c>
      <c r="P36" s="204">
        <f ca="1">IF(AND(N36&gt;0,O36&gt;0),((Daten!$D$95)/O36)*N36,0)</f>
        <v>0</v>
      </c>
      <c r="Q36" s="259"/>
      <c r="R36" s="203">
        <f t="shared" si="3"/>
        <v>0</v>
      </c>
      <c r="S36" s="307">
        <f t="shared" si="4"/>
        <v>0</v>
      </c>
      <c r="T36" s="243"/>
      <c r="U36" s="240">
        <f t="shared" si="0"/>
        <v>219460</v>
      </c>
      <c r="V36" s="241">
        <f t="shared" si="5"/>
        <v>1</v>
      </c>
      <c r="W36" s="241">
        <f t="shared" ref="W36:BB36" si="74">IF(DATE(YEAR(V36)+$J$36,MONTH(V36)+$K$36,DAY(1))&lt;=$U$36,DATE(YEAR(V36)+$J$36,MONTH(V36)+$K$36,DAY(1)),0)</f>
        <v>1</v>
      </c>
      <c r="X36" s="241">
        <f t="shared" si="74"/>
        <v>1</v>
      </c>
      <c r="Y36" s="241">
        <f t="shared" si="74"/>
        <v>1</v>
      </c>
      <c r="Z36" s="241">
        <f t="shared" si="74"/>
        <v>1</v>
      </c>
      <c r="AA36" s="241">
        <f t="shared" si="74"/>
        <v>1</v>
      </c>
      <c r="AB36" s="241">
        <f t="shared" si="74"/>
        <v>1</v>
      </c>
      <c r="AC36" s="241">
        <f t="shared" si="74"/>
        <v>1</v>
      </c>
      <c r="AD36" s="241">
        <f t="shared" si="74"/>
        <v>1</v>
      </c>
      <c r="AE36" s="241">
        <f t="shared" si="74"/>
        <v>1</v>
      </c>
      <c r="AF36" s="241">
        <f t="shared" si="74"/>
        <v>1</v>
      </c>
      <c r="AG36" s="241">
        <f t="shared" si="74"/>
        <v>1</v>
      </c>
      <c r="AH36" s="241">
        <f t="shared" si="74"/>
        <v>1</v>
      </c>
      <c r="AI36" s="241">
        <f t="shared" si="74"/>
        <v>1</v>
      </c>
      <c r="AJ36" s="241">
        <f t="shared" si="74"/>
        <v>1</v>
      </c>
      <c r="AK36" s="241">
        <f t="shared" si="74"/>
        <v>1</v>
      </c>
      <c r="AL36" s="241">
        <f t="shared" si="74"/>
        <v>1</v>
      </c>
      <c r="AM36" s="241">
        <f t="shared" si="74"/>
        <v>1</v>
      </c>
      <c r="AN36" s="241">
        <f t="shared" si="74"/>
        <v>1</v>
      </c>
      <c r="AO36" s="241">
        <f t="shared" si="74"/>
        <v>1</v>
      </c>
      <c r="AP36" s="241">
        <f t="shared" si="74"/>
        <v>1</v>
      </c>
      <c r="AQ36" s="241">
        <f t="shared" si="74"/>
        <v>1</v>
      </c>
      <c r="AR36" s="241">
        <f t="shared" si="74"/>
        <v>1</v>
      </c>
      <c r="AS36" s="241">
        <f t="shared" si="74"/>
        <v>1</v>
      </c>
      <c r="AT36" s="241">
        <f t="shared" si="74"/>
        <v>1</v>
      </c>
      <c r="AU36" s="241">
        <f t="shared" si="74"/>
        <v>1</v>
      </c>
      <c r="AV36" s="241">
        <f t="shared" si="74"/>
        <v>1</v>
      </c>
      <c r="AW36" s="241">
        <f t="shared" si="74"/>
        <v>1</v>
      </c>
      <c r="AX36" s="241">
        <f t="shared" si="74"/>
        <v>1</v>
      </c>
      <c r="AY36" s="241">
        <f t="shared" si="74"/>
        <v>1</v>
      </c>
      <c r="AZ36" s="241">
        <f t="shared" si="74"/>
        <v>1</v>
      </c>
      <c r="BA36" s="241">
        <f t="shared" si="74"/>
        <v>1</v>
      </c>
      <c r="BB36" s="241">
        <f t="shared" si="74"/>
        <v>1</v>
      </c>
      <c r="BC36" s="241">
        <f t="shared" ref="BC36:CE36" si="75">IF(DATE(YEAR(BB36)+$J$36,MONTH(BB36)+$K$36,DAY(1))&lt;=$U$36,DATE(YEAR(BB36)+$J$36,MONTH(BB36)+$K$36,DAY(1)),0)</f>
        <v>1</v>
      </c>
      <c r="BD36" s="241">
        <f t="shared" si="75"/>
        <v>1</v>
      </c>
      <c r="BE36" s="241">
        <f t="shared" si="75"/>
        <v>1</v>
      </c>
      <c r="BF36" s="241">
        <f t="shared" si="75"/>
        <v>1</v>
      </c>
      <c r="BG36" s="241">
        <f t="shared" si="75"/>
        <v>1</v>
      </c>
      <c r="BH36" s="241">
        <f t="shared" si="75"/>
        <v>1</v>
      </c>
      <c r="BI36" s="241">
        <f t="shared" si="75"/>
        <v>1</v>
      </c>
      <c r="BJ36" s="241">
        <f t="shared" si="75"/>
        <v>1</v>
      </c>
      <c r="BK36" s="241">
        <f t="shared" si="75"/>
        <v>1</v>
      </c>
      <c r="BL36" s="241">
        <f t="shared" si="75"/>
        <v>1</v>
      </c>
      <c r="BM36" s="241">
        <f t="shared" si="75"/>
        <v>1</v>
      </c>
      <c r="BN36" s="241">
        <f t="shared" si="75"/>
        <v>1</v>
      </c>
      <c r="BO36" s="241">
        <f t="shared" si="75"/>
        <v>1</v>
      </c>
      <c r="BP36" s="241">
        <f t="shared" si="75"/>
        <v>1</v>
      </c>
      <c r="BQ36" s="241">
        <f t="shared" si="75"/>
        <v>1</v>
      </c>
      <c r="BR36" s="241">
        <f t="shared" si="75"/>
        <v>1</v>
      </c>
      <c r="BS36" s="241">
        <f t="shared" si="75"/>
        <v>1</v>
      </c>
      <c r="BT36" s="241">
        <f t="shared" si="75"/>
        <v>1</v>
      </c>
      <c r="BU36" s="241">
        <f t="shared" si="75"/>
        <v>1</v>
      </c>
      <c r="BV36" s="241">
        <f t="shared" si="75"/>
        <v>1</v>
      </c>
      <c r="BW36" s="241">
        <f t="shared" si="75"/>
        <v>1</v>
      </c>
      <c r="BX36" s="241">
        <f t="shared" si="75"/>
        <v>1</v>
      </c>
      <c r="BY36" s="241">
        <f t="shared" si="75"/>
        <v>1</v>
      </c>
      <c r="BZ36" s="241">
        <f t="shared" si="75"/>
        <v>1</v>
      </c>
      <c r="CA36" s="241">
        <f t="shared" si="75"/>
        <v>1</v>
      </c>
      <c r="CB36" s="241">
        <f t="shared" si="75"/>
        <v>1</v>
      </c>
      <c r="CC36" s="241">
        <f t="shared" si="75"/>
        <v>1</v>
      </c>
      <c r="CD36" s="241">
        <f t="shared" si="75"/>
        <v>1</v>
      </c>
      <c r="CE36" s="241">
        <f t="shared" si="75"/>
        <v>1</v>
      </c>
      <c r="CF36" s="241"/>
      <c r="CG36" s="241"/>
      <c r="CH36" s="241"/>
      <c r="CI36" s="2"/>
      <c r="CJ36" s="2"/>
      <c r="CK36" s="2"/>
      <c r="CL36" s="2"/>
      <c r="CM36" s="2"/>
    </row>
    <row r="37" spans="1:91" s="1" customFormat="1" ht="15.75" x14ac:dyDescent="0.25">
      <c r="A37" s="305"/>
      <c r="B37" s="254"/>
      <c r="C37" s="255"/>
      <c r="D37" s="470"/>
      <c r="E37" s="256"/>
      <c r="F37" s="256"/>
      <c r="G37" s="203">
        <f t="shared" ca="1" si="1"/>
        <v>0</v>
      </c>
      <c r="H37" s="256"/>
      <c r="I37" s="256"/>
      <c r="J37" s="316">
        <v>0</v>
      </c>
      <c r="K37" s="316">
        <v>0</v>
      </c>
      <c r="L37" s="203">
        <f t="shared" si="2"/>
        <v>0</v>
      </c>
      <c r="M37" s="472" t="str">
        <f ca="1">IF(L37&lt;Daten!$C$99,"ja","nein")</f>
        <v>ja</v>
      </c>
      <c r="N37" s="257"/>
      <c r="O37" s="205">
        <f ca="1">Daten!$D$95*J37+30*K37</f>
        <v>0</v>
      </c>
      <c r="P37" s="204">
        <f ca="1">IF(AND(N37&gt;0,O37&gt;0),((Daten!$D$95)/O37)*N37,0)</f>
        <v>0</v>
      </c>
      <c r="Q37" s="259"/>
      <c r="R37" s="203">
        <f t="shared" si="3"/>
        <v>0</v>
      </c>
      <c r="S37" s="307">
        <f t="shared" si="4"/>
        <v>0</v>
      </c>
      <c r="T37" s="243"/>
      <c r="U37" s="240">
        <f t="shared" si="0"/>
        <v>219460</v>
      </c>
      <c r="V37" s="241">
        <f t="shared" si="5"/>
        <v>1</v>
      </c>
      <c r="W37" s="241">
        <f t="shared" ref="W37:BB37" si="76">IF(DATE(YEAR(V37)+$J$37,MONTH(V37)+$K$37,DAY(1))&lt;=$U$37,DATE(YEAR(V37)+$J$37,MONTH(V37)+$K$37,DAY(1)),0)</f>
        <v>1</v>
      </c>
      <c r="X37" s="241">
        <f t="shared" si="76"/>
        <v>1</v>
      </c>
      <c r="Y37" s="241">
        <f t="shared" si="76"/>
        <v>1</v>
      </c>
      <c r="Z37" s="241">
        <f t="shared" si="76"/>
        <v>1</v>
      </c>
      <c r="AA37" s="241">
        <f t="shared" si="76"/>
        <v>1</v>
      </c>
      <c r="AB37" s="241">
        <f t="shared" si="76"/>
        <v>1</v>
      </c>
      <c r="AC37" s="241">
        <f t="shared" si="76"/>
        <v>1</v>
      </c>
      <c r="AD37" s="241">
        <f t="shared" si="76"/>
        <v>1</v>
      </c>
      <c r="AE37" s="241">
        <f t="shared" si="76"/>
        <v>1</v>
      </c>
      <c r="AF37" s="241">
        <f t="shared" si="76"/>
        <v>1</v>
      </c>
      <c r="AG37" s="241">
        <f t="shared" si="76"/>
        <v>1</v>
      </c>
      <c r="AH37" s="241">
        <f t="shared" si="76"/>
        <v>1</v>
      </c>
      <c r="AI37" s="241">
        <f t="shared" si="76"/>
        <v>1</v>
      </c>
      <c r="AJ37" s="241">
        <f t="shared" si="76"/>
        <v>1</v>
      </c>
      <c r="AK37" s="241">
        <f t="shared" si="76"/>
        <v>1</v>
      </c>
      <c r="AL37" s="241">
        <f t="shared" si="76"/>
        <v>1</v>
      </c>
      <c r="AM37" s="241">
        <f t="shared" si="76"/>
        <v>1</v>
      </c>
      <c r="AN37" s="241">
        <f t="shared" si="76"/>
        <v>1</v>
      </c>
      <c r="AO37" s="241">
        <f t="shared" si="76"/>
        <v>1</v>
      </c>
      <c r="AP37" s="241">
        <f t="shared" si="76"/>
        <v>1</v>
      </c>
      <c r="AQ37" s="241">
        <f t="shared" si="76"/>
        <v>1</v>
      </c>
      <c r="AR37" s="241">
        <f t="shared" si="76"/>
        <v>1</v>
      </c>
      <c r="AS37" s="241">
        <f t="shared" si="76"/>
        <v>1</v>
      </c>
      <c r="AT37" s="241">
        <f t="shared" si="76"/>
        <v>1</v>
      </c>
      <c r="AU37" s="241">
        <f t="shared" si="76"/>
        <v>1</v>
      </c>
      <c r="AV37" s="241">
        <f t="shared" si="76"/>
        <v>1</v>
      </c>
      <c r="AW37" s="241">
        <f t="shared" si="76"/>
        <v>1</v>
      </c>
      <c r="AX37" s="241">
        <f t="shared" si="76"/>
        <v>1</v>
      </c>
      <c r="AY37" s="241">
        <f t="shared" si="76"/>
        <v>1</v>
      </c>
      <c r="AZ37" s="241">
        <f t="shared" si="76"/>
        <v>1</v>
      </c>
      <c r="BA37" s="241">
        <f t="shared" si="76"/>
        <v>1</v>
      </c>
      <c r="BB37" s="241">
        <f t="shared" si="76"/>
        <v>1</v>
      </c>
      <c r="BC37" s="241">
        <f t="shared" ref="BC37:CE37" si="77">IF(DATE(YEAR(BB37)+$J$37,MONTH(BB37)+$K$37,DAY(1))&lt;=$U$37,DATE(YEAR(BB37)+$J$37,MONTH(BB37)+$K$37,DAY(1)),0)</f>
        <v>1</v>
      </c>
      <c r="BD37" s="241">
        <f t="shared" si="77"/>
        <v>1</v>
      </c>
      <c r="BE37" s="241">
        <f t="shared" si="77"/>
        <v>1</v>
      </c>
      <c r="BF37" s="241">
        <f t="shared" si="77"/>
        <v>1</v>
      </c>
      <c r="BG37" s="241">
        <f t="shared" si="77"/>
        <v>1</v>
      </c>
      <c r="BH37" s="241">
        <f t="shared" si="77"/>
        <v>1</v>
      </c>
      <c r="BI37" s="241">
        <f t="shared" si="77"/>
        <v>1</v>
      </c>
      <c r="BJ37" s="241">
        <f t="shared" si="77"/>
        <v>1</v>
      </c>
      <c r="BK37" s="241">
        <f t="shared" si="77"/>
        <v>1</v>
      </c>
      <c r="BL37" s="241">
        <f t="shared" si="77"/>
        <v>1</v>
      </c>
      <c r="BM37" s="241">
        <f t="shared" si="77"/>
        <v>1</v>
      </c>
      <c r="BN37" s="241">
        <f t="shared" si="77"/>
        <v>1</v>
      </c>
      <c r="BO37" s="241">
        <f t="shared" si="77"/>
        <v>1</v>
      </c>
      <c r="BP37" s="241">
        <f t="shared" si="77"/>
        <v>1</v>
      </c>
      <c r="BQ37" s="241">
        <f t="shared" si="77"/>
        <v>1</v>
      </c>
      <c r="BR37" s="241">
        <f t="shared" si="77"/>
        <v>1</v>
      </c>
      <c r="BS37" s="241">
        <f t="shared" si="77"/>
        <v>1</v>
      </c>
      <c r="BT37" s="241">
        <f t="shared" si="77"/>
        <v>1</v>
      </c>
      <c r="BU37" s="241">
        <f t="shared" si="77"/>
        <v>1</v>
      </c>
      <c r="BV37" s="241">
        <f t="shared" si="77"/>
        <v>1</v>
      </c>
      <c r="BW37" s="241">
        <f t="shared" si="77"/>
        <v>1</v>
      </c>
      <c r="BX37" s="241">
        <f t="shared" si="77"/>
        <v>1</v>
      </c>
      <c r="BY37" s="241">
        <f t="shared" si="77"/>
        <v>1</v>
      </c>
      <c r="BZ37" s="241">
        <f t="shared" si="77"/>
        <v>1</v>
      </c>
      <c r="CA37" s="241">
        <f t="shared" si="77"/>
        <v>1</v>
      </c>
      <c r="CB37" s="241">
        <f t="shared" si="77"/>
        <v>1</v>
      </c>
      <c r="CC37" s="241">
        <f t="shared" si="77"/>
        <v>1</v>
      </c>
      <c r="CD37" s="241">
        <f t="shared" si="77"/>
        <v>1</v>
      </c>
      <c r="CE37" s="241">
        <f t="shared" si="77"/>
        <v>1</v>
      </c>
      <c r="CF37" s="241"/>
      <c r="CG37" s="241"/>
      <c r="CH37" s="241"/>
      <c r="CI37" s="2"/>
      <c r="CJ37" s="2"/>
      <c r="CK37" s="2"/>
      <c r="CL37" s="2"/>
      <c r="CM37" s="2"/>
    </row>
    <row r="38" spans="1:91" s="1" customFormat="1" ht="15.75" x14ac:dyDescent="0.25">
      <c r="A38" s="305"/>
      <c r="B38" s="254"/>
      <c r="C38" s="255"/>
      <c r="D38" s="470"/>
      <c r="E38" s="256"/>
      <c r="F38" s="256"/>
      <c r="G38" s="203">
        <f t="shared" ca="1" si="1"/>
        <v>0</v>
      </c>
      <c r="H38" s="256"/>
      <c r="I38" s="256"/>
      <c r="J38" s="316">
        <v>0</v>
      </c>
      <c r="K38" s="316">
        <v>0</v>
      </c>
      <c r="L38" s="203">
        <f t="shared" si="2"/>
        <v>0</v>
      </c>
      <c r="M38" s="472" t="str">
        <f ca="1">IF(L38&lt;Daten!$C$99,"ja","nein")</f>
        <v>ja</v>
      </c>
      <c r="N38" s="257"/>
      <c r="O38" s="205">
        <f ca="1">Daten!$D$95*J38+30*K38</f>
        <v>0</v>
      </c>
      <c r="P38" s="204">
        <f ca="1">IF(AND(N38&gt;0,O38&gt;0),((Daten!$D$95)/O38)*N38,0)</f>
        <v>0</v>
      </c>
      <c r="Q38" s="259"/>
      <c r="R38" s="203">
        <f t="shared" si="3"/>
        <v>0</v>
      </c>
      <c r="S38" s="307">
        <f t="shared" si="4"/>
        <v>0</v>
      </c>
      <c r="T38" s="243"/>
      <c r="U38" s="240">
        <f t="shared" si="0"/>
        <v>219460</v>
      </c>
      <c r="V38" s="241">
        <f t="shared" si="5"/>
        <v>1</v>
      </c>
      <c r="W38" s="241">
        <f t="shared" ref="W38:BB38" si="78">IF(DATE(YEAR(V38)+$J$38,MONTH(V38)+$K$38,DAY(1))&lt;=$U$38,DATE(YEAR(V38)+$J$38,MONTH(V38)+$K$38,DAY(1)),0)</f>
        <v>1</v>
      </c>
      <c r="X38" s="241">
        <f t="shared" si="78"/>
        <v>1</v>
      </c>
      <c r="Y38" s="241">
        <f t="shared" si="78"/>
        <v>1</v>
      </c>
      <c r="Z38" s="241">
        <f t="shared" si="78"/>
        <v>1</v>
      </c>
      <c r="AA38" s="241">
        <f t="shared" si="78"/>
        <v>1</v>
      </c>
      <c r="AB38" s="241">
        <f t="shared" si="78"/>
        <v>1</v>
      </c>
      <c r="AC38" s="241">
        <f t="shared" si="78"/>
        <v>1</v>
      </c>
      <c r="AD38" s="241">
        <f t="shared" si="78"/>
        <v>1</v>
      </c>
      <c r="AE38" s="241">
        <f t="shared" si="78"/>
        <v>1</v>
      </c>
      <c r="AF38" s="241">
        <f t="shared" si="78"/>
        <v>1</v>
      </c>
      <c r="AG38" s="241">
        <f t="shared" si="78"/>
        <v>1</v>
      </c>
      <c r="AH38" s="241">
        <f t="shared" si="78"/>
        <v>1</v>
      </c>
      <c r="AI38" s="241">
        <f t="shared" si="78"/>
        <v>1</v>
      </c>
      <c r="AJ38" s="241">
        <f t="shared" si="78"/>
        <v>1</v>
      </c>
      <c r="AK38" s="241">
        <f t="shared" si="78"/>
        <v>1</v>
      </c>
      <c r="AL38" s="241">
        <f t="shared" si="78"/>
        <v>1</v>
      </c>
      <c r="AM38" s="241">
        <f t="shared" si="78"/>
        <v>1</v>
      </c>
      <c r="AN38" s="241">
        <f t="shared" si="78"/>
        <v>1</v>
      </c>
      <c r="AO38" s="241">
        <f t="shared" si="78"/>
        <v>1</v>
      </c>
      <c r="AP38" s="241">
        <f t="shared" si="78"/>
        <v>1</v>
      </c>
      <c r="AQ38" s="241">
        <f t="shared" si="78"/>
        <v>1</v>
      </c>
      <c r="AR38" s="241">
        <f t="shared" si="78"/>
        <v>1</v>
      </c>
      <c r="AS38" s="241">
        <f t="shared" si="78"/>
        <v>1</v>
      </c>
      <c r="AT38" s="241">
        <f t="shared" si="78"/>
        <v>1</v>
      </c>
      <c r="AU38" s="241">
        <f t="shared" si="78"/>
        <v>1</v>
      </c>
      <c r="AV38" s="241">
        <f t="shared" si="78"/>
        <v>1</v>
      </c>
      <c r="AW38" s="241">
        <f t="shared" si="78"/>
        <v>1</v>
      </c>
      <c r="AX38" s="241">
        <f t="shared" si="78"/>
        <v>1</v>
      </c>
      <c r="AY38" s="241">
        <f t="shared" si="78"/>
        <v>1</v>
      </c>
      <c r="AZ38" s="241">
        <f t="shared" si="78"/>
        <v>1</v>
      </c>
      <c r="BA38" s="241">
        <f t="shared" si="78"/>
        <v>1</v>
      </c>
      <c r="BB38" s="241">
        <f t="shared" si="78"/>
        <v>1</v>
      </c>
      <c r="BC38" s="241">
        <f t="shared" ref="BC38:CE38" si="79">IF(DATE(YEAR(BB38)+$J$38,MONTH(BB38)+$K$38,DAY(1))&lt;=$U$38,DATE(YEAR(BB38)+$J$38,MONTH(BB38)+$K$38,DAY(1)),0)</f>
        <v>1</v>
      </c>
      <c r="BD38" s="241">
        <f t="shared" si="79"/>
        <v>1</v>
      </c>
      <c r="BE38" s="241">
        <f t="shared" si="79"/>
        <v>1</v>
      </c>
      <c r="BF38" s="241">
        <f t="shared" si="79"/>
        <v>1</v>
      </c>
      <c r="BG38" s="241">
        <f t="shared" si="79"/>
        <v>1</v>
      </c>
      <c r="BH38" s="241">
        <f t="shared" si="79"/>
        <v>1</v>
      </c>
      <c r="BI38" s="241">
        <f t="shared" si="79"/>
        <v>1</v>
      </c>
      <c r="BJ38" s="241">
        <f t="shared" si="79"/>
        <v>1</v>
      </c>
      <c r="BK38" s="241">
        <f t="shared" si="79"/>
        <v>1</v>
      </c>
      <c r="BL38" s="241">
        <f t="shared" si="79"/>
        <v>1</v>
      </c>
      <c r="BM38" s="241">
        <f t="shared" si="79"/>
        <v>1</v>
      </c>
      <c r="BN38" s="241">
        <f t="shared" si="79"/>
        <v>1</v>
      </c>
      <c r="BO38" s="241">
        <f t="shared" si="79"/>
        <v>1</v>
      </c>
      <c r="BP38" s="241">
        <f t="shared" si="79"/>
        <v>1</v>
      </c>
      <c r="BQ38" s="241">
        <f t="shared" si="79"/>
        <v>1</v>
      </c>
      <c r="BR38" s="241">
        <f t="shared" si="79"/>
        <v>1</v>
      </c>
      <c r="BS38" s="241">
        <f t="shared" si="79"/>
        <v>1</v>
      </c>
      <c r="BT38" s="241">
        <f t="shared" si="79"/>
        <v>1</v>
      </c>
      <c r="BU38" s="241">
        <f t="shared" si="79"/>
        <v>1</v>
      </c>
      <c r="BV38" s="241">
        <f t="shared" si="79"/>
        <v>1</v>
      </c>
      <c r="BW38" s="241">
        <f t="shared" si="79"/>
        <v>1</v>
      </c>
      <c r="BX38" s="241">
        <f t="shared" si="79"/>
        <v>1</v>
      </c>
      <c r="BY38" s="241">
        <f t="shared" si="79"/>
        <v>1</v>
      </c>
      <c r="BZ38" s="241">
        <f t="shared" si="79"/>
        <v>1</v>
      </c>
      <c r="CA38" s="241">
        <f t="shared" si="79"/>
        <v>1</v>
      </c>
      <c r="CB38" s="241">
        <f t="shared" si="79"/>
        <v>1</v>
      </c>
      <c r="CC38" s="241">
        <f t="shared" si="79"/>
        <v>1</v>
      </c>
      <c r="CD38" s="241">
        <f t="shared" si="79"/>
        <v>1</v>
      </c>
      <c r="CE38" s="241">
        <f t="shared" si="79"/>
        <v>1</v>
      </c>
      <c r="CF38" s="241"/>
      <c r="CG38" s="241"/>
      <c r="CH38" s="241"/>
      <c r="CI38" s="2"/>
      <c r="CJ38" s="2"/>
      <c r="CK38" s="2"/>
      <c r="CL38" s="2"/>
      <c r="CM38" s="2"/>
    </row>
    <row r="39" spans="1:91" s="1" customFormat="1" ht="15.75" x14ac:dyDescent="0.25">
      <c r="A39" s="305"/>
      <c r="B39" s="254"/>
      <c r="C39" s="255"/>
      <c r="D39" s="470"/>
      <c r="E39" s="256"/>
      <c r="F39" s="256"/>
      <c r="G39" s="203">
        <f t="shared" ca="1" si="1"/>
        <v>0</v>
      </c>
      <c r="H39" s="256"/>
      <c r="I39" s="256"/>
      <c r="J39" s="316">
        <v>0</v>
      </c>
      <c r="K39" s="316">
        <v>0</v>
      </c>
      <c r="L39" s="203">
        <f t="shared" si="2"/>
        <v>0</v>
      </c>
      <c r="M39" s="472" t="str">
        <f ca="1">IF(L39&lt;Daten!$C$99,"ja","nein")</f>
        <v>ja</v>
      </c>
      <c r="N39" s="257"/>
      <c r="O39" s="205">
        <f ca="1">Daten!$D$95*J39+30*K39</f>
        <v>0</v>
      </c>
      <c r="P39" s="204">
        <f ca="1">IF(AND(N39&gt;0,O39&gt;0),((Daten!$D$95)/O39)*N39,0)</f>
        <v>0</v>
      </c>
      <c r="Q39" s="259"/>
      <c r="R39" s="203">
        <f t="shared" si="3"/>
        <v>0</v>
      </c>
      <c r="S39" s="307">
        <f t="shared" si="4"/>
        <v>0</v>
      </c>
      <c r="T39" s="243"/>
      <c r="U39" s="240">
        <f t="shared" si="0"/>
        <v>219460</v>
      </c>
      <c r="V39" s="241">
        <f t="shared" si="5"/>
        <v>1</v>
      </c>
      <c r="W39" s="241">
        <f t="shared" ref="W39:BB39" si="80">IF(DATE(YEAR(V39)+$J$39,MONTH(V39)+$K$39,DAY(1))&lt;=$U$39,DATE(YEAR(V39)+$J$39,MONTH(V39)+$K$39,DAY(1)),0)</f>
        <v>1</v>
      </c>
      <c r="X39" s="241">
        <f t="shared" si="80"/>
        <v>1</v>
      </c>
      <c r="Y39" s="241">
        <f t="shared" si="80"/>
        <v>1</v>
      </c>
      <c r="Z39" s="241">
        <f t="shared" si="80"/>
        <v>1</v>
      </c>
      <c r="AA39" s="241">
        <f t="shared" si="80"/>
        <v>1</v>
      </c>
      <c r="AB39" s="241">
        <f t="shared" si="80"/>
        <v>1</v>
      </c>
      <c r="AC39" s="241">
        <f t="shared" si="80"/>
        <v>1</v>
      </c>
      <c r="AD39" s="241">
        <f t="shared" si="80"/>
        <v>1</v>
      </c>
      <c r="AE39" s="241">
        <f t="shared" si="80"/>
        <v>1</v>
      </c>
      <c r="AF39" s="241">
        <f t="shared" si="80"/>
        <v>1</v>
      </c>
      <c r="AG39" s="241">
        <f t="shared" si="80"/>
        <v>1</v>
      </c>
      <c r="AH39" s="241">
        <f t="shared" si="80"/>
        <v>1</v>
      </c>
      <c r="AI39" s="241">
        <f t="shared" si="80"/>
        <v>1</v>
      </c>
      <c r="AJ39" s="241">
        <f t="shared" si="80"/>
        <v>1</v>
      </c>
      <c r="AK39" s="241">
        <f t="shared" si="80"/>
        <v>1</v>
      </c>
      <c r="AL39" s="241">
        <f t="shared" si="80"/>
        <v>1</v>
      </c>
      <c r="AM39" s="241">
        <f t="shared" si="80"/>
        <v>1</v>
      </c>
      <c r="AN39" s="241">
        <f t="shared" si="80"/>
        <v>1</v>
      </c>
      <c r="AO39" s="241">
        <f t="shared" si="80"/>
        <v>1</v>
      </c>
      <c r="AP39" s="241">
        <f t="shared" si="80"/>
        <v>1</v>
      </c>
      <c r="AQ39" s="241">
        <f t="shared" si="80"/>
        <v>1</v>
      </c>
      <c r="AR39" s="241">
        <f t="shared" si="80"/>
        <v>1</v>
      </c>
      <c r="AS39" s="241">
        <f t="shared" si="80"/>
        <v>1</v>
      </c>
      <c r="AT39" s="241">
        <f t="shared" si="80"/>
        <v>1</v>
      </c>
      <c r="AU39" s="241">
        <f t="shared" si="80"/>
        <v>1</v>
      </c>
      <c r="AV39" s="241">
        <f t="shared" si="80"/>
        <v>1</v>
      </c>
      <c r="AW39" s="241">
        <f t="shared" si="80"/>
        <v>1</v>
      </c>
      <c r="AX39" s="241">
        <f t="shared" si="80"/>
        <v>1</v>
      </c>
      <c r="AY39" s="241">
        <f t="shared" si="80"/>
        <v>1</v>
      </c>
      <c r="AZ39" s="241">
        <f t="shared" si="80"/>
        <v>1</v>
      </c>
      <c r="BA39" s="241">
        <f t="shared" si="80"/>
        <v>1</v>
      </c>
      <c r="BB39" s="241">
        <f t="shared" si="80"/>
        <v>1</v>
      </c>
      <c r="BC39" s="241">
        <f t="shared" ref="BC39:CE39" si="81">IF(DATE(YEAR(BB39)+$J$39,MONTH(BB39)+$K$39,DAY(1))&lt;=$U$39,DATE(YEAR(BB39)+$J$39,MONTH(BB39)+$K$39,DAY(1)),0)</f>
        <v>1</v>
      </c>
      <c r="BD39" s="241">
        <f t="shared" si="81"/>
        <v>1</v>
      </c>
      <c r="BE39" s="241">
        <f t="shared" si="81"/>
        <v>1</v>
      </c>
      <c r="BF39" s="241">
        <f t="shared" si="81"/>
        <v>1</v>
      </c>
      <c r="BG39" s="241">
        <f t="shared" si="81"/>
        <v>1</v>
      </c>
      <c r="BH39" s="241">
        <f t="shared" si="81"/>
        <v>1</v>
      </c>
      <c r="BI39" s="241">
        <f t="shared" si="81"/>
        <v>1</v>
      </c>
      <c r="BJ39" s="241">
        <f t="shared" si="81"/>
        <v>1</v>
      </c>
      <c r="BK39" s="241">
        <f t="shared" si="81"/>
        <v>1</v>
      </c>
      <c r="BL39" s="241">
        <f t="shared" si="81"/>
        <v>1</v>
      </c>
      <c r="BM39" s="241">
        <f t="shared" si="81"/>
        <v>1</v>
      </c>
      <c r="BN39" s="241">
        <f t="shared" si="81"/>
        <v>1</v>
      </c>
      <c r="BO39" s="241">
        <f t="shared" si="81"/>
        <v>1</v>
      </c>
      <c r="BP39" s="241">
        <f t="shared" si="81"/>
        <v>1</v>
      </c>
      <c r="BQ39" s="241">
        <f t="shared" si="81"/>
        <v>1</v>
      </c>
      <c r="BR39" s="241">
        <f t="shared" si="81"/>
        <v>1</v>
      </c>
      <c r="BS39" s="241">
        <f t="shared" si="81"/>
        <v>1</v>
      </c>
      <c r="BT39" s="241">
        <f t="shared" si="81"/>
        <v>1</v>
      </c>
      <c r="BU39" s="241">
        <f t="shared" si="81"/>
        <v>1</v>
      </c>
      <c r="BV39" s="241">
        <f t="shared" si="81"/>
        <v>1</v>
      </c>
      <c r="BW39" s="241">
        <f t="shared" si="81"/>
        <v>1</v>
      </c>
      <c r="BX39" s="241">
        <f t="shared" si="81"/>
        <v>1</v>
      </c>
      <c r="BY39" s="241">
        <f t="shared" si="81"/>
        <v>1</v>
      </c>
      <c r="BZ39" s="241">
        <f t="shared" si="81"/>
        <v>1</v>
      </c>
      <c r="CA39" s="241">
        <f t="shared" si="81"/>
        <v>1</v>
      </c>
      <c r="CB39" s="241">
        <f t="shared" si="81"/>
        <v>1</v>
      </c>
      <c r="CC39" s="241">
        <f t="shared" si="81"/>
        <v>1</v>
      </c>
      <c r="CD39" s="241">
        <f t="shared" si="81"/>
        <v>1</v>
      </c>
      <c r="CE39" s="241">
        <f t="shared" si="81"/>
        <v>1</v>
      </c>
      <c r="CF39" s="241"/>
      <c r="CG39" s="241"/>
      <c r="CH39" s="241"/>
      <c r="CI39" s="2"/>
      <c r="CJ39" s="2"/>
      <c r="CK39" s="2"/>
      <c r="CL39" s="2"/>
      <c r="CM39" s="2"/>
    </row>
    <row r="40" spans="1:91" s="1" customFormat="1" ht="15.75" x14ac:dyDescent="0.25">
      <c r="A40" s="305"/>
      <c r="B40" s="254"/>
      <c r="C40" s="255"/>
      <c r="D40" s="470"/>
      <c r="E40" s="256"/>
      <c r="F40" s="256"/>
      <c r="G40" s="203">
        <f t="shared" ca="1" si="1"/>
        <v>0</v>
      </c>
      <c r="H40" s="256"/>
      <c r="I40" s="256"/>
      <c r="J40" s="316">
        <v>0</v>
      </c>
      <c r="K40" s="316">
        <v>0</v>
      </c>
      <c r="L40" s="203">
        <f t="shared" si="2"/>
        <v>0</v>
      </c>
      <c r="M40" s="472" t="str">
        <f ca="1">IF(L40&lt;Daten!$C$99,"ja","nein")</f>
        <v>ja</v>
      </c>
      <c r="N40" s="257"/>
      <c r="O40" s="205">
        <f ca="1">Daten!$D$95*J40+30*K40</f>
        <v>0</v>
      </c>
      <c r="P40" s="204">
        <f ca="1">IF(AND(N40&gt;0,O40&gt;0),((Daten!$D$95)/O40)*N40,0)</f>
        <v>0</v>
      </c>
      <c r="Q40" s="259"/>
      <c r="R40" s="203">
        <f t="shared" si="3"/>
        <v>0</v>
      </c>
      <c r="S40" s="307">
        <f t="shared" si="4"/>
        <v>0</v>
      </c>
      <c r="T40" s="243"/>
      <c r="U40" s="240">
        <f t="shared" si="0"/>
        <v>219460</v>
      </c>
      <c r="V40" s="241">
        <f t="shared" si="5"/>
        <v>1</v>
      </c>
      <c r="W40" s="241">
        <f t="shared" ref="W40:BB40" si="82">IF(DATE(YEAR(V40)+$J$40,MONTH(V40)+$K$40,DAY(1))&lt;=$U$40,DATE(YEAR(V40)+$J$40,MONTH(V40)+$K$40,DAY(1)),0)</f>
        <v>1</v>
      </c>
      <c r="X40" s="241">
        <f t="shared" si="82"/>
        <v>1</v>
      </c>
      <c r="Y40" s="241">
        <f t="shared" si="82"/>
        <v>1</v>
      </c>
      <c r="Z40" s="241">
        <f t="shared" si="82"/>
        <v>1</v>
      </c>
      <c r="AA40" s="241">
        <f t="shared" si="82"/>
        <v>1</v>
      </c>
      <c r="AB40" s="241">
        <f t="shared" si="82"/>
        <v>1</v>
      </c>
      <c r="AC40" s="241">
        <f t="shared" si="82"/>
        <v>1</v>
      </c>
      <c r="AD40" s="241">
        <f t="shared" si="82"/>
        <v>1</v>
      </c>
      <c r="AE40" s="241">
        <f t="shared" si="82"/>
        <v>1</v>
      </c>
      <c r="AF40" s="241">
        <f t="shared" si="82"/>
        <v>1</v>
      </c>
      <c r="AG40" s="241">
        <f t="shared" si="82"/>
        <v>1</v>
      </c>
      <c r="AH40" s="241">
        <f t="shared" si="82"/>
        <v>1</v>
      </c>
      <c r="AI40" s="241">
        <f t="shared" si="82"/>
        <v>1</v>
      </c>
      <c r="AJ40" s="241">
        <f t="shared" si="82"/>
        <v>1</v>
      </c>
      <c r="AK40" s="241">
        <f t="shared" si="82"/>
        <v>1</v>
      </c>
      <c r="AL40" s="241">
        <f t="shared" si="82"/>
        <v>1</v>
      </c>
      <c r="AM40" s="241">
        <f t="shared" si="82"/>
        <v>1</v>
      </c>
      <c r="AN40" s="241">
        <f t="shared" si="82"/>
        <v>1</v>
      </c>
      <c r="AO40" s="241">
        <f t="shared" si="82"/>
        <v>1</v>
      </c>
      <c r="AP40" s="241">
        <f t="shared" si="82"/>
        <v>1</v>
      </c>
      <c r="AQ40" s="241">
        <f t="shared" si="82"/>
        <v>1</v>
      </c>
      <c r="AR40" s="241">
        <f t="shared" si="82"/>
        <v>1</v>
      </c>
      <c r="AS40" s="241">
        <f t="shared" si="82"/>
        <v>1</v>
      </c>
      <c r="AT40" s="241">
        <f t="shared" si="82"/>
        <v>1</v>
      </c>
      <c r="AU40" s="241">
        <f t="shared" si="82"/>
        <v>1</v>
      </c>
      <c r="AV40" s="241">
        <f t="shared" si="82"/>
        <v>1</v>
      </c>
      <c r="AW40" s="241">
        <f t="shared" si="82"/>
        <v>1</v>
      </c>
      <c r="AX40" s="241">
        <f t="shared" si="82"/>
        <v>1</v>
      </c>
      <c r="AY40" s="241">
        <f t="shared" si="82"/>
        <v>1</v>
      </c>
      <c r="AZ40" s="241">
        <f t="shared" si="82"/>
        <v>1</v>
      </c>
      <c r="BA40" s="241">
        <f t="shared" si="82"/>
        <v>1</v>
      </c>
      <c r="BB40" s="241">
        <f t="shared" si="82"/>
        <v>1</v>
      </c>
      <c r="BC40" s="241">
        <f t="shared" ref="BC40:CE40" si="83">IF(DATE(YEAR(BB40)+$J$40,MONTH(BB40)+$K$40,DAY(1))&lt;=$U$40,DATE(YEAR(BB40)+$J$40,MONTH(BB40)+$K$40,DAY(1)),0)</f>
        <v>1</v>
      </c>
      <c r="BD40" s="241">
        <f t="shared" si="83"/>
        <v>1</v>
      </c>
      <c r="BE40" s="241">
        <f t="shared" si="83"/>
        <v>1</v>
      </c>
      <c r="BF40" s="241">
        <f t="shared" si="83"/>
        <v>1</v>
      </c>
      <c r="BG40" s="241">
        <f t="shared" si="83"/>
        <v>1</v>
      </c>
      <c r="BH40" s="241">
        <f t="shared" si="83"/>
        <v>1</v>
      </c>
      <c r="BI40" s="241">
        <f t="shared" si="83"/>
        <v>1</v>
      </c>
      <c r="BJ40" s="241">
        <f t="shared" si="83"/>
        <v>1</v>
      </c>
      <c r="BK40" s="241">
        <f t="shared" si="83"/>
        <v>1</v>
      </c>
      <c r="BL40" s="241">
        <f t="shared" si="83"/>
        <v>1</v>
      </c>
      <c r="BM40" s="241">
        <f t="shared" si="83"/>
        <v>1</v>
      </c>
      <c r="BN40" s="241">
        <f t="shared" si="83"/>
        <v>1</v>
      </c>
      <c r="BO40" s="241">
        <f t="shared" si="83"/>
        <v>1</v>
      </c>
      <c r="BP40" s="241">
        <f t="shared" si="83"/>
        <v>1</v>
      </c>
      <c r="BQ40" s="241">
        <f t="shared" si="83"/>
        <v>1</v>
      </c>
      <c r="BR40" s="241">
        <f t="shared" si="83"/>
        <v>1</v>
      </c>
      <c r="BS40" s="241">
        <f t="shared" si="83"/>
        <v>1</v>
      </c>
      <c r="BT40" s="241">
        <f t="shared" si="83"/>
        <v>1</v>
      </c>
      <c r="BU40" s="241">
        <f t="shared" si="83"/>
        <v>1</v>
      </c>
      <c r="BV40" s="241">
        <f t="shared" si="83"/>
        <v>1</v>
      </c>
      <c r="BW40" s="241">
        <f t="shared" si="83"/>
        <v>1</v>
      </c>
      <c r="BX40" s="241">
        <f t="shared" si="83"/>
        <v>1</v>
      </c>
      <c r="BY40" s="241">
        <f t="shared" si="83"/>
        <v>1</v>
      </c>
      <c r="BZ40" s="241">
        <f t="shared" si="83"/>
        <v>1</v>
      </c>
      <c r="CA40" s="241">
        <f t="shared" si="83"/>
        <v>1</v>
      </c>
      <c r="CB40" s="241">
        <f t="shared" si="83"/>
        <v>1</v>
      </c>
      <c r="CC40" s="241">
        <f t="shared" si="83"/>
        <v>1</v>
      </c>
      <c r="CD40" s="241">
        <f t="shared" si="83"/>
        <v>1</v>
      </c>
      <c r="CE40" s="241">
        <f t="shared" si="83"/>
        <v>1</v>
      </c>
      <c r="CF40" s="241"/>
      <c r="CG40" s="241"/>
      <c r="CH40" s="241"/>
      <c r="CI40" s="2"/>
      <c r="CJ40" s="2"/>
      <c r="CK40" s="2"/>
      <c r="CL40" s="2"/>
      <c r="CM40" s="2"/>
    </row>
    <row r="41" spans="1:91" s="1" customFormat="1" ht="15.75" x14ac:dyDescent="0.25">
      <c r="A41" s="305"/>
      <c r="B41" s="254"/>
      <c r="C41" s="255"/>
      <c r="D41" s="470"/>
      <c r="E41" s="256"/>
      <c r="F41" s="256"/>
      <c r="G41" s="203">
        <f t="shared" ca="1" si="1"/>
        <v>0</v>
      </c>
      <c r="H41" s="256"/>
      <c r="I41" s="256"/>
      <c r="J41" s="316">
        <v>0</v>
      </c>
      <c r="K41" s="316">
        <v>0</v>
      </c>
      <c r="L41" s="203">
        <f t="shared" si="2"/>
        <v>0</v>
      </c>
      <c r="M41" s="472" t="str">
        <f ca="1">IF(L41&lt;Daten!$C$99,"ja","nein")</f>
        <v>ja</v>
      </c>
      <c r="N41" s="257"/>
      <c r="O41" s="205">
        <f ca="1">Daten!$D$95*J41+30*K41</f>
        <v>0</v>
      </c>
      <c r="P41" s="204">
        <f ca="1">IF(AND(N41&gt;0,O41&gt;0),((Daten!$D$95)/O41)*N41,0)</f>
        <v>0</v>
      </c>
      <c r="Q41" s="259"/>
      <c r="R41" s="203">
        <f t="shared" si="3"/>
        <v>0</v>
      </c>
      <c r="S41" s="307">
        <f t="shared" si="4"/>
        <v>0</v>
      </c>
      <c r="T41" s="243"/>
      <c r="U41" s="240">
        <f t="shared" si="0"/>
        <v>219460</v>
      </c>
      <c r="V41" s="241">
        <f t="shared" si="5"/>
        <v>1</v>
      </c>
      <c r="W41" s="241">
        <f t="shared" ref="W41:BB41" si="84">IF(DATE(YEAR(V41)+$J$41,MONTH(V41)+$K$41,DAY(1))&lt;=$U$41,DATE(YEAR(V41)+$J$41,MONTH(V41)+$K$41,DAY(1)),0)</f>
        <v>1</v>
      </c>
      <c r="X41" s="241">
        <f t="shared" si="84"/>
        <v>1</v>
      </c>
      <c r="Y41" s="241">
        <f t="shared" si="84"/>
        <v>1</v>
      </c>
      <c r="Z41" s="241">
        <f t="shared" si="84"/>
        <v>1</v>
      </c>
      <c r="AA41" s="241">
        <f t="shared" si="84"/>
        <v>1</v>
      </c>
      <c r="AB41" s="241">
        <f t="shared" si="84"/>
        <v>1</v>
      </c>
      <c r="AC41" s="241">
        <f t="shared" si="84"/>
        <v>1</v>
      </c>
      <c r="AD41" s="241">
        <f t="shared" si="84"/>
        <v>1</v>
      </c>
      <c r="AE41" s="241">
        <f t="shared" si="84"/>
        <v>1</v>
      </c>
      <c r="AF41" s="241">
        <f t="shared" si="84"/>
        <v>1</v>
      </c>
      <c r="AG41" s="241">
        <f t="shared" si="84"/>
        <v>1</v>
      </c>
      <c r="AH41" s="241">
        <f t="shared" si="84"/>
        <v>1</v>
      </c>
      <c r="AI41" s="241">
        <f t="shared" si="84"/>
        <v>1</v>
      </c>
      <c r="AJ41" s="241">
        <f t="shared" si="84"/>
        <v>1</v>
      </c>
      <c r="AK41" s="241">
        <f t="shared" si="84"/>
        <v>1</v>
      </c>
      <c r="AL41" s="241">
        <f t="shared" si="84"/>
        <v>1</v>
      </c>
      <c r="AM41" s="241">
        <f t="shared" si="84"/>
        <v>1</v>
      </c>
      <c r="AN41" s="241">
        <f t="shared" si="84"/>
        <v>1</v>
      </c>
      <c r="AO41" s="241">
        <f t="shared" si="84"/>
        <v>1</v>
      </c>
      <c r="AP41" s="241">
        <f t="shared" si="84"/>
        <v>1</v>
      </c>
      <c r="AQ41" s="241">
        <f t="shared" si="84"/>
        <v>1</v>
      </c>
      <c r="AR41" s="241">
        <f t="shared" si="84"/>
        <v>1</v>
      </c>
      <c r="AS41" s="241">
        <f t="shared" si="84"/>
        <v>1</v>
      </c>
      <c r="AT41" s="241">
        <f t="shared" si="84"/>
        <v>1</v>
      </c>
      <c r="AU41" s="241">
        <f t="shared" si="84"/>
        <v>1</v>
      </c>
      <c r="AV41" s="241">
        <f t="shared" si="84"/>
        <v>1</v>
      </c>
      <c r="AW41" s="241">
        <f t="shared" si="84"/>
        <v>1</v>
      </c>
      <c r="AX41" s="241">
        <f t="shared" si="84"/>
        <v>1</v>
      </c>
      <c r="AY41" s="241">
        <f t="shared" si="84"/>
        <v>1</v>
      </c>
      <c r="AZ41" s="241">
        <f t="shared" si="84"/>
        <v>1</v>
      </c>
      <c r="BA41" s="241">
        <f t="shared" si="84"/>
        <v>1</v>
      </c>
      <c r="BB41" s="241">
        <f t="shared" si="84"/>
        <v>1</v>
      </c>
      <c r="BC41" s="241">
        <f t="shared" ref="BC41:CE41" si="85">IF(DATE(YEAR(BB41)+$J$41,MONTH(BB41)+$K$41,DAY(1))&lt;=$U$41,DATE(YEAR(BB41)+$J$41,MONTH(BB41)+$K$41,DAY(1)),0)</f>
        <v>1</v>
      </c>
      <c r="BD41" s="241">
        <f t="shared" si="85"/>
        <v>1</v>
      </c>
      <c r="BE41" s="241">
        <f t="shared" si="85"/>
        <v>1</v>
      </c>
      <c r="BF41" s="241">
        <f t="shared" si="85"/>
        <v>1</v>
      </c>
      <c r="BG41" s="241">
        <f t="shared" si="85"/>
        <v>1</v>
      </c>
      <c r="BH41" s="241">
        <f t="shared" si="85"/>
        <v>1</v>
      </c>
      <c r="BI41" s="241">
        <f t="shared" si="85"/>
        <v>1</v>
      </c>
      <c r="BJ41" s="241">
        <f t="shared" si="85"/>
        <v>1</v>
      </c>
      <c r="BK41" s="241">
        <f t="shared" si="85"/>
        <v>1</v>
      </c>
      <c r="BL41" s="241">
        <f t="shared" si="85"/>
        <v>1</v>
      </c>
      <c r="BM41" s="241">
        <f t="shared" si="85"/>
        <v>1</v>
      </c>
      <c r="BN41" s="241">
        <f t="shared" si="85"/>
        <v>1</v>
      </c>
      <c r="BO41" s="241">
        <f t="shared" si="85"/>
        <v>1</v>
      </c>
      <c r="BP41" s="241">
        <f t="shared" si="85"/>
        <v>1</v>
      </c>
      <c r="BQ41" s="241">
        <f t="shared" si="85"/>
        <v>1</v>
      </c>
      <c r="BR41" s="241">
        <f t="shared" si="85"/>
        <v>1</v>
      </c>
      <c r="BS41" s="241">
        <f t="shared" si="85"/>
        <v>1</v>
      </c>
      <c r="BT41" s="241">
        <f t="shared" si="85"/>
        <v>1</v>
      </c>
      <c r="BU41" s="241">
        <f t="shared" si="85"/>
        <v>1</v>
      </c>
      <c r="BV41" s="241">
        <f t="shared" si="85"/>
        <v>1</v>
      </c>
      <c r="BW41" s="241">
        <f t="shared" si="85"/>
        <v>1</v>
      </c>
      <c r="BX41" s="241">
        <f t="shared" si="85"/>
        <v>1</v>
      </c>
      <c r="BY41" s="241">
        <f t="shared" si="85"/>
        <v>1</v>
      </c>
      <c r="BZ41" s="241">
        <f t="shared" si="85"/>
        <v>1</v>
      </c>
      <c r="CA41" s="241">
        <f t="shared" si="85"/>
        <v>1</v>
      </c>
      <c r="CB41" s="241">
        <f t="shared" si="85"/>
        <v>1</v>
      </c>
      <c r="CC41" s="241">
        <f t="shared" si="85"/>
        <v>1</v>
      </c>
      <c r="CD41" s="241">
        <f t="shared" si="85"/>
        <v>1</v>
      </c>
      <c r="CE41" s="241">
        <f t="shared" si="85"/>
        <v>1</v>
      </c>
      <c r="CF41" s="241"/>
      <c r="CG41" s="241"/>
      <c r="CH41" s="241"/>
      <c r="CI41" s="2"/>
      <c r="CJ41" s="2"/>
      <c r="CK41" s="2"/>
      <c r="CL41" s="2"/>
      <c r="CM41" s="2"/>
    </row>
    <row r="42" spans="1:91" s="1" customFormat="1" ht="15.75" x14ac:dyDescent="0.25">
      <c r="A42" s="308" t="s">
        <v>153</v>
      </c>
      <c r="B42" s="309"/>
      <c r="C42" s="309"/>
      <c r="D42" s="309"/>
      <c r="E42" s="310"/>
      <c r="F42" s="310"/>
      <c r="G42" s="244"/>
      <c r="H42" s="244"/>
      <c r="I42" s="244"/>
      <c r="J42" s="317"/>
      <c r="K42" s="317"/>
      <c r="L42" s="244"/>
      <c r="M42" s="123"/>
      <c r="N42" s="122"/>
      <c r="O42" s="245"/>
      <c r="P42" s="246">
        <f ca="1">SUM(P2:P41)</f>
        <v>13689.568333333333</v>
      </c>
      <c r="Q42" s="122"/>
      <c r="R42" s="122"/>
      <c r="S42" s="311"/>
      <c r="T42" s="243"/>
      <c r="U42" s="240"/>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row>
    <row r="43" spans="1:91" s="1" customFormat="1" ht="8.25" customHeight="1" x14ac:dyDescent="0.25">
      <c r="A43" s="297"/>
      <c r="B43" s="298"/>
      <c r="C43" s="298"/>
      <c r="D43" s="298"/>
      <c r="E43" s="299"/>
      <c r="F43" s="299"/>
      <c r="G43" s="300"/>
      <c r="H43" s="300"/>
      <c r="I43" s="300"/>
      <c r="J43" s="318"/>
      <c r="K43" s="318"/>
      <c r="L43" s="300"/>
      <c r="M43" s="301"/>
      <c r="N43" s="302"/>
      <c r="O43" s="303"/>
      <c r="P43" s="118"/>
      <c r="Q43" s="302"/>
      <c r="R43" s="302"/>
      <c r="S43" s="302"/>
      <c r="T43" s="304"/>
      <c r="U43" s="240"/>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row>
    <row r="44" spans="1:91" s="9" customFormat="1" ht="100.5" customHeight="1" x14ac:dyDescent="0.3">
      <c r="A44" s="362" t="s">
        <v>290</v>
      </c>
      <c r="B44" s="323" t="s">
        <v>4</v>
      </c>
      <c r="C44" s="323" t="s">
        <v>222</v>
      </c>
      <c r="D44" s="323" t="s">
        <v>223</v>
      </c>
      <c r="E44" s="323" t="s">
        <v>114</v>
      </c>
      <c r="F44" s="323" t="s">
        <v>125</v>
      </c>
      <c r="G44" s="519"/>
      <c r="H44" s="323" t="s">
        <v>129</v>
      </c>
      <c r="I44" s="323" t="s">
        <v>169</v>
      </c>
      <c r="J44" s="519" t="s">
        <v>133</v>
      </c>
      <c r="K44" s="519" t="s">
        <v>131</v>
      </c>
      <c r="L44" s="323" t="s">
        <v>137</v>
      </c>
      <c r="M44" s="519" t="s">
        <v>138</v>
      </c>
      <c r="N44" s="323" t="s">
        <v>139</v>
      </c>
      <c r="O44" s="519" t="s">
        <v>132</v>
      </c>
      <c r="P44" s="323" t="s">
        <v>140</v>
      </c>
      <c r="Q44" s="323" t="s">
        <v>126</v>
      </c>
      <c r="R44" s="323" t="s">
        <v>123</v>
      </c>
      <c r="S44" s="323" t="s">
        <v>124</v>
      </c>
      <c r="T44" s="363"/>
      <c r="U44" s="364" t="str">
        <f t="shared" ref="U44:U85" si="86">IF(H44&lt;&gt;0,H44,219460)</f>
        <v>Ende
 Vertragslaufzeit
 (informativ)</v>
      </c>
      <c r="V44" s="365"/>
      <c r="W44" s="365"/>
      <c r="X44" s="365"/>
      <c r="Y44" s="365"/>
      <c r="Z44" s="365"/>
      <c r="AA44" s="365"/>
      <c r="AB44" s="365"/>
      <c r="AC44" s="365"/>
      <c r="AD44" s="365"/>
      <c r="AE44" s="365"/>
      <c r="AF44" s="365"/>
      <c r="AG44" s="365"/>
      <c r="AH44" s="365"/>
      <c r="AI44" s="365"/>
      <c r="AJ44" s="365"/>
      <c r="AK44" s="365"/>
      <c r="AL44" s="365"/>
      <c r="AM44" s="365"/>
      <c r="AN44" s="365"/>
      <c r="AO44" s="365"/>
      <c r="AP44" s="365"/>
      <c r="AQ44" s="365"/>
      <c r="AR44" s="365"/>
      <c r="AS44" s="365"/>
      <c r="AT44" s="365"/>
      <c r="AU44" s="365"/>
      <c r="AV44" s="365"/>
      <c r="AW44" s="365"/>
      <c r="AX44" s="365"/>
      <c r="AY44" s="365"/>
      <c r="AZ44" s="365"/>
      <c r="BA44" s="365"/>
      <c r="BB44" s="365"/>
      <c r="BC44" s="365"/>
      <c r="BD44" s="365"/>
      <c r="BE44" s="365"/>
      <c r="BF44" s="365"/>
      <c r="BG44" s="365"/>
      <c r="BH44" s="365"/>
      <c r="BI44" s="365"/>
      <c r="BJ44" s="365"/>
      <c r="BK44" s="365"/>
      <c r="BL44" s="365"/>
      <c r="BM44" s="365"/>
      <c r="BN44" s="365"/>
      <c r="BO44" s="365"/>
      <c r="BP44" s="365"/>
      <c r="BQ44" s="365"/>
      <c r="BR44" s="365"/>
      <c r="BS44" s="365"/>
      <c r="BT44" s="365"/>
      <c r="BU44" s="365"/>
      <c r="BV44" s="365"/>
      <c r="BW44" s="365"/>
      <c r="BX44" s="365"/>
      <c r="BY44" s="365"/>
      <c r="BZ44" s="365"/>
      <c r="CA44" s="365"/>
      <c r="CB44" s="365"/>
      <c r="CC44" s="365"/>
      <c r="CD44" s="365"/>
      <c r="CE44" s="365"/>
      <c r="CF44" s="365"/>
      <c r="CG44" s="365"/>
      <c r="CH44" s="365"/>
    </row>
    <row r="45" spans="1:91" s="1" customFormat="1" ht="15.75" x14ac:dyDescent="0.25">
      <c r="A45" s="305" t="s">
        <v>240</v>
      </c>
      <c r="B45" s="254"/>
      <c r="C45" s="255"/>
      <c r="D45" s="470"/>
      <c r="E45" s="256"/>
      <c r="F45" s="256"/>
      <c r="G45" s="346"/>
      <c r="H45" s="256"/>
      <c r="I45" s="256"/>
      <c r="J45" s="319"/>
      <c r="K45" s="319"/>
      <c r="L45" s="374">
        <v>46473</v>
      </c>
      <c r="M45" s="518"/>
      <c r="N45" s="257">
        <v>800</v>
      </c>
      <c r="O45" s="347"/>
      <c r="P45" s="257"/>
      <c r="Q45" s="259"/>
      <c r="R45" s="203">
        <f t="shared" ref="R45:R85" si="87">DATE(YEAR(F45)+2*J45,MONTH(F45)+2*K45,DAY(F45))</f>
        <v>0</v>
      </c>
      <c r="S45" s="203">
        <f t="shared" ref="S45:S85" si="88">DATE(YEAR(F45)+3*J45,MONTH(F45)+3*K45,DAY(F45))</f>
        <v>0</v>
      </c>
      <c r="T45" s="313"/>
      <c r="U45" s="240">
        <f t="shared" si="86"/>
        <v>219460</v>
      </c>
      <c r="V45" s="241">
        <f t="shared" ref="V45:V85" si="89">DATE(YEAR(L45),MONTH(L45),DAY(1))</f>
        <v>46447</v>
      </c>
      <c r="W45" s="241">
        <f t="shared" ref="W45:BB45" si="90">IF(DATE(YEAR(V45)+$J$45,MONTH(V45)+$K$45,DAY(1))&lt;=$U$45,DATE(YEAR(V45)+$J$45,MONTH(V45)+$K$45,DAY(1)),0)</f>
        <v>46447</v>
      </c>
      <c r="X45" s="241">
        <f t="shared" si="90"/>
        <v>46447</v>
      </c>
      <c r="Y45" s="241">
        <f t="shared" si="90"/>
        <v>46447</v>
      </c>
      <c r="Z45" s="241">
        <f t="shared" si="90"/>
        <v>46447</v>
      </c>
      <c r="AA45" s="241">
        <f t="shared" si="90"/>
        <v>46447</v>
      </c>
      <c r="AB45" s="241">
        <f t="shared" si="90"/>
        <v>46447</v>
      </c>
      <c r="AC45" s="241">
        <f t="shared" si="90"/>
        <v>46447</v>
      </c>
      <c r="AD45" s="241">
        <f t="shared" si="90"/>
        <v>46447</v>
      </c>
      <c r="AE45" s="241">
        <f t="shared" si="90"/>
        <v>46447</v>
      </c>
      <c r="AF45" s="241">
        <f t="shared" si="90"/>
        <v>46447</v>
      </c>
      <c r="AG45" s="241">
        <f t="shared" si="90"/>
        <v>46447</v>
      </c>
      <c r="AH45" s="241">
        <f t="shared" si="90"/>
        <v>46447</v>
      </c>
      <c r="AI45" s="241">
        <f t="shared" si="90"/>
        <v>46447</v>
      </c>
      <c r="AJ45" s="241">
        <f t="shared" si="90"/>
        <v>46447</v>
      </c>
      <c r="AK45" s="241">
        <f t="shared" si="90"/>
        <v>46447</v>
      </c>
      <c r="AL45" s="241">
        <f t="shared" si="90"/>
        <v>46447</v>
      </c>
      <c r="AM45" s="241">
        <f t="shared" si="90"/>
        <v>46447</v>
      </c>
      <c r="AN45" s="241">
        <f t="shared" si="90"/>
        <v>46447</v>
      </c>
      <c r="AO45" s="241">
        <f t="shared" si="90"/>
        <v>46447</v>
      </c>
      <c r="AP45" s="241">
        <f t="shared" si="90"/>
        <v>46447</v>
      </c>
      <c r="AQ45" s="241">
        <f t="shared" si="90"/>
        <v>46447</v>
      </c>
      <c r="AR45" s="241">
        <f t="shared" si="90"/>
        <v>46447</v>
      </c>
      <c r="AS45" s="241">
        <f t="shared" si="90"/>
        <v>46447</v>
      </c>
      <c r="AT45" s="241">
        <f t="shared" si="90"/>
        <v>46447</v>
      </c>
      <c r="AU45" s="241">
        <f t="shared" si="90"/>
        <v>46447</v>
      </c>
      <c r="AV45" s="241">
        <f t="shared" si="90"/>
        <v>46447</v>
      </c>
      <c r="AW45" s="241">
        <f t="shared" si="90"/>
        <v>46447</v>
      </c>
      <c r="AX45" s="241">
        <f t="shared" si="90"/>
        <v>46447</v>
      </c>
      <c r="AY45" s="241">
        <f t="shared" si="90"/>
        <v>46447</v>
      </c>
      <c r="AZ45" s="241">
        <f t="shared" si="90"/>
        <v>46447</v>
      </c>
      <c r="BA45" s="241">
        <f t="shared" si="90"/>
        <v>46447</v>
      </c>
      <c r="BB45" s="241">
        <f t="shared" si="90"/>
        <v>46447</v>
      </c>
      <c r="BC45" s="241">
        <f t="shared" ref="BC45:CE45" si="91">IF(DATE(YEAR(BB45)+$J$45,MONTH(BB45)+$K$45,DAY(1))&lt;=$U$45,DATE(YEAR(BB45)+$J$45,MONTH(BB45)+$K$45,DAY(1)),0)</f>
        <v>46447</v>
      </c>
      <c r="BD45" s="241">
        <f t="shared" si="91"/>
        <v>46447</v>
      </c>
      <c r="BE45" s="241">
        <f t="shared" si="91"/>
        <v>46447</v>
      </c>
      <c r="BF45" s="241">
        <f t="shared" si="91"/>
        <v>46447</v>
      </c>
      <c r="BG45" s="241">
        <f t="shared" si="91"/>
        <v>46447</v>
      </c>
      <c r="BH45" s="241">
        <f t="shared" si="91"/>
        <v>46447</v>
      </c>
      <c r="BI45" s="241">
        <f t="shared" si="91"/>
        <v>46447</v>
      </c>
      <c r="BJ45" s="241">
        <f t="shared" si="91"/>
        <v>46447</v>
      </c>
      <c r="BK45" s="241">
        <f t="shared" si="91"/>
        <v>46447</v>
      </c>
      <c r="BL45" s="241">
        <f t="shared" si="91"/>
        <v>46447</v>
      </c>
      <c r="BM45" s="241">
        <f t="shared" si="91"/>
        <v>46447</v>
      </c>
      <c r="BN45" s="241">
        <f t="shared" si="91"/>
        <v>46447</v>
      </c>
      <c r="BO45" s="241">
        <f t="shared" si="91"/>
        <v>46447</v>
      </c>
      <c r="BP45" s="241">
        <f t="shared" si="91"/>
        <v>46447</v>
      </c>
      <c r="BQ45" s="241">
        <f t="shared" si="91"/>
        <v>46447</v>
      </c>
      <c r="BR45" s="241">
        <f t="shared" si="91"/>
        <v>46447</v>
      </c>
      <c r="BS45" s="241">
        <f t="shared" si="91"/>
        <v>46447</v>
      </c>
      <c r="BT45" s="241">
        <f t="shared" si="91"/>
        <v>46447</v>
      </c>
      <c r="BU45" s="241">
        <f t="shared" si="91"/>
        <v>46447</v>
      </c>
      <c r="BV45" s="241">
        <f t="shared" si="91"/>
        <v>46447</v>
      </c>
      <c r="BW45" s="241">
        <f t="shared" si="91"/>
        <v>46447</v>
      </c>
      <c r="BX45" s="241">
        <f t="shared" si="91"/>
        <v>46447</v>
      </c>
      <c r="BY45" s="241">
        <f t="shared" si="91"/>
        <v>46447</v>
      </c>
      <c r="BZ45" s="241">
        <f t="shared" si="91"/>
        <v>46447</v>
      </c>
      <c r="CA45" s="241">
        <f t="shared" si="91"/>
        <v>46447</v>
      </c>
      <c r="CB45" s="241">
        <f t="shared" si="91"/>
        <v>46447</v>
      </c>
      <c r="CC45" s="241">
        <f t="shared" si="91"/>
        <v>46447</v>
      </c>
      <c r="CD45" s="241">
        <f t="shared" si="91"/>
        <v>46447</v>
      </c>
      <c r="CE45" s="241">
        <f t="shared" si="91"/>
        <v>46447</v>
      </c>
      <c r="CF45" s="239"/>
      <c r="CG45" s="239"/>
      <c r="CH45" s="239"/>
    </row>
    <row r="46" spans="1:91" s="1" customFormat="1" ht="63" x14ac:dyDescent="0.25">
      <c r="A46" s="305" t="s">
        <v>269</v>
      </c>
      <c r="B46" s="254"/>
      <c r="C46" s="255"/>
      <c r="D46" s="470"/>
      <c r="E46" s="256"/>
      <c r="F46" s="256"/>
      <c r="G46" s="346"/>
      <c r="H46" s="256"/>
      <c r="I46" s="256">
        <v>46631</v>
      </c>
      <c r="J46" s="319"/>
      <c r="K46" s="319"/>
      <c r="L46" s="256">
        <v>46827</v>
      </c>
      <c r="M46" s="518"/>
      <c r="N46" s="257">
        <v>35000</v>
      </c>
      <c r="O46" s="347"/>
      <c r="P46" s="257"/>
      <c r="Q46" s="259" t="s">
        <v>270</v>
      </c>
      <c r="R46" s="203">
        <f t="shared" si="87"/>
        <v>0</v>
      </c>
      <c r="S46" s="203">
        <f t="shared" si="88"/>
        <v>0</v>
      </c>
      <c r="T46" s="313"/>
      <c r="U46" s="240">
        <f t="shared" si="86"/>
        <v>219460</v>
      </c>
      <c r="V46" s="241">
        <f t="shared" si="89"/>
        <v>46813</v>
      </c>
      <c r="W46" s="241">
        <f t="shared" ref="W46:BB46" si="92">IF(DATE(YEAR(V46)+$J$46,MONTH(V46)+$K$46,DAY(1))&lt;=$U$46,DATE(YEAR(V46)+$J$46,MONTH(V46)+$K$46,DAY(1)),0)</f>
        <v>46813</v>
      </c>
      <c r="X46" s="241">
        <f t="shared" si="92"/>
        <v>46813</v>
      </c>
      <c r="Y46" s="241">
        <f t="shared" si="92"/>
        <v>46813</v>
      </c>
      <c r="Z46" s="241">
        <f t="shared" si="92"/>
        <v>46813</v>
      </c>
      <c r="AA46" s="241">
        <f t="shared" si="92"/>
        <v>46813</v>
      </c>
      <c r="AB46" s="241">
        <f t="shared" si="92"/>
        <v>46813</v>
      </c>
      <c r="AC46" s="241">
        <f t="shared" si="92"/>
        <v>46813</v>
      </c>
      <c r="AD46" s="241">
        <f t="shared" si="92"/>
        <v>46813</v>
      </c>
      <c r="AE46" s="241">
        <f t="shared" si="92"/>
        <v>46813</v>
      </c>
      <c r="AF46" s="241">
        <f t="shared" si="92"/>
        <v>46813</v>
      </c>
      <c r="AG46" s="241">
        <f t="shared" si="92"/>
        <v>46813</v>
      </c>
      <c r="AH46" s="241">
        <f t="shared" si="92"/>
        <v>46813</v>
      </c>
      <c r="AI46" s="241">
        <f t="shared" si="92"/>
        <v>46813</v>
      </c>
      <c r="AJ46" s="241">
        <f t="shared" si="92"/>
        <v>46813</v>
      </c>
      <c r="AK46" s="241">
        <f t="shared" si="92"/>
        <v>46813</v>
      </c>
      <c r="AL46" s="241">
        <f t="shared" si="92"/>
        <v>46813</v>
      </c>
      <c r="AM46" s="241">
        <f t="shared" si="92"/>
        <v>46813</v>
      </c>
      <c r="AN46" s="241">
        <f t="shared" si="92"/>
        <v>46813</v>
      </c>
      <c r="AO46" s="241">
        <f t="shared" si="92"/>
        <v>46813</v>
      </c>
      <c r="AP46" s="241">
        <f t="shared" si="92"/>
        <v>46813</v>
      </c>
      <c r="AQ46" s="241">
        <f t="shared" si="92"/>
        <v>46813</v>
      </c>
      <c r="AR46" s="241">
        <f t="shared" si="92"/>
        <v>46813</v>
      </c>
      <c r="AS46" s="241">
        <f t="shared" si="92"/>
        <v>46813</v>
      </c>
      <c r="AT46" s="241">
        <f t="shared" si="92"/>
        <v>46813</v>
      </c>
      <c r="AU46" s="241">
        <f t="shared" si="92"/>
        <v>46813</v>
      </c>
      <c r="AV46" s="241">
        <f t="shared" si="92"/>
        <v>46813</v>
      </c>
      <c r="AW46" s="241">
        <f t="shared" si="92"/>
        <v>46813</v>
      </c>
      <c r="AX46" s="241">
        <f t="shared" si="92"/>
        <v>46813</v>
      </c>
      <c r="AY46" s="241">
        <f t="shared" si="92"/>
        <v>46813</v>
      </c>
      <c r="AZ46" s="241">
        <f t="shared" si="92"/>
        <v>46813</v>
      </c>
      <c r="BA46" s="241">
        <f t="shared" si="92"/>
        <v>46813</v>
      </c>
      <c r="BB46" s="241">
        <f t="shared" si="92"/>
        <v>46813</v>
      </c>
      <c r="BC46" s="241">
        <f t="shared" ref="BC46:CE46" si="93">IF(DATE(YEAR(BB46)+$J$46,MONTH(BB46)+$K$46,DAY(1))&lt;=$U$46,DATE(YEAR(BB46)+$J$46,MONTH(BB46)+$K$46,DAY(1)),0)</f>
        <v>46813</v>
      </c>
      <c r="BD46" s="241">
        <f t="shared" si="93"/>
        <v>46813</v>
      </c>
      <c r="BE46" s="241">
        <f t="shared" si="93"/>
        <v>46813</v>
      </c>
      <c r="BF46" s="241">
        <f t="shared" si="93"/>
        <v>46813</v>
      </c>
      <c r="BG46" s="241">
        <f t="shared" si="93"/>
        <v>46813</v>
      </c>
      <c r="BH46" s="241">
        <f t="shared" si="93"/>
        <v>46813</v>
      </c>
      <c r="BI46" s="241">
        <f t="shared" si="93"/>
        <v>46813</v>
      </c>
      <c r="BJ46" s="241">
        <f t="shared" si="93"/>
        <v>46813</v>
      </c>
      <c r="BK46" s="241">
        <f t="shared" si="93"/>
        <v>46813</v>
      </c>
      <c r="BL46" s="241">
        <f t="shared" si="93"/>
        <v>46813</v>
      </c>
      <c r="BM46" s="241">
        <f t="shared" si="93"/>
        <v>46813</v>
      </c>
      <c r="BN46" s="241">
        <f t="shared" si="93"/>
        <v>46813</v>
      </c>
      <c r="BO46" s="241">
        <f t="shared" si="93"/>
        <v>46813</v>
      </c>
      <c r="BP46" s="241">
        <f t="shared" si="93"/>
        <v>46813</v>
      </c>
      <c r="BQ46" s="241">
        <f t="shared" si="93"/>
        <v>46813</v>
      </c>
      <c r="BR46" s="241">
        <f t="shared" si="93"/>
        <v>46813</v>
      </c>
      <c r="BS46" s="241">
        <f t="shared" si="93"/>
        <v>46813</v>
      </c>
      <c r="BT46" s="241">
        <f t="shared" si="93"/>
        <v>46813</v>
      </c>
      <c r="BU46" s="241">
        <f t="shared" si="93"/>
        <v>46813</v>
      </c>
      <c r="BV46" s="241">
        <f t="shared" si="93"/>
        <v>46813</v>
      </c>
      <c r="BW46" s="241">
        <f t="shared" si="93"/>
        <v>46813</v>
      </c>
      <c r="BX46" s="241">
        <f t="shared" si="93"/>
        <v>46813</v>
      </c>
      <c r="BY46" s="241">
        <f t="shared" si="93"/>
        <v>46813</v>
      </c>
      <c r="BZ46" s="241">
        <f t="shared" si="93"/>
        <v>46813</v>
      </c>
      <c r="CA46" s="241">
        <f t="shared" si="93"/>
        <v>46813</v>
      </c>
      <c r="CB46" s="241">
        <f t="shared" si="93"/>
        <v>46813</v>
      </c>
      <c r="CC46" s="241">
        <f t="shared" si="93"/>
        <v>46813</v>
      </c>
      <c r="CD46" s="241">
        <f t="shared" si="93"/>
        <v>46813</v>
      </c>
      <c r="CE46" s="241">
        <f t="shared" si="93"/>
        <v>46813</v>
      </c>
      <c r="CF46" s="239"/>
      <c r="CG46" s="239"/>
      <c r="CH46" s="239"/>
    </row>
    <row r="47" spans="1:91" s="1" customFormat="1" ht="15.75" x14ac:dyDescent="0.25">
      <c r="A47" s="305"/>
      <c r="B47" s="254"/>
      <c r="C47" s="255"/>
      <c r="D47" s="470"/>
      <c r="E47" s="256"/>
      <c r="F47" s="256"/>
      <c r="G47" s="346"/>
      <c r="H47" s="256"/>
      <c r="I47" s="256"/>
      <c r="J47" s="319"/>
      <c r="K47" s="319"/>
      <c r="L47" s="374"/>
      <c r="M47" s="518"/>
      <c r="N47" s="257"/>
      <c r="O47" s="347"/>
      <c r="P47" s="257"/>
      <c r="Q47" s="259"/>
      <c r="R47" s="203">
        <f t="shared" si="87"/>
        <v>0</v>
      </c>
      <c r="S47" s="203">
        <f t="shared" si="88"/>
        <v>0</v>
      </c>
      <c r="T47" s="313"/>
      <c r="U47" s="240">
        <f t="shared" si="86"/>
        <v>219460</v>
      </c>
      <c r="V47" s="241">
        <f t="shared" si="89"/>
        <v>1</v>
      </c>
      <c r="W47" s="241">
        <f t="shared" ref="W47:BB47" si="94">IF(DATE(YEAR(V47)+$J$47,MONTH(V47)+$K$47,DAY(1))&lt;=$U$47,DATE(YEAR(V47)+$J$47,MONTH(V47)+$K$47,DAY(1)),0)</f>
        <v>1</v>
      </c>
      <c r="X47" s="241">
        <f t="shared" si="94"/>
        <v>1</v>
      </c>
      <c r="Y47" s="241">
        <f t="shared" si="94"/>
        <v>1</v>
      </c>
      <c r="Z47" s="241">
        <f t="shared" si="94"/>
        <v>1</v>
      </c>
      <c r="AA47" s="241">
        <f t="shared" si="94"/>
        <v>1</v>
      </c>
      <c r="AB47" s="241">
        <f t="shared" si="94"/>
        <v>1</v>
      </c>
      <c r="AC47" s="241">
        <f t="shared" si="94"/>
        <v>1</v>
      </c>
      <c r="AD47" s="241">
        <f t="shared" si="94"/>
        <v>1</v>
      </c>
      <c r="AE47" s="241">
        <f t="shared" si="94"/>
        <v>1</v>
      </c>
      <c r="AF47" s="241">
        <f t="shared" si="94"/>
        <v>1</v>
      </c>
      <c r="AG47" s="241">
        <f t="shared" si="94"/>
        <v>1</v>
      </c>
      <c r="AH47" s="241">
        <f t="shared" si="94"/>
        <v>1</v>
      </c>
      <c r="AI47" s="241">
        <f t="shared" si="94"/>
        <v>1</v>
      </c>
      <c r="AJ47" s="241">
        <f t="shared" si="94"/>
        <v>1</v>
      </c>
      <c r="AK47" s="241">
        <f t="shared" si="94"/>
        <v>1</v>
      </c>
      <c r="AL47" s="241">
        <f t="shared" si="94"/>
        <v>1</v>
      </c>
      <c r="AM47" s="241">
        <f t="shared" si="94"/>
        <v>1</v>
      </c>
      <c r="AN47" s="241">
        <f t="shared" si="94"/>
        <v>1</v>
      </c>
      <c r="AO47" s="241">
        <f t="shared" si="94"/>
        <v>1</v>
      </c>
      <c r="AP47" s="241">
        <f t="shared" si="94"/>
        <v>1</v>
      </c>
      <c r="AQ47" s="241">
        <f t="shared" si="94"/>
        <v>1</v>
      </c>
      <c r="AR47" s="241">
        <f t="shared" si="94"/>
        <v>1</v>
      </c>
      <c r="AS47" s="241">
        <f t="shared" si="94"/>
        <v>1</v>
      </c>
      <c r="AT47" s="241">
        <f t="shared" si="94"/>
        <v>1</v>
      </c>
      <c r="AU47" s="241">
        <f t="shared" si="94"/>
        <v>1</v>
      </c>
      <c r="AV47" s="241">
        <f t="shared" si="94"/>
        <v>1</v>
      </c>
      <c r="AW47" s="241">
        <f t="shared" si="94"/>
        <v>1</v>
      </c>
      <c r="AX47" s="241">
        <f t="shared" si="94"/>
        <v>1</v>
      </c>
      <c r="AY47" s="241">
        <f t="shared" si="94"/>
        <v>1</v>
      </c>
      <c r="AZ47" s="241">
        <f t="shared" si="94"/>
        <v>1</v>
      </c>
      <c r="BA47" s="241">
        <f t="shared" si="94"/>
        <v>1</v>
      </c>
      <c r="BB47" s="241">
        <f t="shared" si="94"/>
        <v>1</v>
      </c>
      <c r="BC47" s="241">
        <f t="shared" ref="BC47:CE47" si="95">IF(DATE(YEAR(BB47)+$J$47,MONTH(BB47)+$K$47,DAY(1))&lt;=$U$47,DATE(YEAR(BB47)+$J$47,MONTH(BB47)+$K$47,DAY(1)),0)</f>
        <v>1</v>
      </c>
      <c r="BD47" s="241">
        <f t="shared" si="95"/>
        <v>1</v>
      </c>
      <c r="BE47" s="241">
        <f t="shared" si="95"/>
        <v>1</v>
      </c>
      <c r="BF47" s="241">
        <f t="shared" si="95"/>
        <v>1</v>
      </c>
      <c r="BG47" s="241">
        <f t="shared" si="95"/>
        <v>1</v>
      </c>
      <c r="BH47" s="241">
        <f t="shared" si="95"/>
        <v>1</v>
      </c>
      <c r="BI47" s="241">
        <f t="shared" si="95"/>
        <v>1</v>
      </c>
      <c r="BJ47" s="241">
        <f t="shared" si="95"/>
        <v>1</v>
      </c>
      <c r="BK47" s="241">
        <f t="shared" si="95"/>
        <v>1</v>
      </c>
      <c r="BL47" s="241">
        <f t="shared" si="95"/>
        <v>1</v>
      </c>
      <c r="BM47" s="241">
        <f t="shared" si="95"/>
        <v>1</v>
      </c>
      <c r="BN47" s="241">
        <f t="shared" si="95"/>
        <v>1</v>
      </c>
      <c r="BO47" s="241">
        <f t="shared" si="95"/>
        <v>1</v>
      </c>
      <c r="BP47" s="241">
        <f t="shared" si="95"/>
        <v>1</v>
      </c>
      <c r="BQ47" s="241">
        <f t="shared" si="95"/>
        <v>1</v>
      </c>
      <c r="BR47" s="241">
        <f t="shared" si="95"/>
        <v>1</v>
      </c>
      <c r="BS47" s="241">
        <f t="shared" si="95"/>
        <v>1</v>
      </c>
      <c r="BT47" s="241">
        <f t="shared" si="95"/>
        <v>1</v>
      </c>
      <c r="BU47" s="241">
        <f t="shared" si="95"/>
        <v>1</v>
      </c>
      <c r="BV47" s="241">
        <f t="shared" si="95"/>
        <v>1</v>
      </c>
      <c r="BW47" s="241">
        <f t="shared" si="95"/>
        <v>1</v>
      </c>
      <c r="BX47" s="241">
        <f t="shared" si="95"/>
        <v>1</v>
      </c>
      <c r="BY47" s="241">
        <f t="shared" si="95"/>
        <v>1</v>
      </c>
      <c r="BZ47" s="241">
        <f t="shared" si="95"/>
        <v>1</v>
      </c>
      <c r="CA47" s="241">
        <f t="shared" si="95"/>
        <v>1</v>
      </c>
      <c r="CB47" s="241">
        <f t="shared" si="95"/>
        <v>1</v>
      </c>
      <c r="CC47" s="241">
        <f t="shared" si="95"/>
        <v>1</v>
      </c>
      <c r="CD47" s="241">
        <f t="shared" si="95"/>
        <v>1</v>
      </c>
      <c r="CE47" s="241">
        <f t="shared" si="95"/>
        <v>1</v>
      </c>
      <c r="CF47" s="239"/>
      <c r="CG47" s="239"/>
      <c r="CH47" s="239"/>
    </row>
    <row r="48" spans="1:91" s="1" customFormat="1" ht="15.75" x14ac:dyDescent="0.25">
      <c r="A48" s="305"/>
      <c r="B48" s="254"/>
      <c r="C48" s="255"/>
      <c r="D48" s="470"/>
      <c r="E48" s="256"/>
      <c r="F48" s="256"/>
      <c r="G48" s="346"/>
      <c r="H48" s="256"/>
      <c r="I48" s="256"/>
      <c r="J48" s="319"/>
      <c r="K48" s="319"/>
      <c r="L48" s="374"/>
      <c r="M48" s="518"/>
      <c r="N48" s="257"/>
      <c r="O48" s="347"/>
      <c r="P48" s="257"/>
      <c r="Q48" s="259"/>
      <c r="R48" s="203">
        <f t="shared" si="87"/>
        <v>0</v>
      </c>
      <c r="S48" s="203">
        <f t="shared" si="88"/>
        <v>0</v>
      </c>
      <c r="T48" s="313"/>
      <c r="U48" s="240">
        <f t="shared" si="86"/>
        <v>219460</v>
      </c>
      <c r="V48" s="241">
        <f t="shared" si="89"/>
        <v>1</v>
      </c>
      <c r="W48" s="241">
        <f t="shared" ref="W48:BB48" si="96">IF(DATE(YEAR(V48)+$J$48,MONTH(V48)+$K$48,DAY(1))&lt;=$U$48,DATE(YEAR(V48)+$J$48,MONTH(V48)+$K$48,DAY(1)),0)</f>
        <v>1</v>
      </c>
      <c r="X48" s="241">
        <f t="shared" si="96"/>
        <v>1</v>
      </c>
      <c r="Y48" s="241">
        <f t="shared" si="96"/>
        <v>1</v>
      </c>
      <c r="Z48" s="241">
        <f t="shared" si="96"/>
        <v>1</v>
      </c>
      <c r="AA48" s="241">
        <f t="shared" si="96"/>
        <v>1</v>
      </c>
      <c r="AB48" s="241">
        <f t="shared" si="96"/>
        <v>1</v>
      </c>
      <c r="AC48" s="241">
        <f t="shared" si="96"/>
        <v>1</v>
      </c>
      <c r="AD48" s="241">
        <f t="shared" si="96"/>
        <v>1</v>
      </c>
      <c r="AE48" s="241">
        <f t="shared" si="96"/>
        <v>1</v>
      </c>
      <c r="AF48" s="241">
        <f t="shared" si="96"/>
        <v>1</v>
      </c>
      <c r="AG48" s="241">
        <f t="shared" si="96"/>
        <v>1</v>
      </c>
      <c r="AH48" s="241">
        <f t="shared" si="96"/>
        <v>1</v>
      </c>
      <c r="AI48" s="241">
        <f t="shared" si="96"/>
        <v>1</v>
      </c>
      <c r="AJ48" s="241">
        <f t="shared" si="96"/>
        <v>1</v>
      </c>
      <c r="AK48" s="241">
        <f t="shared" si="96"/>
        <v>1</v>
      </c>
      <c r="AL48" s="241">
        <f t="shared" si="96"/>
        <v>1</v>
      </c>
      <c r="AM48" s="241">
        <f t="shared" si="96"/>
        <v>1</v>
      </c>
      <c r="AN48" s="241">
        <f t="shared" si="96"/>
        <v>1</v>
      </c>
      <c r="AO48" s="241">
        <f t="shared" si="96"/>
        <v>1</v>
      </c>
      <c r="AP48" s="241">
        <f t="shared" si="96"/>
        <v>1</v>
      </c>
      <c r="AQ48" s="241">
        <f t="shared" si="96"/>
        <v>1</v>
      </c>
      <c r="AR48" s="241">
        <f t="shared" si="96"/>
        <v>1</v>
      </c>
      <c r="AS48" s="241">
        <f t="shared" si="96"/>
        <v>1</v>
      </c>
      <c r="AT48" s="241">
        <f t="shared" si="96"/>
        <v>1</v>
      </c>
      <c r="AU48" s="241">
        <f t="shared" si="96"/>
        <v>1</v>
      </c>
      <c r="AV48" s="241">
        <f t="shared" si="96"/>
        <v>1</v>
      </c>
      <c r="AW48" s="241">
        <f t="shared" si="96"/>
        <v>1</v>
      </c>
      <c r="AX48" s="241">
        <f t="shared" si="96"/>
        <v>1</v>
      </c>
      <c r="AY48" s="241">
        <f t="shared" si="96"/>
        <v>1</v>
      </c>
      <c r="AZ48" s="241">
        <f t="shared" si="96"/>
        <v>1</v>
      </c>
      <c r="BA48" s="241">
        <f t="shared" si="96"/>
        <v>1</v>
      </c>
      <c r="BB48" s="241">
        <f t="shared" si="96"/>
        <v>1</v>
      </c>
      <c r="BC48" s="241">
        <f t="shared" ref="BC48:CE48" si="97">IF(DATE(YEAR(BB48)+$J$48,MONTH(BB48)+$K$48,DAY(1))&lt;=$U$48,DATE(YEAR(BB48)+$J$48,MONTH(BB48)+$K$48,DAY(1)),0)</f>
        <v>1</v>
      </c>
      <c r="BD48" s="241">
        <f t="shared" si="97"/>
        <v>1</v>
      </c>
      <c r="BE48" s="241">
        <f t="shared" si="97"/>
        <v>1</v>
      </c>
      <c r="BF48" s="241">
        <f t="shared" si="97"/>
        <v>1</v>
      </c>
      <c r="BG48" s="241">
        <f t="shared" si="97"/>
        <v>1</v>
      </c>
      <c r="BH48" s="241">
        <f t="shared" si="97"/>
        <v>1</v>
      </c>
      <c r="BI48" s="241">
        <f t="shared" si="97"/>
        <v>1</v>
      </c>
      <c r="BJ48" s="241">
        <f t="shared" si="97"/>
        <v>1</v>
      </c>
      <c r="BK48" s="241">
        <f t="shared" si="97"/>
        <v>1</v>
      </c>
      <c r="BL48" s="241">
        <f t="shared" si="97"/>
        <v>1</v>
      </c>
      <c r="BM48" s="241">
        <f t="shared" si="97"/>
        <v>1</v>
      </c>
      <c r="BN48" s="241">
        <f t="shared" si="97"/>
        <v>1</v>
      </c>
      <c r="BO48" s="241">
        <f t="shared" si="97"/>
        <v>1</v>
      </c>
      <c r="BP48" s="241">
        <f t="shared" si="97"/>
        <v>1</v>
      </c>
      <c r="BQ48" s="241">
        <f t="shared" si="97"/>
        <v>1</v>
      </c>
      <c r="BR48" s="241">
        <f t="shared" si="97"/>
        <v>1</v>
      </c>
      <c r="BS48" s="241">
        <f t="shared" si="97"/>
        <v>1</v>
      </c>
      <c r="BT48" s="241">
        <f t="shared" si="97"/>
        <v>1</v>
      </c>
      <c r="BU48" s="241">
        <f t="shared" si="97"/>
        <v>1</v>
      </c>
      <c r="BV48" s="241">
        <f t="shared" si="97"/>
        <v>1</v>
      </c>
      <c r="BW48" s="241">
        <f t="shared" si="97"/>
        <v>1</v>
      </c>
      <c r="BX48" s="241">
        <f t="shared" si="97"/>
        <v>1</v>
      </c>
      <c r="BY48" s="241">
        <f t="shared" si="97"/>
        <v>1</v>
      </c>
      <c r="BZ48" s="241">
        <f t="shared" si="97"/>
        <v>1</v>
      </c>
      <c r="CA48" s="241">
        <f t="shared" si="97"/>
        <v>1</v>
      </c>
      <c r="CB48" s="241">
        <f t="shared" si="97"/>
        <v>1</v>
      </c>
      <c r="CC48" s="241">
        <f t="shared" si="97"/>
        <v>1</v>
      </c>
      <c r="CD48" s="241">
        <f t="shared" si="97"/>
        <v>1</v>
      </c>
      <c r="CE48" s="241">
        <f t="shared" si="97"/>
        <v>1</v>
      </c>
      <c r="CF48" s="239"/>
      <c r="CG48" s="239"/>
      <c r="CH48" s="239"/>
    </row>
    <row r="49" spans="1:86" s="1" customFormat="1" ht="15.75" x14ac:dyDescent="0.25">
      <c r="A49" s="305"/>
      <c r="B49" s="254"/>
      <c r="C49" s="255"/>
      <c r="D49" s="470"/>
      <c r="E49" s="256"/>
      <c r="F49" s="256"/>
      <c r="G49" s="346"/>
      <c r="H49" s="256"/>
      <c r="I49" s="256"/>
      <c r="J49" s="319"/>
      <c r="K49" s="319"/>
      <c r="L49" s="256"/>
      <c r="M49" s="518"/>
      <c r="N49" s="257"/>
      <c r="O49" s="347"/>
      <c r="P49" s="257"/>
      <c r="Q49" s="259"/>
      <c r="R49" s="203">
        <f t="shared" si="87"/>
        <v>0</v>
      </c>
      <c r="S49" s="203">
        <f t="shared" si="88"/>
        <v>0</v>
      </c>
      <c r="T49" s="313"/>
      <c r="U49" s="240">
        <f t="shared" si="86"/>
        <v>219460</v>
      </c>
      <c r="V49" s="241">
        <f t="shared" si="89"/>
        <v>1</v>
      </c>
      <c r="W49" s="241">
        <f t="shared" ref="W49:BB49" si="98">IF(DATE(YEAR(V49)+$J$49,MONTH(V49)+$K$49,DAY(1))&lt;=$U$49,DATE(YEAR(V49)+$J$49,MONTH(V49)+$K$49,DAY(1)),0)</f>
        <v>1</v>
      </c>
      <c r="X49" s="241">
        <f t="shared" si="98"/>
        <v>1</v>
      </c>
      <c r="Y49" s="241">
        <f t="shared" si="98"/>
        <v>1</v>
      </c>
      <c r="Z49" s="241">
        <f t="shared" si="98"/>
        <v>1</v>
      </c>
      <c r="AA49" s="241">
        <f t="shared" si="98"/>
        <v>1</v>
      </c>
      <c r="AB49" s="241">
        <f t="shared" si="98"/>
        <v>1</v>
      </c>
      <c r="AC49" s="241">
        <f t="shared" si="98"/>
        <v>1</v>
      </c>
      <c r="AD49" s="241">
        <f t="shared" si="98"/>
        <v>1</v>
      </c>
      <c r="AE49" s="241">
        <f t="shared" si="98"/>
        <v>1</v>
      </c>
      <c r="AF49" s="241">
        <f t="shared" si="98"/>
        <v>1</v>
      </c>
      <c r="AG49" s="241">
        <f t="shared" si="98"/>
        <v>1</v>
      </c>
      <c r="AH49" s="241">
        <f t="shared" si="98"/>
        <v>1</v>
      </c>
      <c r="AI49" s="241">
        <f t="shared" si="98"/>
        <v>1</v>
      </c>
      <c r="AJ49" s="241">
        <f t="shared" si="98"/>
        <v>1</v>
      </c>
      <c r="AK49" s="241">
        <f t="shared" si="98"/>
        <v>1</v>
      </c>
      <c r="AL49" s="241">
        <f t="shared" si="98"/>
        <v>1</v>
      </c>
      <c r="AM49" s="241">
        <f t="shared" si="98"/>
        <v>1</v>
      </c>
      <c r="AN49" s="241">
        <f t="shared" si="98"/>
        <v>1</v>
      </c>
      <c r="AO49" s="241">
        <f t="shared" si="98"/>
        <v>1</v>
      </c>
      <c r="AP49" s="241">
        <f t="shared" si="98"/>
        <v>1</v>
      </c>
      <c r="AQ49" s="241">
        <f t="shared" si="98"/>
        <v>1</v>
      </c>
      <c r="AR49" s="241">
        <f t="shared" si="98"/>
        <v>1</v>
      </c>
      <c r="AS49" s="241">
        <f t="shared" si="98"/>
        <v>1</v>
      </c>
      <c r="AT49" s="241">
        <f t="shared" si="98"/>
        <v>1</v>
      </c>
      <c r="AU49" s="241">
        <f t="shared" si="98"/>
        <v>1</v>
      </c>
      <c r="AV49" s="241">
        <f t="shared" si="98"/>
        <v>1</v>
      </c>
      <c r="AW49" s="241">
        <f t="shared" si="98"/>
        <v>1</v>
      </c>
      <c r="AX49" s="241">
        <f t="shared" si="98"/>
        <v>1</v>
      </c>
      <c r="AY49" s="241">
        <f t="shared" si="98"/>
        <v>1</v>
      </c>
      <c r="AZ49" s="241">
        <f t="shared" si="98"/>
        <v>1</v>
      </c>
      <c r="BA49" s="241">
        <f t="shared" si="98"/>
        <v>1</v>
      </c>
      <c r="BB49" s="241">
        <f t="shared" si="98"/>
        <v>1</v>
      </c>
      <c r="BC49" s="241">
        <f t="shared" ref="BC49:CE49" si="99">IF(DATE(YEAR(BB49)+$J$49,MONTH(BB49)+$K$49,DAY(1))&lt;=$U$49,DATE(YEAR(BB49)+$J$49,MONTH(BB49)+$K$49,DAY(1)),0)</f>
        <v>1</v>
      </c>
      <c r="BD49" s="241">
        <f t="shared" si="99"/>
        <v>1</v>
      </c>
      <c r="BE49" s="241">
        <f t="shared" si="99"/>
        <v>1</v>
      </c>
      <c r="BF49" s="241">
        <f t="shared" si="99"/>
        <v>1</v>
      </c>
      <c r="BG49" s="241">
        <f t="shared" si="99"/>
        <v>1</v>
      </c>
      <c r="BH49" s="241">
        <f t="shared" si="99"/>
        <v>1</v>
      </c>
      <c r="BI49" s="241">
        <f t="shared" si="99"/>
        <v>1</v>
      </c>
      <c r="BJ49" s="241">
        <f t="shared" si="99"/>
        <v>1</v>
      </c>
      <c r="BK49" s="241">
        <f t="shared" si="99"/>
        <v>1</v>
      </c>
      <c r="BL49" s="241">
        <f t="shared" si="99"/>
        <v>1</v>
      </c>
      <c r="BM49" s="241">
        <f t="shared" si="99"/>
        <v>1</v>
      </c>
      <c r="BN49" s="241">
        <f t="shared" si="99"/>
        <v>1</v>
      </c>
      <c r="BO49" s="241">
        <f t="shared" si="99"/>
        <v>1</v>
      </c>
      <c r="BP49" s="241">
        <f t="shared" si="99"/>
        <v>1</v>
      </c>
      <c r="BQ49" s="241">
        <f t="shared" si="99"/>
        <v>1</v>
      </c>
      <c r="BR49" s="241">
        <f t="shared" si="99"/>
        <v>1</v>
      </c>
      <c r="BS49" s="241">
        <f t="shared" si="99"/>
        <v>1</v>
      </c>
      <c r="BT49" s="241">
        <f t="shared" si="99"/>
        <v>1</v>
      </c>
      <c r="BU49" s="241">
        <f t="shared" si="99"/>
        <v>1</v>
      </c>
      <c r="BV49" s="241">
        <f t="shared" si="99"/>
        <v>1</v>
      </c>
      <c r="BW49" s="241">
        <f t="shared" si="99"/>
        <v>1</v>
      </c>
      <c r="BX49" s="241">
        <f t="shared" si="99"/>
        <v>1</v>
      </c>
      <c r="BY49" s="241">
        <f t="shared" si="99"/>
        <v>1</v>
      </c>
      <c r="BZ49" s="241">
        <f t="shared" si="99"/>
        <v>1</v>
      </c>
      <c r="CA49" s="241">
        <f t="shared" si="99"/>
        <v>1</v>
      </c>
      <c r="CB49" s="241">
        <f t="shared" si="99"/>
        <v>1</v>
      </c>
      <c r="CC49" s="241">
        <f t="shared" si="99"/>
        <v>1</v>
      </c>
      <c r="CD49" s="241">
        <f t="shared" si="99"/>
        <v>1</v>
      </c>
      <c r="CE49" s="241">
        <f t="shared" si="99"/>
        <v>1</v>
      </c>
      <c r="CF49" s="239"/>
      <c r="CG49" s="239"/>
      <c r="CH49" s="239"/>
    </row>
    <row r="50" spans="1:86" s="1" customFormat="1" ht="15.75" x14ac:dyDescent="0.25">
      <c r="A50" s="305"/>
      <c r="B50" s="254"/>
      <c r="C50" s="255"/>
      <c r="D50" s="470"/>
      <c r="E50" s="256"/>
      <c r="F50" s="256"/>
      <c r="G50" s="346"/>
      <c r="H50" s="256"/>
      <c r="I50" s="256"/>
      <c r="J50" s="319"/>
      <c r="K50" s="319"/>
      <c r="L50" s="374"/>
      <c r="M50" s="518"/>
      <c r="N50" s="257"/>
      <c r="O50" s="347"/>
      <c r="P50" s="257"/>
      <c r="Q50" s="259"/>
      <c r="R50" s="203">
        <f t="shared" si="87"/>
        <v>0</v>
      </c>
      <c r="S50" s="203">
        <f t="shared" si="88"/>
        <v>0</v>
      </c>
      <c r="T50" s="313"/>
      <c r="U50" s="240">
        <f t="shared" si="86"/>
        <v>219460</v>
      </c>
      <c r="V50" s="241">
        <f t="shared" si="89"/>
        <v>1</v>
      </c>
      <c r="W50" s="241">
        <f t="shared" ref="W50:BB50" si="100">IF(DATE(YEAR(V50)+$J$50,MONTH(V50)+$K$50,DAY(1))&lt;=$U$50,DATE(YEAR(V50)+$J$50,MONTH(V50)+$K$50,DAY(1)),0)</f>
        <v>1</v>
      </c>
      <c r="X50" s="241">
        <f t="shared" si="100"/>
        <v>1</v>
      </c>
      <c r="Y50" s="241">
        <f t="shared" si="100"/>
        <v>1</v>
      </c>
      <c r="Z50" s="241">
        <f t="shared" si="100"/>
        <v>1</v>
      </c>
      <c r="AA50" s="241">
        <f t="shared" si="100"/>
        <v>1</v>
      </c>
      <c r="AB50" s="241">
        <f t="shared" si="100"/>
        <v>1</v>
      </c>
      <c r="AC50" s="241">
        <f t="shared" si="100"/>
        <v>1</v>
      </c>
      <c r="AD50" s="241">
        <f t="shared" si="100"/>
        <v>1</v>
      </c>
      <c r="AE50" s="241">
        <f t="shared" si="100"/>
        <v>1</v>
      </c>
      <c r="AF50" s="241">
        <f t="shared" si="100"/>
        <v>1</v>
      </c>
      <c r="AG50" s="241">
        <f t="shared" si="100"/>
        <v>1</v>
      </c>
      <c r="AH50" s="241">
        <f t="shared" si="100"/>
        <v>1</v>
      </c>
      <c r="AI50" s="241">
        <f t="shared" si="100"/>
        <v>1</v>
      </c>
      <c r="AJ50" s="241">
        <f t="shared" si="100"/>
        <v>1</v>
      </c>
      <c r="AK50" s="241">
        <f t="shared" si="100"/>
        <v>1</v>
      </c>
      <c r="AL50" s="241">
        <f t="shared" si="100"/>
        <v>1</v>
      </c>
      <c r="AM50" s="241">
        <f t="shared" si="100"/>
        <v>1</v>
      </c>
      <c r="AN50" s="241">
        <f t="shared" si="100"/>
        <v>1</v>
      </c>
      <c r="AO50" s="241">
        <f t="shared" si="100"/>
        <v>1</v>
      </c>
      <c r="AP50" s="241">
        <f t="shared" si="100"/>
        <v>1</v>
      </c>
      <c r="AQ50" s="241">
        <f t="shared" si="100"/>
        <v>1</v>
      </c>
      <c r="AR50" s="241">
        <f t="shared" si="100"/>
        <v>1</v>
      </c>
      <c r="AS50" s="241">
        <f t="shared" si="100"/>
        <v>1</v>
      </c>
      <c r="AT50" s="241">
        <f t="shared" si="100"/>
        <v>1</v>
      </c>
      <c r="AU50" s="241">
        <f t="shared" si="100"/>
        <v>1</v>
      </c>
      <c r="AV50" s="241">
        <f t="shared" si="100"/>
        <v>1</v>
      </c>
      <c r="AW50" s="241">
        <f t="shared" si="100"/>
        <v>1</v>
      </c>
      <c r="AX50" s="241">
        <f t="shared" si="100"/>
        <v>1</v>
      </c>
      <c r="AY50" s="241">
        <f t="shared" si="100"/>
        <v>1</v>
      </c>
      <c r="AZ50" s="241">
        <f t="shared" si="100"/>
        <v>1</v>
      </c>
      <c r="BA50" s="241">
        <f t="shared" si="100"/>
        <v>1</v>
      </c>
      <c r="BB50" s="241">
        <f t="shared" si="100"/>
        <v>1</v>
      </c>
      <c r="BC50" s="241">
        <f t="shared" ref="BC50:CE50" si="101">IF(DATE(YEAR(BB50)+$J$50,MONTH(BB50)+$K$50,DAY(1))&lt;=$U$50,DATE(YEAR(BB50)+$J$50,MONTH(BB50)+$K$50,DAY(1)),0)</f>
        <v>1</v>
      </c>
      <c r="BD50" s="241">
        <f t="shared" si="101"/>
        <v>1</v>
      </c>
      <c r="BE50" s="241">
        <f t="shared" si="101"/>
        <v>1</v>
      </c>
      <c r="BF50" s="241">
        <f t="shared" si="101"/>
        <v>1</v>
      </c>
      <c r="BG50" s="241">
        <f t="shared" si="101"/>
        <v>1</v>
      </c>
      <c r="BH50" s="241">
        <f t="shared" si="101"/>
        <v>1</v>
      </c>
      <c r="BI50" s="241">
        <f t="shared" si="101"/>
        <v>1</v>
      </c>
      <c r="BJ50" s="241">
        <f t="shared" si="101"/>
        <v>1</v>
      </c>
      <c r="BK50" s="241">
        <f t="shared" si="101"/>
        <v>1</v>
      </c>
      <c r="BL50" s="241">
        <f t="shared" si="101"/>
        <v>1</v>
      </c>
      <c r="BM50" s="241">
        <f t="shared" si="101"/>
        <v>1</v>
      </c>
      <c r="BN50" s="241">
        <f t="shared" si="101"/>
        <v>1</v>
      </c>
      <c r="BO50" s="241">
        <f t="shared" si="101"/>
        <v>1</v>
      </c>
      <c r="BP50" s="241">
        <f t="shared" si="101"/>
        <v>1</v>
      </c>
      <c r="BQ50" s="241">
        <f t="shared" si="101"/>
        <v>1</v>
      </c>
      <c r="BR50" s="241">
        <f t="shared" si="101"/>
        <v>1</v>
      </c>
      <c r="BS50" s="241">
        <f t="shared" si="101"/>
        <v>1</v>
      </c>
      <c r="BT50" s="241">
        <f t="shared" si="101"/>
        <v>1</v>
      </c>
      <c r="BU50" s="241">
        <f t="shared" si="101"/>
        <v>1</v>
      </c>
      <c r="BV50" s="241">
        <f t="shared" si="101"/>
        <v>1</v>
      </c>
      <c r="BW50" s="241">
        <f t="shared" si="101"/>
        <v>1</v>
      </c>
      <c r="BX50" s="241">
        <f t="shared" si="101"/>
        <v>1</v>
      </c>
      <c r="BY50" s="241">
        <f t="shared" si="101"/>
        <v>1</v>
      </c>
      <c r="BZ50" s="241">
        <f t="shared" si="101"/>
        <v>1</v>
      </c>
      <c r="CA50" s="241">
        <f t="shared" si="101"/>
        <v>1</v>
      </c>
      <c r="CB50" s="241">
        <f t="shared" si="101"/>
        <v>1</v>
      </c>
      <c r="CC50" s="241">
        <f t="shared" si="101"/>
        <v>1</v>
      </c>
      <c r="CD50" s="241">
        <f t="shared" si="101"/>
        <v>1</v>
      </c>
      <c r="CE50" s="241">
        <f t="shared" si="101"/>
        <v>1</v>
      </c>
      <c r="CF50" s="239"/>
      <c r="CG50" s="239"/>
      <c r="CH50" s="239"/>
    </row>
    <row r="51" spans="1:86" s="1" customFormat="1" ht="15.75" x14ac:dyDescent="0.25">
      <c r="A51" s="305"/>
      <c r="B51" s="254"/>
      <c r="C51" s="255"/>
      <c r="D51" s="470"/>
      <c r="E51" s="256"/>
      <c r="F51" s="256"/>
      <c r="G51" s="346"/>
      <c r="H51" s="256"/>
      <c r="I51" s="256"/>
      <c r="J51" s="319"/>
      <c r="K51" s="319"/>
      <c r="L51" s="374"/>
      <c r="M51" s="518"/>
      <c r="N51" s="257"/>
      <c r="O51" s="347"/>
      <c r="P51" s="257"/>
      <c r="Q51" s="259"/>
      <c r="R51" s="203">
        <f t="shared" si="87"/>
        <v>0</v>
      </c>
      <c r="S51" s="203">
        <f t="shared" si="88"/>
        <v>0</v>
      </c>
      <c r="T51" s="313"/>
      <c r="U51" s="240">
        <f t="shared" si="86"/>
        <v>219460</v>
      </c>
      <c r="V51" s="241">
        <f t="shared" si="89"/>
        <v>1</v>
      </c>
      <c r="W51" s="241">
        <f t="shared" ref="W51:BB51" si="102">IF(DATE(YEAR(V51)+$J$51,MONTH(V51)+$K$51,DAY(1))&lt;=$U$51,DATE(YEAR(V51)+$J$51,MONTH(V51)+$K$51,DAY(1)),0)</f>
        <v>1</v>
      </c>
      <c r="X51" s="241">
        <f t="shared" si="102"/>
        <v>1</v>
      </c>
      <c r="Y51" s="241">
        <f t="shared" si="102"/>
        <v>1</v>
      </c>
      <c r="Z51" s="241">
        <f t="shared" si="102"/>
        <v>1</v>
      </c>
      <c r="AA51" s="241">
        <f t="shared" si="102"/>
        <v>1</v>
      </c>
      <c r="AB51" s="241">
        <f t="shared" si="102"/>
        <v>1</v>
      </c>
      <c r="AC51" s="241">
        <f t="shared" si="102"/>
        <v>1</v>
      </c>
      <c r="AD51" s="241">
        <f t="shared" si="102"/>
        <v>1</v>
      </c>
      <c r="AE51" s="241">
        <f t="shared" si="102"/>
        <v>1</v>
      </c>
      <c r="AF51" s="241">
        <f t="shared" si="102"/>
        <v>1</v>
      </c>
      <c r="AG51" s="241">
        <f t="shared" si="102"/>
        <v>1</v>
      </c>
      <c r="AH51" s="241">
        <f t="shared" si="102"/>
        <v>1</v>
      </c>
      <c r="AI51" s="241">
        <f t="shared" si="102"/>
        <v>1</v>
      </c>
      <c r="AJ51" s="241">
        <f t="shared" si="102"/>
        <v>1</v>
      </c>
      <c r="AK51" s="241">
        <f t="shared" si="102"/>
        <v>1</v>
      </c>
      <c r="AL51" s="241">
        <f t="shared" si="102"/>
        <v>1</v>
      </c>
      <c r="AM51" s="241">
        <f t="shared" si="102"/>
        <v>1</v>
      </c>
      <c r="AN51" s="241">
        <f t="shared" si="102"/>
        <v>1</v>
      </c>
      <c r="AO51" s="241">
        <f t="shared" si="102"/>
        <v>1</v>
      </c>
      <c r="AP51" s="241">
        <f t="shared" si="102"/>
        <v>1</v>
      </c>
      <c r="AQ51" s="241">
        <f t="shared" si="102"/>
        <v>1</v>
      </c>
      <c r="AR51" s="241">
        <f t="shared" si="102"/>
        <v>1</v>
      </c>
      <c r="AS51" s="241">
        <f t="shared" si="102"/>
        <v>1</v>
      </c>
      <c r="AT51" s="241">
        <f t="shared" si="102"/>
        <v>1</v>
      </c>
      <c r="AU51" s="241">
        <f t="shared" si="102"/>
        <v>1</v>
      </c>
      <c r="AV51" s="241">
        <f t="shared" si="102"/>
        <v>1</v>
      </c>
      <c r="AW51" s="241">
        <f t="shared" si="102"/>
        <v>1</v>
      </c>
      <c r="AX51" s="241">
        <f t="shared" si="102"/>
        <v>1</v>
      </c>
      <c r="AY51" s="241">
        <f t="shared" si="102"/>
        <v>1</v>
      </c>
      <c r="AZ51" s="241">
        <f t="shared" si="102"/>
        <v>1</v>
      </c>
      <c r="BA51" s="241">
        <f t="shared" si="102"/>
        <v>1</v>
      </c>
      <c r="BB51" s="241">
        <f t="shared" si="102"/>
        <v>1</v>
      </c>
      <c r="BC51" s="241">
        <f t="shared" ref="BC51:CE51" si="103">IF(DATE(YEAR(BB51)+$J$51,MONTH(BB51)+$K$51,DAY(1))&lt;=$U$51,DATE(YEAR(BB51)+$J$51,MONTH(BB51)+$K$51,DAY(1)),0)</f>
        <v>1</v>
      </c>
      <c r="BD51" s="241">
        <f t="shared" si="103"/>
        <v>1</v>
      </c>
      <c r="BE51" s="241">
        <f t="shared" si="103"/>
        <v>1</v>
      </c>
      <c r="BF51" s="241">
        <f t="shared" si="103"/>
        <v>1</v>
      </c>
      <c r="BG51" s="241">
        <f t="shared" si="103"/>
        <v>1</v>
      </c>
      <c r="BH51" s="241">
        <f t="shared" si="103"/>
        <v>1</v>
      </c>
      <c r="BI51" s="241">
        <f t="shared" si="103"/>
        <v>1</v>
      </c>
      <c r="BJ51" s="241">
        <f t="shared" si="103"/>
        <v>1</v>
      </c>
      <c r="BK51" s="241">
        <f t="shared" si="103"/>
        <v>1</v>
      </c>
      <c r="BL51" s="241">
        <f t="shared" si="103"/>
        <v>1</v>
      </c>
      <c r="BM51" s="241">
        <f t="shared" si="103"/>
        <v>1</v>
      </c>
      <c r="BN51" s="241">
        <f t="shared" si="103"/>
        <v>1</v>
      </c>
      <c r="BO51" s="241">
        <f t="shared" si="103"/>
        <v>1</v>
      </c>
      <c r="BP51" s="241">
        <f t="shared" si="103"/>
        <v>1</v>
      </c>
      <c r="BQ51" s="241">
        <f t="shared" si="103"/>
        <v>1</v>
      </c>
      <c r="BR51" s="241">
        <f t="shared" si="103"/>
        <v>1</v>
      </c>
      <c r="BS51" s="241">
        <f t="shared" si="103"/>
        <v>1</v>
      </c>
      <c r="BT51" s="241">
        <f t="shared" si="103"/>
        <v>1</v>
      </c>
      <c r="BU51" s="241">
        <f t="shared" si="103"/>
        <v>1</v>
      </c>
      <c r="BV51" s="241">
        <f t="shared" si="103"/>
        <v>1</v>
      </c>
      <c r="BW51" s="241">
        <f t="shared" si="103"/>
        <v>1</v>
      </c>
      <c r="BX51" s="241">
        <f t="shared" si="103"/>
        <v>1</v>
      </c>
      <c r="BY51" s="241">
        <f t="shared" si="103"/>
        <v>1</v>
      </c>
      <c r="BZ51" s="241">
        <f t="shared" si="103"/>
        <v>1</v>
      </c>
      <c r="CA51" s="241">
        <f t="shared" si="103"/>
        <v>1</v>
      </c>
      <c r="CB51" s="241">
        <f t="shared" si="103"/>
        <v>1</v>
      </c>
      <c r="CC51" s="241">
        <f t="shared" si="103"/>
        <v>1</v>
      </c>
      <c r="CD51" s="241">
        <f t="shared" si="103"/>
        <v>1</v>
      </c>
      <c r="CE51" s="241">
        <f t="shared" si="103"/>
        <v>1</v>
      </c>
      <c r="CF51" s="239"/>
      <c r="CG51" s="239"/>
      <c r="CH51" s="239"/>
    </row>
    <row r="52" spans="1:86" s="1" customFormat="1" ht="15.75" x14ac:dyDescent="0.25">
      <c r="A52" s="305"/>
      <c r="B52" s="254"/>
      <c r="C52" s="255"/>
      <c r="D52" s="470"/>
      <c r="E52" s="256"/>
      <c r="F52" s="256"/>
      <c r="G52" s="346"/>
      <c r="H52" s="256"/>
      <c r="I52" s="256"/>
      <c r="J52" s="319"/>
      <c r="K52" s="319"/>
      <c r="L52" s="256"/>
      <c r="M52" s="518"/>
      <c r="N52" s="257"/>
      <c r="O52" s="347"/>
      <c r="P52" s="257"/>
      <c r="Q52" s="259"/>
      <c r="R52" s="203">
        <f t="shared" si="87"/>
        <v>0</v>
      </c>
      <c r="S52" s="203">
        <f t="shared" si="88"/>
        <v>0</v>
      </c>
      <c r="T52" s="313"/>
      <c r="U52" s="240">
        <f t="shared" si="86"/>
        <v>219460</v>
      </c>
      <c r="V52" s="241">
        <f t="shared" si="89"/>
        <v>1</v>
      </c>
      <c r="W52" s="241">
        <f t="shared" ref="W52:BB52" si="104">IF(DATE(YEAR(V52)+$J$52,MONTH(V52)+$K$52,DAY(1))&lt;=$U$52,DATE(YEAR(V52)+$J$52,MONTH(V52)+$K$52,DAY(1)),0)</f>
        <v>1</v>
      </c>
      <c r="X52" s="241">
        <f t="shared" si="104"/>
        <v>1</v>
      </c>
      <c r="Y52" s="241">
        <f t="shared" si="104"/>
        <v>1</v>
      </c>
      <c r="Z52" s="241">
        <f t="shared" si="104"/>
        <v>1</v>
      </c>
      <c r="AA52" s="241">
        <f t="shared" si="104"/>
        <v>1</v>
      </c>
      <c r="AB52" s="241">
        <f t="shared" si="104"/>
        <v>1</v>
      </c>
      <c r="AC52" s="241">
        <f t="shared" si="104"/>
        <v>1</v>
      </c>
      <c r="AD52" s="241">
        <f t="shared" si="104"/>
        <v>1</v>
      </c>
      <c r="AE52" s="241">
        <f t="shared" si="104"/>
        <v>1</v>
      </c>
      <c r="AF52" s="241">
        <f t="shared" si="104"/>
        <v>1</v>
      </c>
      <c r="AG52" s="241">
        <f t="shared" si="104"/>
        <v>1</v>
      </c>
      <c r="AH52" s="241">
        <f t="shared" si="104"/>
        <v>1</v>
      </c>
      <c r="AI52" s="241">
        <f t="shared" si="104"/>
        <v>1</v>
      </c>
      <c r="AJ52" s="241">
        <f t="shared" si="104"/>
        <v>1</v>
      </c>
      <c r="AK52" s="241">
        <f t="shared" si="104"/>
        <v>1</v>
      </c>
      <c r="AL52" s="241">
        <f t="shared" si="104"/>
        <v>1</v>
      </c>
      <c r="AM52" s="241">
        <f t="shared" si="104"/>
        <v>1</v>
      </c>
      <c r="AN52" s="241">
        <f t="shared" si="104"/>
        <v>1</v>
      </c>
      <c r="AO52" s="241">
        <f t="shared" si="104"/>
        <v>1</v>
      </c>
      <c r="AP52" s="241">
        <f t="shared" si="104"/>
        <v>1</v>
      </c>
      <c r="AQ52" s="241">
        <f t="shared" si="104"/>
        <v>1</v>
      </c>
      <c r="AR52" s="241">
        <f t="shared" si="104"/>
        <v>1</v>
      </c>
      <c r="AS52" s="241">
        <f t="shared" si="104"/>
        <v>1</v>
      </c>
      <c r="AT52" s="241">
        <f t="shared" si="104"/>
        <v>1</v>
      </c>
      <c r="AU52" s="241">
        <f t="shared" si="104"/>
        <v>1</v>
      </c>
      <c r="AV52" s="241">
        <f t="shared" si="104"/>
        <v>1</v>
      </c>
      <c r="AW52" s="241">
        <f t="shared" si="104"/>
        <v>1</v>
      </c>
      <c r="AX52" s="241">
        <f t="shared" si="104"/>
        <v>1</v>
      </c>
      <c r="AY52" s="241">
        <f t="shared" si="104"/>
        <v>1</v>
      </c>
      <c r="AZ52" s="241">
        <f t="shared" si="104"/>
        <v>1</v>
      </c>
      <c r="BA52" s="241">
        <f t="shared" si="104"/>
        <v>1</v>
      </c>
      <c r="BB52" s="241">
        <f t="shared" si="104"/>
        <v>1</v>
      </c>
      <c r="BC52" s="241">
        <f t="shared" ref="BC52:CE52" si="105">IF(DATE(YEAR(BB52)+$J$52,MONTH(BB52)+$K$52,DAY(1))&lt;=$U$52,DATE(YEAR(BB52)+$J$52,MONTH(BB52)+$K$52,DAY(1)),0)</f>
        <v>1</v>
      </c>
      <c r="BD52" s="241">
        <f t="shared" si="105"/>
        <v>1</v>
      </c>
      <c r="BE52" s="241">
        <f t="shared" si="105"/>
        <v>1</v>
      </c>
      <c r="BF52" s="241">
        <f t="shared" si="105"/>
        <v>1</v>
      </c>
      <c r="BG52" s="241">
        <f t="shared" si="105"/>
        <v>1</v>
      </c>
      <c r="BH52" s="241">
        <f t="shared" si="105"/>
        <v>1</v>
      </c>
      <c r="BI52" s="241">
        <f t="shared" si="105"/>
        <v>1</v>
      </c>
      <c r="BJ52" s="241">
        <f t="shared" si="105"/>
        <v>1</v>
      </c>
      <c r="BK52" s="241">
        <f t="shared" si="105"/>
        <v>1</v>
      </c>
      <c r="BL52" s="241">
        <f t="shared" si="105"/>
        <v>1</v>
      </c>
      <c r="BM52" s="241">
        <f t="shared" si="105"/>
        <v>1</v>
      </c>
      <c r="BN52" s="241">
        <f t="shared" si="105"/>
        <v>1</v>
      </c>
      <c r="BO52" s="241">
        <f t="shared" si="105"/>
        <v>1</v>
      </c>
      <c r="BP52" s="241">
        <f t="shared" si="105"/>
        <v>1</v>
      </c>
      <c r="BQ52" s="241">
        <f t="shared" si="105"/>
        <v>1</v>
      </c>
      <c r="BR52" s="241">
        <f t="shared" si="105"/>
        <v>1</v>
      </c>
      <c r="BS52" s="241">
        <f t="shared" si="105"/>
        <v>1</v>
      </c>
      <c r="BT52" s="241">
        <f t="shared" si="105"/>
        <v>1</v>
      </c>
      <c r="BU52" s="241">
        <f t="shared" si="105"/>
        <v>1</v>
      </c>
      <c r="BV52" s="241">
        <f t="shared" si="105"/>
        <v>1</v>
      </c>
      <c r="BW52" s="241">
        <f t="shared" si="105"/>
        <v>1</v>
      </c>
      <c r="BX52" s="241">
        <f t="shared" si="105"/>
        <v>1</v>
      </c>
      <c r="BY52" s="241">
        <f t="shared" si="105"/>
        <v>1</v>
      </c>
      <c r="BZ52" s="241">
        <f t="shared" si="105"/>
        <v>1</v>
      </c>
      <c r="CA52" s="241">
        <f t="shared" si="105"/>
        <v>1</v>
      </c>
      <c r="CB52" s="241">
        <f t="shared" si="105"/>
        <v>1</v>
      </c>
      <c r="CC52" s="241">
        <f t="shared" si="105"/>
        <v>1</v>
      </c>
      <c r="CD52" s="241">
        <f t="shared" si="105"/>
        <v>1</v>
      </c>
      <c r="CE52" s="241">
        <f t="shared" si="105"/>
        <v>1</v>
      </c>
      <c r="CF52" s="239"/>
      <c r="CG52" s="239"/>
      <c r="CH52" s="239"/>
    </row>
    <row r="53" spans="1:86" s="1" customFormat="1" ht="15.75" x14ac:dyDescent="0.25">
      <c r="A53" s="305"/>
      <c r="B53" s="254"/>
      <c r="C53" s="255"/>
      <c r="D53" s="470"/>
      <c r="E53" s="256"/>
      <c r="F53" s="256"/>
      <c r="G53" s="346"/>
      <c r="H53" s="256"/>
      <c r="I53" s="256"/>
      <c r="J53" s="319"/>
      <c r="K53" s="319"/>
      <c r="L53" s="374"/>
      <c r="M53" s="518"/>
      <c r="N53" s="257"/>
      <c r="O53" s="347"/>
      <c r="P53" s="257"/>
      <c r="Q53" s="259"/>
      <c r="R53" s="203">
        <f t="shared" si="87"/>
        <v>0</v>
      </c>
      <c r="S53" s="203">
        <f t="shared" si="88"/>
        <v>0</v>
      </c>
      <c r="T53" s="313"/>
      <c r="U53" s="240">
        <f t="shared" si="86"/>
        <v>219460</v>
      </c>
      <c r="V53" s="241">
        <f t="shared" si="89"/>
        <v>1</v>
      </c>
      <c r="W53" s="241">
        <f t="shared" ref="W53:BB53" si="106">IF(DATE(YEAR(V53)+$J$53,MONTH(V53)+$K$53,DAY(1))&lt;=$U$53,DATE(YEAR(V53)+$J$53,MONTH(V53)+$K$53,DAY(1)),0)</f>
        <v>1</v>
      </c>
      <c r="X53" s="241">
        <f t="shared" si="106"/>
        <v>1</v>
      </c>
      <c r="Y53" s="241">
        <f t="shared" si="106"/>
        <v>1</v>
      </c>
      <c r="Z53" s="241">
        <f t="shared" si="106"/>
        <v>1</v>
      </c>
      <c r="AA53" s="241">
        <f t="shared" si="106"/>
        <v>1</v>
      </c>
      <c r="AB53" s="241">
        <f t="shared" si="106"/>
        <v>1</v>
      </c>
      <c r="AC53" s="241">
        <f t="shared" si="106"/>
        <v>1</v>
      </c>
      <c r="AD53" s="241">
        <f t="shared" si="106"/>
        <v>1</v>
      </c>
      <c r="AE53" s="241">
        <f t="shared" si="106"/>
        <v>1</v>
      </c>
      <c r="AF53" s="241">
        <f t="shared" si="106"/>
        <v>1</v>
      </c>
      <c r="AG53" s="241">
        <f t="shared" si="106"/>
        <v>1</v>
      </c>
      <c r="AH53" s="241">
        <f t="shared" si="106"/>
        <v>1</v>
      </c>
      <c r="AI53" s="241">
        <f t="shared" si="106"/>
        <v>1</v>
      </c>
      <c r="AJ53" s="241">
        <f t="shared" si="106"/>
        <v>1</v>
      </c>
      <c r="AK53" s="241">
        <f t="shared" si="106"/>
        <v>1</v>
      </c>
      <c r="AL53" s="241">
        <f t="shared" si="106"/>
        <v>1</v>
      </c>
      <c r="AM53" s="241">
        <f t="shared" si="106"/>
        <v>1</v>
      </c>
      <c r="AN53" s="241">
        <f t="shared" si="106"/>
        <v>1</v>
      </c>
      <c r="AO53" s="241">
        <f t="shared" si="106"/>
        <v>1</v>
      </c>
      <c r="AP53" s="241">
        <f t="shared" si="106"/>
        <v>1</v>
      </c>
      <c r="AQ53" s="241">
        <f t="shared" si="106"/>
        <v>1</v>
      </c>
      <c r="AR53" s="241">
        <f t="shared" si="106"/>
        <v>1</v>
      </c>
      <c r="AS53" s="241">
        <f t="shared" si="106"/>
        <v>1</v>
      </c>
      <c r="AT53" s="241">
        <f t="shared" si="106"/>
        <v>1</v>
      </c>
      <c r="AU53" s="241">
        <f t="shared" si="106"/>
        <v>1</v>
      </c>
      <c r="AV53" s="241">
        <f t="shared" si="106"/>
        <v>1</v>
      </c>
      <c r="AW53" s="241">
        <f t="shared" si="106"/>
        <v>1</v>
      </c>
      <c r="AX53" s="241">
        <f t="shared" si="106"/>
        <v>1</v>
      </c>
      <c r="AY53" s="241">
        <f t="shared" si="106"/>
        <v>1</v>
      </c>
      <c r="AZ53" s="241">
        <f t="shared" si="106"/>
        <v>1</v>
      </c>
      <c r="BA53" s="241">
        <f t="shared" si="106"/>
        <v>1</v>
      </c>
      <c r="BB53" s="241">
        <f t="shared" si="106"/>
        <v>1</v>
      </c>
      <c r="BC53" s="241">
        <f t="shared" ref="BC53:CE53" si="107">IF(DATE(YEAR(BB53)+$J$53,MONTH(BB53)+$K$53,DAY(1))&lt;=$U$53,DATE(YEAR(BB53)+$J$53,MONTH(BB53)+$K$53,DAY(1)),0)</f>
        <v>1</v>
      </c>
      <c r="BD53" s="241">
        <f t="shared" si="107"/>
        <v>1</v>
      </c>
      <c r="BE53" s="241">
        <f t="shared" si="107"/>
        <v>1</v>
      </c>
      <c r="BF53" s="241">
        <f t="shared" si="107"/>
        <v>1</v>
      </c>
      <c r="BG53" s="241">
        <f t="shared" si="107"/>
        <v>1</v>
      </c>
      <c r="BH53" s="241">
        <f t="shared" si="107"/>
        <v>1</v>
      </c>
      <c r="BI53" s="241">
        <f t="shared" si="107"/>
        <v>1</v>
      </c>
      <c r="BJ53" s="241">
        <f t="shared" si="107"/>
        <v>1</v>
      </c>
      <c r="BK53" s="241">
        <f t="shared" si="107"/>
        <v>1</v>
      </c>
      <c r="BL53" s="241">
        <f t="shared" si="107"/>
        <v>1</v>
      </c>
      <c r="BM53" s="241">
        <f t="shared" si="107"/>
        <v>1</v>
      </c>
      <c r="BN53" s="241">
        <f t="shared" si="107"/>
        <v>1</v>
      </c>
      <c r="BO53" s="241">
        <f t="shared" si="107"/>
        <v>1</v>
      </c>
      <c r="BP53" s="241">
        <f t="shared" si="107"/>
        <v>1</v>
      </c>
      <c r="BQ53" s="241">
        <f t="shared" si="107"/>
        <v>1</v>
      </c>
      <c r="BR53" s="241">
        <f t="shared" si="107"/>
        <v>1</v>
      </c>
      <c r="BS53" s="241">
        <f t="shared" si="107"/>
        <v>1</v>
      </c>
      <c r="BT53" s="241">
        <f t="shared" si="107"/>
        <v>1</v>
      </c>
      <c r="BU53" s="241">
        <f t="shared" si="107"/>
        <v>1</v>
      </c>
      <c r="BV53" s="241">
        <f t="shared" si="107"/>
        <v>1</v>
      </c>
      <c r="BW53" s="241">
        <f t="shared" si="107"/>
        <v>1</v>
      </c>
      <c r="BX53" s="241">
        <f t="shared" si="107"/>
        <v>1</v>
      </c>
      <c r="BY53" s="241">
        <f t="shared" si="107"/>
        <v>1</v>
      </c>
      <c r="BZ53" s="241">
        <f t="shared" si="107"/>
        <v>1</v>
      </c>
      <c r="CA53" s="241">
        <f t="shared" si="107"/>
        <v>1</v>
      </c>
      <c r="CB53" s="241">
        <f t="shared" si="107"/>
        <v>1</v>
      </c>
      <c r="CC53" s="241">
        <f t="shared" si="107"/>
        <v>1</v>
      </c>
      <c r="CD53" s="241">
        <f t="shared" si="107"/>
        <v>1</v>
      </c>
      <c r="CE53" s="241">
        <f t="shared" si="107"/>
        <v>1</v>
      </c>
      <c r="CF53" s="239"/>
      <c r="CG53" s="239"/>
      <c r="CH53" s="239"/>
    </row>
    <row r="54" spans="1:86" s="1" customFormat="1" ht="15.75" x14ac:dyDescent="0.25">
      <c r="A54" s="305"/>
      <c r="B54" s="254"/>
      <c r="C54" s="255"/>
      <c r="D54" s="470"/>
      <c r="E54" s="256"/>
      <c r="F54" s="256"/>
      <c r="G54" s="346"/>
      <c r="H54" s="256"/>
      <c r="I54" s="256"/>
      <c r="J54" s="319"/>
      <c r="K54" s="319"/>
      <c r="L54" s="374"/>
      <c r="M54" s="518"/>
      <c r="N54" s="257"/>
      <c r="O54" s="347"/>
      <c r="P54" s="257"/>
      <c r="Q54" s="259"/>
      <c r="R54" s="203">
        <f t="shared" si="87"/>
        <v>0</v>
      </c>
      <c r="S54" s="203">
        <f t="shared" si="88"/>
        <v>0</v>
      </c>
      <c r="T54" s="313"/>
      <c r="U54" s="240">
        <f t="shared" si="86"/>
        <v>219460</v>
      </c>
      <c r="V54" s="241">
        <f t="shared" si="89"/>
        <v>1</v>
      </c>
      <c r="W54" s="241">
        <f t="shared" ref="W54:BB54" si="108">IF(DATE(YEAR(V54)+$J$54,MONTH(V54)+$K$54,DAY(1))&lt;=$U$54,DATE(YEAR(V54)+$J$54,MONTH(V54)+$K$54,DAY(1)),0)</f>
        <v>1</v>
      </c>
      <c r="X54" s="241">
        <f t="shared" si="108"/>
        <v>1</v>
      </c>
      <c r="Y54" s="241">
        <f t="shared" si="108"/>
        <v>1</v>
      </c>
      <c r="Z54" s="241">
        <f t="shared" si="108"/>
        <v>1</v>
      </c>
      <c r="AA54" s="241">
        <f t="shared" si="108"/>
        <v>1</v>
      </c>
      <c r="AB54" s="241">
        <f t="shared" si="108"/>
        <v>1</v>
      </c>
      <c r="AC54" s="241">
        <f t="shared" si="108"/>
        <v>1</v>
      </c>
      <c r="AD54" s="241">
        <f t="shared" si="108"/>
        <v>1</v>
      </c>
      <c r="AE54" s="241">
        <f t="shared" si="108"/>
        <v>1</v>
      </c>
      <c r="AF54" s="241">
        <f t="shared" si="108"/>
        <v>1</v>
      </c>
      <c r="AG54" s="241">
        <f t="shared" si="108"/>
        <v>1</v>
      </c>
      <c r="AH54" s="241">
        <f t="shared" si="108"/>
        <v>1</v>
      </c>
      <c r="AI54" s="241">
        <f t="shared" si="108"/>
        <v>1</v>
      </c>
      <c r="AJ54" s="241">
        <f t="shared" si="108"/>
        <v>1</v>
      </c>
      <c r="AK54" s="241">
        <f t="shared" si="108"/>
        <v>1</v>
      </c>
      <c r="AL54" s="241">
        <f t="shared" si="108"/>
        <v>1</v>
      </c>
      <c r="AM54" s="241">
        <f t="shared" si="108"/>
        <v>1</v>
      </c>
      <c r="AN54" s="241">
        <f t="shared" si="108"/>
        <v>1</v>
      </c>
      <c r="AO54" s="241">
        <f t="shared" si="108"/>
        <v>1</v>
      </c>
      <c r="AP54" s="241">
        <f t="shared" si="108"/>
        <v>1</v>
      </c>
      <c r="AQ54" s="241">
        <f t="shared" si="108"/>
        <v>1</v>
      </c>
      <c r="AR54" s="241">
        <f t="shared" si="108"/>
        <v>1</v>
      </c>
      <c r="AS54" s="241">
        <f t="shared" si="108"/>
        <v>1</v>
      </c>
      <c r="AT54" s="241">
        <f t="shared" si="108"/>
        <v>1</v>
      </c>
      <c r="AU54" s="241">
        <f t="shared" si="108"/>
        <v>1</v>
      </c>
      <c r="AV54" s="241">
        <f t="shared" si="108"/>
        <v>1</v>
      </c>
      <c r="AW54" s="241">
        <f t="shared" si="108"/>
        <v>1</v>
      </c>
      <c r="AX54" s="241">
        <f t="shared" si="108"/>
        <v>1</v>
      </c>
      <c r="AY54" s="241">
        <f t="shared" si="108"/>
        <v>1</v>
      </c>
      <c r="AZ54" s="241">
        <f t="shared" si="108"/>
        <v>1</v>
      </c>
      <c r="BA54" s="241">
        <f t="shared" si="108"/>
        <v>1</v>
      </c>
      <c r="BB54" s="241">
        <f t="shared" si="108"/>
        <v>1</v>
      </c>
      <c r="BC54" s="241">
        <f t="shared" ref="BC54:CE54" si="109">IF(DATE(YEAR(BB54)+$J$54,MONTH(BB54)+$K$54,DAY(1))&lt;=$U$54,DATE(YEAR(BB54)+$J$54,MONTH(BB54)+$K$54,DAY(1)),0)</f>
        <v>1</v>
      </c>
      <c r="BD54" s="241">
        <f t="shared" si="109"/>
        <v>1</v>
      </c>
      <c r="BE54" s="241">
        <f t="shared" si="109"/>
        <v>1</v>
      </c>
      <c r="BF54" s="241">
        <f t="shared" si="109"/>
        <v>1</v>
      </c>
      <c r="BG54" s="241">
        <f t="shared" si="109"/>
        <v>1</v>
      </c>
      <c r="BH54" s="241">
        <f t="shared" si="109"/>
        <v>1</v>
      </c>
      <c r="BI54" s="241">
        <f t="shared" si="109"/>
        <v>1</v>
      </c>
      <c r="BJ54" s="241">
        <f t="shared" si="109"/>
        <v>1</v>
      </c>
      <c r="BK54" s="241">
        <f t="shared" si="109"/>
        <v>1</v>
      </c>
      <c r="BL54" s="241">
        <f t="shared" si="109"/>
        <v>1</v>
      </c>
      <c r="BM54" s="241">
        <f t="shared" si="109"/>
        <v>1</v>
      </c>
      <c r="BN54" s="241">
        <f t="shared" si="109"/>
        <v>1</v>
      </c>
      <c r="BO54" s="241">
        <f t="shared" si="109"/>
        <v>1</v>
      </c>
      <c r="BP54" s="241">
        <f t="shared" si="109"/>
        <v>1</v>
      </c>
      <c r="BQ54" s="241">
        <f t="shared" si="109"/>
        <v>1</v>
      </c>
      <c r="BR54" s="241">
        <f t="shared" si="109"/>
        <v>1</v>
      </c>
      <c r="BS54" s="241">
        <f t="shared" si="109"/>
        <v>1</v>
      </c>
      <c r="BT54" s="241">
        <f t="shared" si="109"/>
        <v>1</v>
      </c>
      <c r="BU54" s="241">
        <f t="shared" si="109"/>
        <v>1</v>
      </c>
      <c r="BV54" s="241">
        <f t="shared" si="109"/>
        <v>1</v>
      </c>
      <c r="BW54" s="241">
        <f t="shared" si="109"/>
        <v>1</v>
      </c>
      <c r="BX54" s="241">
        <f t="shared" si="109"/>
        <v>1</v>
      </c>
      <c r="BY54" s="241">
        <f t="shared" si="109"/>
        <v>1</v>
      </c>
      <c r="BZ54" s="241">
        <f t="shared" si="109"/>
        <v>1</v>
      </c>
      <c r="CA54" s="241">
        <f t="shared" si="109"/>
        <v>1</v>
      </c>
      <c r="CB54" s="241">
        <f t="shared" si="109"/>
        <v>1</v>
      </c>
      <c r="CC54" s="241">
        <f t="shared" si="109"/>
        <v>1</v>
      </c>
      <c r="CD54" s="241">
        <f t="shared" si="109"/>
        <v>1</v>
      </c>
      <c r="CE54" s="241">
        <f t="shared" si="109"/>
        <v>1</v>
      </c>
      <c r="CF54" s="239"/>
      <c r="CG54" s="239"/>
      <c r="CH54" s="239"/>
    </row>
    <row r="55" spans="1:86" s="1" customFormat="1" ht="15.75" x14ac:dyDescent="0.25">
      <c r="A55" s="305"/>
      <c r="B55" s="254"/>
      <c r="C55" s="255"/>
      <c r="D55" s="470"/>
      <c r="E55" s="256"/>
      <c r="F55" s="256"/>
      <c r="G55" s="346"/>
      <c r="H55" s="256"/>
      <c r="I55" s="256"/>
      <c r="J55" s="319"/>
      <c r="K55" s="319"/>
      <c r="L55" s="256"/>
      <c r="M55" s="518"/>
      <c r="N55" s="257"/>
      <c r="O55" s="347"/>
      <c r="P55" s="257"/>
      <c r="Q55" s="259"/>
      <c r="R55" s="203">
        <f t="shared" si="87"/>
        <v>0</v>
      </c>
      <c r="S55" s="203">
        <f t="shared" si="88"/>
        <v>0</v>
      </c>
      <c r="T55" s="313"/>
      <c r="U55" s="240">
        <f t="shared" si="86"/>
        <v>219460</v>
      </c>
      <c r="V55" s="241">
        <f t="shared" si="89"/>
        <v>1</v>
      </c>
      <c r="W55" s="241">
        <f t="shared" ref="W55:BB55" si="110">IF(DATE(YEAR(V55)+$J$55,MONTH(V55)+$K$55,DAY(1))&lt;=$U$55,DATE(YEAR(V55)+$J$55,MONTH(V55)+$K$55,DAY(1)),0)</f>
        <v>1</v>
      </c>
      <c r="X55" s="241">
        <f t="shared" si="110"/>
        <v>1</v>
      </c>
      <c r="Y55" s="241">
        <f t="shared" si="110"/>
        <v>1</v>
      </c>
      <c r="Z55" s="241">
        <f t="shared" si="110"/>
        <v>1</v>
      </c>
      <c r="AA55" s="241">
        <f t="shared" si="110"/>
        <v>1</v>
      </c>
      <c r="AB55" s="241">
        <f t="shared" si="110"/>
        <v>1</v>
      </c>
      <c r="AC55" s="241">
        <f t="shared" si="110"/>
        <v>1</v>
      </c>
      <c r="AD55" s="241">
        <f t="shared" si="110"/>
        <v>1</v>
      </c>
      <c r="AE55" s="241">
        <f t="shared" si="110"/>
        <v>1</v>
      </c>
      <c r="AF55" s="241">
        <f t="shared" si="110"/>
        <v>1</v>
      </c>
      <c r="AG55" s="241">
        <f t="shared" si="110"/>
        <v>1</v>
      </c>
      <c r="AH55" s="241">
        <f t="shared" si="110"/>
        <v>1</v>
      </c>
      <c r="AI55" s="241">
        <f t="shared" si="110"/>
        <v>1</v>
      </c>
      <c r="AJ55" s="241">
        <f t="shared" si="110"/>
        <v>1</v>
      </c>
      <c r="AK55" s="241">
        <f t="shared" si="110"/>
        <v>1</v>
      </c>
      <c r="AL55" s="241">
        <f t="shared" si="110"/>
        <v>1</v>
      </c>
      <c r="AM55" s="241">
        <f t="shared" si="110"/>
        <v>1</v>
      </c>
      <c r="AN55" s="241">
        <f t="shared" si="110"/>
        <v>1</v>
      </c>
      <c r="AO55" s="241">
        <f t="shared" si="110"/>
        <v>1</v>
      </c>
      <c r="AP55" s="241">
        <f t="shared" si="110"/>
        <v>1</v>
      </c>
      <c r="AQ55" s="241">
        <f t="shared" si="110"/>
        <v>1</v>
      </c>
      <c r="AR55" s="241">
        <f t="shared" si="110"/>
        <v>1</v>
      </c>
      <c r="AS55" s="241">
        <f t="shared" si="110"/>
        <v>1</v>
      </c>
      <c r="AT55" s="241">
        <f t="shared" si="110"/>
        <v>1</v>
      </c>
      <c r="AU55" s="241">
        <f t="shared" si="110"/>
        <v>1</v>
      </c>
      <c r="AV55" s="241">
        <f t="shared" si="110"/>
        <v>1</v>
      </c>
      <c r="AW55" s="241">
        <f t="shared" si="110"/>
        <v>1</v>
      </c>
      <c r="AX55" s="241">
        <f t="shared" si="110"/>
        <v>1</v>
      </c>
      <c r="AY55" s="241">
        <f t="shared" si="110"/>
        <v>1</v>
      </c>
      <c r="AZ55" s="241">
        <f t="shared" si="110"/>
        <v>1</v>
      </c>
      <c r="BA55" s="241">
        <f t="shared" si="110"/>
        <v>1</v>
      </c>
      <c r="BB55" s="241">
        <f t="shared" si="110"/>
        <v>1</v>
      </c>
      <c r="BC55" s="241">
        <f t="shared" ref="BC55:CE55" si="111">IF(DATE(YEAR(BB55)+$J$55,MONTH(BB55)+$K$55,DAY(1))&lt;=$U$55,DATE(YEAR(BB55)+$J$55,MONTH(BB55)+$K$55,DAY(1)),0)</f>
        <v>1</v>
      </c>
      <c r="BD55" s="241">
        <f t="shared" si="111"/>
        <v>1</v>
      </c>
      <c r="BE55" s="241">
        <f t="shared" si="111"/>
        <v>1</v>
      </c>
      <c r="BF55" s="241">
        <f t="shared" si="111"/>
        <v>1</v>
      </c>
      <c r="BG55" s="241">
        <f t="shared" si="111"/>
        <v>1</v>
      </c>
      <c r="BH55" s="241">
        <f t="shared" si="111"/>
        <v>1</v>
      </c>
      <c r="BI55" s="241">
        <f t="shared" si="111"/>
        <v>1</v>
      </c>
      <c r="BJ55" s="241">
        <f t="shared" si="111"/>
        <v>1</v>
      </c>
      <c r="BK55" s="241">
        <f t="shared" si="111"/>
        <v>1</v>
      </c>
      <c r="BL55" s="241">
        <f t="shared" si="111"/>
        <v>1</v>
      </c>
      <c r="BM55" s="241">
        <f t="shared" si="111"/>
        <v>1</v>
      </c>
      <c r="BN55" s="241">
        <f t="shared" si="111"/>
        <v>1</v>
      </c>
      <c r="BO55" s="241">
        <f t="shared" si="111"/>
        <v>1</v>
      </c>
      <c r="BP55" s="241">
        <f t="shared" si="111"/>
        <v>1</v>
      </c>
      <c r="BQ55" s="241">
        <f t="shared" si="111"/>
        <v>1</v>
      </c>
      <c r="BR55" s="241">
        <f t="shared" si="111"/>
        <v>1</v>
      </c>
      <c r="BS55" s="241">
        <f t="shared" si="111"/>
        <v>1</v>
      </c>
      <c r="BT55" s="241">
        <f t="shared" si="111"/>
        <v>1</v>
      </c>
      <c r="BU55" s="241">
        <f t="shared" si="111"/>
        <v>1</v>
      </c>
      <c r="BV55" s="241">
        <f t="shared" si="111"/>
        <v>1</v>
      </c>
      <c r="BW55" s="241">
        <f t="shared" si="111"/>
        <v>1</v>
      </c>
      <c r="BX55" s="241">
        <f t="shared" si="111"/>
        <v>1</v>
      </c>
      <c r="BY55" s="241">
        <f t="shared" si="111"/>
        <v>1</v>
      </c>
      <c r="BZ55" s="241">
        <f t="shared" si="111"/>
        <v>1</v>
      </c>
      <c r="CA55" s="241">
        <f t="shared" si="111"/>
        <v>1</v>
      </c>
      <c r="CB55" s="241">
        <f t="shared" si="111"/>
        <v>1</v>
      </c>
      <c r="CC55" s="241">
        <f t="shared" si="111"/>
        <v>1</v>
      </c>
      <c r="CD55" s="241">
        <f t="shared" si="111"/>
        <v>1</v>
      </c>
      <c r="CE55" s="241">
        <f t="shared" si="111"/>
        <v>1</v>
      </c>
      <c r="CF55" s="239"/>
      <c r="CG55" s="239"/>
      <c r="CH55" s="239"/>
    </row>
    <row r="56" spans="1:86" s="1" customFormat="1" ht="15.75" x14ac:dyDescent="0.25">
      <c r="A56" s="305"/>
      <c r="B56" s="254"/>
      <c r="C56" s="255"/>
      <c r="D56" s="470"/>
      <c r="E56" s="256"/>
      <c r="F56" s="256"/>
      <c r="G56" s="346"/>
      <c r="H56" s="256"/>
      <c r="I56" s="256"/>
      <c r="J56" s="319"/>
      <c r="K56" s="319"/>
      <c r="L56" s="374"/>
      <c r="M56" s="518"/>
      <c r="N56" s="257"/>
      <c r="O56" s="347"/>
      <c r="P56" s="257"/>
      <c r="Q56" s="259"/>
      <c r="R56" s="203">
        <f t="shared" si="87"/>
        <v>0</v>
      </c>
      <c r="S56" s="203">
        <f t="shared" si="88"/>
        <v>0</v>
      </c>
      <c r="T56" s="313"/>
      <c r="U56" s="240">
        <f t="shared" si="86"/>
        <v>219460</v>
      </c>
      <c r="V56" s="241">
        <f t="shared" si="89"/>
        <v>1</v>
      </c>
      <c r="W56" s="241">
        <f t="shared" ref="W56:BB56" si="112">IF(DATE(YEAR(V56)+$J$56,MONTH(V56)+$K$56,DAY(1))&lt;=$U$56,DATE(YEAR(V56)+$J$56,MONTH(V56)+$K$56,DAY(1)),0)</f>
        <v>1</v>
      </c>
      <c r="X56" s="241">
        <f t="shared" si="112"/>
        <v>1</v>
      </c>
      <c r="Y56" s="241">
        <f t="shared" si="112"/>
        <v>1</v>
      </c>
      <c r="Z56" s="241">
        <f t="shared" si="112"/>
        <v>1</v>
      </c>
      <c r="AA56" s="241">
        <f t="shared" si="112"/>
        <v>1</v>
      </c>
      <c r="AB56" s="241">
        <f t="shared" si="112"/>
        <v>1</v>
      </c>
      <c r="AC56" s="241">
        <f t="shared" si="112"/>
        <v>1</v>
      </c>
      <c r="AD56" s="241">
        <f t="shared" si="112"/>
        <v>1</v>
      </c>
      <c r="AE56" s="241">
        <f t="shared" si="112"/>
        <v>1</v>
      </c>
      <c r="AF56" s="241">
        <f t="shared" si="112"/>
        <v>1</v>
      </c>
      <c r="AG56" s="241">
        <f t="shared" si="112"/>
        <v>1</v>
      </c>
      <c r="AH56" s="241">
        <f t="shared" si="112"/>
        <v>1</v>
      </c>
      <c r="AI56" s="241">
        <f t="shared" si="112"/>
        <v>1</v>
      </c>
      <c r="AJ56" s="241">
        <f t="shared" si="112"/>
        <v>1</v>
      </c>
      <c r="AK56" s="241">
        <f t="shared" si="112"/>
        <v>1</v>
      </c>
      <c r="AL56" s="241">
        <f t="shared" si="112"/>
        <v>1</v>
      </c>
      <c r="AM56" s="241">
        <f t="shared" si="112"/>
        <v>1</v>
      </c>
      <c r="AN56" s="241">
        <f t="shared" si="112"/>
        <v>1</v>
      </c>
      <c r="AO56" s="241">
        <f t="shared" si="112"/>
        <v>1</v>
      </c>
      <c r="AP56" s="241">
        <f t="shared" si="112"/>
        <v>1</v>
      </c>
      <c r="AQ56" s="241">
        <f t="shared" si="112"/>
        <v>1</v>
      </c>
      <c r="AR56" s="241">
        <f t="shared" si="112"/>
        <v>1</v>
      </c>
      <c r="AS56" s="241">
        <f t="shared" si="112"/>
        <v>1</v>
      </c>
      <c r="AT56" s="241">
        <f t="shared" si="112"/>
        <v>1</v>
      </c>
      <c r="AU56" s="241">
        <f t="shared" si="112"/>
        <v>1</v>
      </c>
      <c r="AV56" s="241">
        <f t="shared" si="112"/>
        <v>1</v>
      </c>
      <c r="AW56" s="241">
        <f t="shared" si="112"/>
        <v>1</v>
      </c>
      <c r="AX56" s="241">
        <f t="shared" si="112"/>
        <v>1</v>
      </c>
      <c r="AY56" s="241">
        <f t="shared" si="112"/>
        <v>1</v>
      </c>
      <c r="AZ56" s="241">
        <f t="shared" si="112"/>
        <v>1</v>
      </c>
      <c r="BA56" s="241">
        <f t="shared" si="112"/>
        <v>1</v>
      </c>
      <c r="BB56" s="241">
        <f t="shared" si="112"/>
        <v>1</v>
      </c>
      <c r="BC56" s="241">
        <f t="shared" ref="BC56:CE56" si="113">IF(DATE(YEAR(BB56)+$J$56,MONTH(BB56)+$K$56,DAY(1))&lt;=$U$56,DATE(YEAR(BB56)+$J$56,MONTH(BB56)+$K$56,DAY(1)),0)</f>
        <v>1</v>
      </c>
      <c r="BD56" s="241">
        <f t="shared" si="113"/>
        <v>1</v>
      </c>
      <c r="BE56" s="241">
        <f t="shared" si="113"/>
        <v>1</v>
      </c>
      <c r="BF56" s="241">
        <f t="shared" si="113"/>
        <v>1</v>
      </c>
      <c r="BG56" s="241">
        <f t="shared" si="113"/>
        <v>1</v>
      </c>
      <c r="BH56" s="241">
        <f t="shared" si="113"/>
        <v>1</v>
      </c>
      <c r="BI56" s="241">
        <f t="shared" si="113"/>
        <v>1</v>
      </c>
      <c r="BJ56" s="241">
        <f t="shared" si="113"/>
        <v>1</v>
      </c>
      <c r="BK56" s="241">
        <f t="shared" si="113"/>
        <v>1</v>
      </c>
      <c r="BL56" s="241">
        <f t="shared" si="113"/>
        <v>1</v>
      </c>
      <c r="BM56" s="241">
        <f t="shared" si="113"/>
        <v>1</v>
      </c>
      <c r="BN56" s="241">
        <f t="shared" si="113"/>
        <v>1</v>
      </c>
      <c r="BO56" s="241">
        <f t="shared" si="113"/>
        <v>1</v>
      </c>
      <c r="BP56" s="241">
        <f t="shared" si="113"/>
        <v>1</v>
      </c>
      <c r="BQ56" s="241">
        <f t="shared" si="113"/>
        <v>1</v>
      </c>
      <c r="BR56" s="241">
        <f t="shared" si="113"/>
        <v>1</v>
      </c>
      <c r="BS56" s="241">
        <f t="shared" si="113"/>
        <v>1</v>
      </c>
      <c r="BT56" s="241">
        <f t="shared" si="113"/>
        <v>1</v>
      </c>
      <c r="BU56" s="241">
        <f t="shared" si="113"/>
        <v>1</v>
      </c>
      <c r="BV56" s="241">
        <f t="shared" si="113"/>
        <v>1</v>
      </c>
      <c r="BW56" s="241">
        <f t="shared" si="113"/>
        <v>1</v>
      </c>
      <c r="BX56" s="241">
        <f t="shared" si="113"/>
        <v>1</v>
      </c>
      <c r="BY56" s="241">
        <f t="shared" si="113"/>
        <v>1</v>
      </c>
      <c r="BZ56" s="241">
        <f t="shared" si="113"/>
        <v>1</v>
      </c>
      <c r="CA56" s="241">
        <f t="shared" si="113"/>
        <v>1</v>
      </c>
      <c r="CB56" s="241">
        <f t="shared" si="113"/>
        <v>1</v>
      </c>
      <c r="CC56" s="241">
        <f t="shared" si="113"/>
        <v>1</v>
      </c>
      <c r="CD56" s="241">
        <f t="shared" si="113"/>
        <v>1</v>
      </c>
      <c r="CE56" s="241">
        <f t="shared" si="113"/>
        <v>1</v>
      </c>
      <c r="CF56" s="239"/>
      <c r="CG56" s="239"/>
      <c r="CH56" s="239"/>
    </row>
    <row r="57" spans="1:86" s="1" customFormat="1" ht="15.75" x14ac:dyDescent="0.25">
      <c r="A57" s="305"/>
      <c r="B57" s="254"/>
      <c r="C57" s="255"/>
      <c r="D57" s="470"/>
      <c r="E57" s="256"/>
      <c r="F57" s="256"/>
      <c r="G57" s="346"/>
      <c r="H57" s="256"/>
      <c r="I57" s="256"/>
      <c r="J57" s="319"/>
      <c r="K57" s="319"/>
      <c r="L57" s="374"/>
      <c r="M57" s="518"/>
      <c r="N57" s="257"/>
      <c r="O57" s="347"/>
      <c r="P57" s="257"/>
      <c r="Q57" s="259"/>
      <c r="R57" s="203">
        <f t="shared" si="87"/>
        <v>0</v>
      </c>
      <c r="S57" s="203">
        <f t="shared" si="88"/>
        <v>0</v>
      </c>
      <c r="T57" s="313"/>
      <c r="U57" s="240">
        <f t="shared" si="86"/>
        <v>219460</v>
      </c>
      <c r="V57" s="241">
        <f t="shared" si="89"/>
        <v>1</v>
      </c>
      <c r="W57" s="241">
        <f t="shared" ref="W57:BB57" si="114">IF(DATE(YEAR(V57)+$J$57,MONTH(V57)+$K$57,DAY(1))&lt;=$U$57,DATE(YEAR(V57)+$J$57,MONTH(V57)+$K$57,DAY(1)),0)</f>
        <v>1</v>
      </c>
      <c r="X57" s="241">
        <f t="shared" si="114"/>
        <v>1</v>
      </c>
      <c r="Y57" s="241">
        <f t="shared" si="114"/>
        <v>1</v>
      </c>
      <c r="Z57" s="241">
        <f t="shared" si="114"/>
        <v>1</v>
      </c>
      <c r="AA57" s="241">
        <f t="shared" si="114"/>
        <v>1</v>
      </c>
      <c r="AB57" s="241">
        <f t="shared" si="114"/>
        <v>1</v>
      </c>
      <c r="AC57" s="241">
        <f t="shared" si="114"/>
        <v>1</v>
      </c>
      <c r="AD57" s="241">
        <f t="shared" si="114"/>
        <v>1</v>
      </c>
      <c r="AE57" s="241">
        <f t="shared" si="114"/>
        <v>1</v>
      </c>
      <c r="AF57" s="241">
        <f t="shared" si="114"/>
        <v>1</v>
      </c>
      <c r="AG57" s="241">
        <f t="shared" si="114"/>
        <v>1</v>
      </c>
      <c r="AH57" s="241">
        <f t="shared" si="114"/>
        <v>1</v>
      </c>
      <c r="AI57" s="241">
        <f t="shared" si="114"/>
        <v>1</v>
      </c>
      <c r="AJ57" s="241">
        <f t="shared" si="114"/>
        <v>1</v>
      </c>
      <c r="AK57" s="241">
        <f t="shared" si="114"/>
        <v>1</v>
      </c>
      <c r="AL57" s="241">
        <f t="shared" si="114"/>
        <v>1</v>
      </c>
      <c r="AM57" s="241">
        <f t="shared" si="114"/>
        <v>1</v>
      </c>
      <c r="AN57" s="241">
        <f t="shared" si="114"/>
        <v>1</v>
      </c>
      <c r="AO57" s="241">
        <f t="shared" si="114"/>
        <v>1</v>
      </c>
      <c r="AP57" s="241">
        <f t="shared" si="114"/>
        <v>1</v>
      </c>
      <c r="AQ57" s="241">
        <f t="shared" si="114"/>
        <v>1</v>
      </c>
      <c r="AR57" s="241">
        <f t="shared" si="114"/>
        <v>1</v>
      </c>
      <c r="AS57" s="241">
        <f t="shared" si="114"/>
        <v>1</v>
      </c>
      <c r="AT57" s="241">
        <f t="shared" si="114"/>
        <v>1</v>
      </c>
      <c r="AU57" s="241">
        <f t="shared" si="114"/>
        <v>1</v>
      </c>
      <c r="AV57" s="241">
        <f t="shared" si="114"/>
        <v>1</v>
      </c>
      <c r="AW57" s="241">
        <f t="shared" si="114"/>
        <v>1</v>
      </c>
      <c r="AX57" s="241">
        <f t="shared" si="114"/>
        <v>1</v>
      </c>
      <c r="AY57" s="241">
        <f t="shared" si="114"/>
        <v>1</v>
      </c>
      <c r="AZ57" s="241">
        <f t="shared" si="114"/>
        <v>1</v>
      </c>
      <c r="BA57" s="241">
        <f t="shared" si="114"/>
        <v>1</v>
      </c>
      <c r="BB57" s="241">
        <f t="shared" si="114"/>
        <v>1</v>
      </c>
      <c r="BC57" s="241">
        <f t="shared" ref="BC57:CE57" si="115">IF(DATE(YEAR(BB57)+$J$57,MONTH(BB57)+$K$57,DAY(1))&lt;=$U$57,DATE(YEAR(BB57)+$J$57,MONTH(BB57)+$K$57,DAY(1)),0)</f>
        <v>1</v>
      </c>
      <c r="BD57" s="241">
        <f t="shared" si="115"/>
        <v>1</v>
      </c>
      <c r="BE57" s="241">
        <f t="shared" si="115"/>
        <v>1</v>
      </c>
      <c r="BF57" s="241">
        <f t="shared" si="115"/>
        <v>1</v>
      </c>
      <c r="BG57" s="241">
        <f t="shared" si="115"/>
        <v>1</v>
      </c>
      <c r="BH57" s="241">
        <f t="shared" si="115"/>
        <v>1</v>
      </c>
      <c r="BI57" s="241">
        <f t="shared" si="115"/>
        <v>1</v>
      </c>
      <c r="BJ57" s="241">
        <f t="shared" si="115"/>
        <v>1</v>
      </c>
      <c r="BK57" s="241">
        <f t="shared" si="115"/>
        <v>1</v>
      </c>
      <c r="BL57" s="241">
        <f t="shared" si="115"/>
        <v>1</v>
      </c>
      <c r="BM57" s="241">
        <f t="shared" si="115"/>
        <v>1</v>
      </c>
      <c r="BN57" s="241">
        <f t="shared" si="115"/>
        <v>1</v>
      </c>
      <c r="BO57" s="241">
        <f t="shared" si="115"/>
        <v>1</v>
      </c>
      <c r="BP57" s="241">
        <f t="shared" si="115"/>
        <v>1</v>
      </c>
      <c r="BQ57" s="241">
        <f t="shared" si="115"/>
        <v>1</v>
      </c>
      <c r="BR57" s="241">
        <f t="shared" si="115"/>
        <v>1</v>
      </c>
      <c r="BS57" s="241">
        <f t="shared" si="115"/>
        <v>1</v>
      </c>
      <c r="BT57" s="241">
        <f t="shared" si="115"/>
        <v>1</v>
      </c>
      <c r="BU57" s="241">
        <f t="shared" si="115"/>
        <v>1</v>
      </c>
      <c r="BV57" s="241">
        <f t="shared" si="115"/>
        <v>1</v>
      </c>
      <c r="BW57" s="241">
        <f t="shared" si="115"/>
        <v>1</v>
      </c>
      <c r="BX57" s="241">
        <f t="shared" si="115"/>
        <v>1</v>
      </c>
      <c r="BY57" s="241">
        <f t="shared" si="115"/>
        <v>1</v>
      </c>
      <c r="BZ57" s="241">
        <f t="shared" si="115"/>
        <v>1</v>
      </c>
      <c r="CA57" s="241">
        <f t="shared" si="115"/>
        <v>1</v>
      </c>
      <c r="CB57" s="241">
        <f t="shared" si="115"/>
        <v>1</v>
      </c>
      <c r="CC57" s="241">
        <f t="shared" si="115"/>
        <v>1</v>
      </c>
      <c r="CD57" s="241">
        <f t="shared" si="115"/>
        <v>1</v>
      </c>
      <c r="CE57" s="241">
        <f t="shared" si="115"/>
        <v>1</v>
      </c>
      <c r="CF57" s="239"/>
      <c r="CG57" s="239"/>
      <c r="CH57" s="239"/>
    </row>
    <row r="58" spans="1:86" s="1" customFormat="1" ht="15.75" x14ac:dyDescent="0.25">
      <c r="A58" s="305"/>
      <c r="B58" s="254"/>
      <c r="C58" s="255"/>
      <c r="D58" s="470"/>
      <c r="E58" s="256"/>
      <c r="F58" s="256"/>
      <c r="G58" s="346"/>
      <c r="H58" s="256"/>
      <c r="I58" s="256"/>
      <c r="J58" s="319"/>
      <c r="K58" s="319"/>
      <c r="L58" s="256"/>
      <c r="M58" s="518"/>
      <c r="N58" s="257"/>
      <c r="O58" s="347"/>
      <c r="P58" s="257"/>
      <c r="Q58" s="259"/>
      <c r="R58" s="203">
        <f t="shared" si="87"/>
        <v>0</v>
      </c>
      <c r="S58" s="203">
        <f t="shared" si="88"/>
        <v>0</v>
      </c>
      <c r="T58" s="313"/>
      <c r="U58" s="240">
        <f t="shared" si="86"/>
        <v>219460</v>
      </c>
      <c r="V58" s="241">
        <f t="shared" si="89"/>
        <v>1</v>
      </c>
      <c r="W58" s="241">
        <f t="shared" ref="W58:BB58" si="116">IF(DATE(YEAR(V58)+$J$58,MONTH(V58)+$K$58,DAY(1))&lt;=$U$58,DATE(YEAR(V58)+$J$58,MONTH(V58)+$K$58,DAY(1)),0)</f>
        <v>1</v>
      </c>
      <c r="X58" s="241">
        <f t="shared" si="116"/>
        <v>1</v>
      </c>
      <c r="Y58" s="241">
        <f t="shared" si="116"/>
        <v>1</v>
      </c>
      <c r="Z58" s="241">
        <f t="shared" si="116"/>
        <v>1</v>
      </c>
      <c r="AA58" s="241">
        <f t="shared" si="116"/>
        <v>1</v>
      </c>
      <c r="AB58" s="241">
        <f t="shared" si="116"/>
        <v>1</v>
      </c>
      <c r="AC58" s="241">
        <f t="shared" si="116"/>
        <v>1</v>
      </c>
      <c r="AD58" s="241">
        <f t="shared" si="116"/>
        <v>1</v>
      </c>
      <c r="AE58" s="241">
        <f t="shared" si="116"/>
        <v>1</v>
      </c>
      <c r="AF58" s="241">
        <f t="shared" si="116"/>
        <v>1</v>
      </c>
      <c r="AG58" s="241">
        <f t="shared" si="116"/>
        <v>1</v>
      </c>
      <c r="AH58" s="241">
        <f t="shared" si="116"/>
        <v>1</v>
      </c>
      <c r="AI58" s="241">
        <f t="shared" si="116"/>
        <v>1</v>
      </c>
      <c r="AJ58" s="241">
        <f t="shared" si="116"/>
        <v>1</v>
      </c>
      <c r="AK58" s="241">
        <f t="shared" si="116"/>
        <v>1</v>
      </c>
      <c r="AL58" s="241">
        <f t="shared" si="116"/>
        <v>1</v>
      </c>
      <c r="AM58" s="241">
        <f t="shared" si="116"/>
        <v>1</v>
      </c>
      <c r="AN58" s="241">
        <f t="shared" si="116"/>
        <v>1</v>
      </c>
      <c r="AO58" s="241">
        <f t="shared" si="116"/>
        <v>1</v>
      </c>
      <c r="AP58" s="241">
        <f t="shared" si="116"/>
        <v>1</v>
      </c>
      <c r="AQ58" s="241">
        <f t="shared" si="116"/>
        <v>1</v>
      </c>
      <c r="AR58" s="241">
        <f t="shared" si="116"/>
        <v>1</v>
      </c>
      <c r="AS58" s="241">
        <f t="shared" si="116"/>
        <v>1</v>
      </c>
      <c r="AT58" s="241">
        <f t="shared" si="116"/>
        <v>1</v>
      </c>
      <c r="AU58" s="241">
        <f t="shared" si="116"/>
        <v>1</v>
      </c>
      <c r="AV58" s="241">
        <f t="shared" si="116"/>
        <v>1</v>
      </c>
      <c r="AW58" s="241">
        <f t="shared" si="116"/>
        <v>1</v>
      </c>
      <c r="AX58" s="241">
        <f t="shared" si="116"/>
        <v>1</v>
      </c>
      <c r="AY58" s="241">
        <f t="shared" si="116"/>
        <v>1</v>
      </c>
      <c r="AZ58" s="241">
        <f t="shared" si="116"/>
        <v>1</v>
      </c>
      <c r="BA58" s="241">
        <f t="shared" si="116"/>
        <v>1</v>
      </c>
      <c r="BB58" s="241">
        <f t="shared" si="116"/>
        <v>1</v>
      </c>
      <c r="BC58" s="241">
        <f t="shared" ref="BC58:CE58" si="117">IF(DATE(YEAR(BB58)+$J$58,MONTH(BB58)+$K$58,DAY(1))&lt;=$U$58,DATE(YEAR(BB58)+$J$58,MONTH(BB58)+$K$58,DAY(1)),0)</f>
        <v>1</v>
      </c>
      <c r="BD58" s="241">
        <f t="shared" si="117"/>
        <v>1</v>
      </c>
      <c r="BE58" s="241">
        <f t="shared" si="117"/>
        <v>1</v>
      </c>
      <c r="BF58" s="241">
        <f t="shared" si="117"/>
        <v>1</v>
      </c>
      <c r="BG58" s="241">
        <f t="shared" si="117"/>
        <v>1</v>
      </c>
      <c r="BH58" s="241">
        <f t="shared" si="117"/>
        <v>1</v>
      </c>
      <c r="BI58" s="241">
        <f t="shared" si="117"/>
        <v>1</v>
      </c>
      <c r="BJ58" s="241">
        <f t="shared" si="117"/>
        <v>1</v>
      </c>
      <c r="BK58" s="241">
        <f t="shared" si="117"/>
        <v>1</v>
      </c>
      <c r="BL58" s="241">
        <f t="shared" si="117"/>
        <v>1</v>
      </c>
      <c r="BM58" s="241">
        <f t="shared" si="117"/>
        <v>1</v>
      </c>
      <c r="BN58" s="241">
        <f t="shared" si="117"/>
        <v>1</v>
      </c>
      <c r="BO58" s="241">
        <f t="shared" si="117"/>
        <v>1</v>
      </c>
      <c r="BP58" s="241">
        <f t="shared" si="117"/>
        <v>1</v>
      </c>
      <c r="BQ58" s="241">
        <f t="shared" si="117"/>
        <v>1</v>
      </c>
      <c r="BR58" s="241">
        <f t="shared" si="117"/>
        <v>1</v>
      </c>
      <c r="BS58" s="241">
        <f t="shared" si="117"/>
        <v>1</v>
      </c>
      <c r="BT58" s="241">
        <f t="shared" si="117"/>
        <v>1</v>
      </c>
      <c r="BU58" s="241">
        <f t="shared" si="117"/>
        <v>1</v>
      </c>
      <c r="BV58" s="241">
        <f t="shared" si="117"/>
        <v>1</v>
      </c>
      <c r="BW58" s="241">
        <f t="shared" si="117"/>
        <v>1</v>
      </c>
      <c r="BX58" s="241">
        <f t="shared" si="117"/>
        <v>1</v>
      </c>
      <c r="BY58" s="241">
        <f t="shared" si="117"/>
        <v>1</v>
      </c>
      <c r="BZ58" s="241">
        <f t="shared" si="117"/>
        <v>1</v>
      </c>
      <c r="CA58" s="241">
        <f t="shared" si="117"/>
        <v>1</v>
      </c>
      <c r="CB58" s="241">
        <f t="shared" si="117"/>
        <v>1</v>
      </c>
      <c r="CC58" s="241">
        <f t="shared" si="117"/>
        <v>1</v>
      </c>
      <c r="CD58" s="241">
        <f t="shared" si="117"/>
        <v>1</v>
      </c>
      <c r="CE58" s="241">
        <f t="shared" si="117"/>
        <v>1</v>
      </c>
      <c r="CF58" s="239"/>
      <c r="CG58" s="239"/>
      <c r="CH58" s="239"/>
    </row>
    <row r="59" spans="1:86" s="1" customFormat="1" ht="15.75" x14ac:dyDescent="0.25">
      <c r="A59" s="305"/>
      <c r="B59" s="254"/>
      <c r="C59" s="255"/>
      <c r="D59" s="470"/>
      <c r="E59" s="256"/>
      <c r="F59" s="256"/>
      <c r="G59" s="346"/>
      <c r="H59" s="256"/>
      <c r="I59" s="256"/>
      <c r="J59" s="319"/>
      <c r="K59" s="319"/>
      <c r="L59" s="374"/>
      <c r="M59" s="518"/>
      <c r="N59" s="257"/>
      <c r="O59" s="347"/>
      <c r="P59" s="257"/>
      <c r="Q59" s="259"/>
      <c r="R59" s="203">
        <f t="shared" si="87"/>
        <v>0</v>
      </c>
      <c r="S59" s="203">
        <f t="shared" si="88"/>
        <v>0</v>
      </c>
      <c r="T59" s="313"/>
      <c r="U59" s="240">
        <f t="shared" si="86"/>
        <v>219460</v>
      </c>
      <c r="V59" s="241">
        <f t="shared" si="89"/>
        <v>1</v>
      </c>
      <c r="W59" s="241">
        <f t="shared" ref="W59:BB59" si="118">IF(DATE(YEAR(V59)+$J$59,MONTH(V59)+$K$59,DAY(1))&lt;=$U$59,DATE(YEAR(V59)+$J$59,MONTH(V59)+$K$59,DAY(1)),0)</f>
        <v>1</v>
      </c>
      <c r="X59" s="241">
        <f t="shared" si="118"/>
        <v>1</v>
      </c>
      <c r="Y59" s="241">
        <f t="shared" si="118"/>
        <v>1</v>
      </c>
      <c r="Z59" s="241">
        <f t="shared" si="118"/>
        <v>1</v>
      </c>
      <c r="AA59" s="241">
        <f t="shared" si="118"/>
        <v>1</v>
      </c>
      <c r="AB59" s="241">
        <f t="shared" si="118"/>
        <v>1</v>
      </c>
      <c r="AC59" s="241">
        <f t="shared" si="118"/>
        <v>1</v>
      </c>
      <c r="AD59" s="241">
        <f t="shared" si="118"/>
        <v>1</v>
      </c>
      <c r="AE59" s="241">
        <f t="shared" si="118"/>
        <v>1</v>
      </c>
      <c r="AF59" s="241">
        <f t="shared" si="118"/>
        <v>1</v>
      </c>
      <c r="AG59" s="241">
        <f t="shared" si="118"/>
        <v>1</v>
      </c>
      <c r="AH59" s="241">
        <f t="shared" si="118"/>
        <v>1</v>
      </c>
      <c r="AI59" s="241">
        <f t="shared" si="118"/>
        <v>1</v>
      </c>
      <c r="AJ59" s="241">
        <f t="shared" si="118"/>
        <v>1</v>
      </c>
      <c r="AK59" s="241">
        <f t="shared" si="118"/>
        <v>1</v>
      </c>
      <c r="AL59" s="241">
        <f t="shared" si="118"/>
        <v>1</v>
      </c>
      <c r="AM59" s="241">
        <f t="shared" si="118"/>
        <v>1</v>
      </c>
      <c r="AN59" s="241">
        <f t="shared" si="118"/>
        <v>1</v>
      </c>
      <c r="AO59" s="241">
        <f t="shared" si="118"/>
        <v>1</v>
      </c>
      <c r="AP59" s="241">
        <f t="shared" si="118"/>
        <v>1</v>
      </c>
      <c r="AQ59" s="241">
        <f t="shared" si="118"/>
        <v>1</v>
      </c>
      <c r="AR59" s="241">
        <f t="shared" si="118"/>
        <v>1</v>
      </c>
      <c r="AS59" s="241">
        <f t="shared" si="118"/>
        <v>1</v>
      </c>
      <c r="AT59" s="241">
        <f t="shared" si="118"/>
        <v>1</v>
      </c>
      <c r="AU59" s="241">
        <f t="shared" si="118"/>
        <v>1</v>
      </c>
      <c r="AV59" s="241">
        <f t="shared" si="118"/>
        <v>1</v>
      </c>
      <c r="AW59" s="241">
        <f t="shared" si="118"/>
        <v>1</v>
      </c>
      <c r="AX59" s="241">
        <f t="shared" si="118"/>
        <v>1</v>
      </c>
      <c r="AY59" s="241">
        <f t="shared" si="118"/>
        <v>1</v>
      </c>
      <c r="AZ59" s="241">
        <f t="shared" si="118"/>
        <v>1</v>
      </c>
      <c r="BA59" s="241">
        <f t="shared" si="118"/>
        <v>1</v>
      </c>
      <c r="BB59" s="241">
        <f t="shared" si="118"/>
        <v>1</v>
      </c>
      <c r="BC59" s="241">
        <f t="shared" ref="BC59:CE59" si="119">IF(DATE(YEAR(BB59)+$J$59,MONTH(BB59)+$K$59,DAY(1))&lt;=$U$59,DATE(YEAR(BB59)+$J$59,MONTH(BB59)+$K$59,DAY(1)),0)</f>
        <v>1</v>
      </c>
      <c r="BD59" s="241">
        <f t="shared" si="119"/>
        <v>1</v>
      </c>
      <c r="BE59" s="241">
        <f t="shared" si="119"/>
        <v>1</v>
      </c>
      <c r="BF59" s="241">
        <f t="shared" si="119"/>
        <v>1</v>
      </c>
      <c r="BG59" s="241">
        <f t="shared" si="119"/>
        <v>1</v>
      </c>
      <c r="BH59" s="241">
        <f t="shared" si="119"/>
        <v>1</v>
      </c>
      <c r="BI59" s="241">
        <f t="shared" si="119"/>
        <v>1</v>
      </c>
      <c r="BJ59" s="241">
        <f t="shared" si="119"/>
        <v>1</v>
      </c>
      <c r="BK59" s="241">
        <f t="shared" si="119"/>
        <v>1</v>
      </c>
      <c r="BL59" s="241">
        <f t="shared" si="119"/>
        <v>1</v>
      </c>
      <c r="BM59" s="241">
        <f t="shared" si="119"/>
        <v>1</v>
      </c>
      <c r="BN59" s="241">
        <f t="shared" si="119"/>
        <v>1</v>
      </c>
      <c r="BO59" s="241">
        <f t="shared" si="119"/>
        <v>1</v>
      </c>
      <c r="BP59" s="241">
        <f t="shared" si="119"/>
        <v>1</v>
      </c>
      <c r="BQ59" s="241">
        <f t="shared" si="119"/>
        <v>1</v>
      </c>
      <c r="BR59" s="241">
        <f t="shared" si="119"/>
        <v>1</v>
      </c>
      <c r="BS59" s="241">
        <f t="shared" si="119"/>
        <v>1</v>
      </c>
      <c r="BT59" s="241">
        <f t="shared" si="119"/>
        <v>1</v>
      </c>
      <c r="BU59" s="241">
        <f t="shared" si="119"/>
        <v>1</v>
      </c>
      <c r="BV59" s="241">
        <f t="shared" si="119"/>
        <v>1</v>
      </c>
      <c r="BW59" s="241">
        <f t="shared" si="119"/>
        <v>1</v>
      </c>
      <c r="BX59" s="241">
        <f t="shared" si="119"/>
        <v>1</v>
      </c>
      <c r="BY59" s="241">
        <f t="shared" si="119"/>
        <v>1</v>
      </c>
      <c r="BZ59" s="241">
        <f t="shared" si="119"/>
        <v>1</v>
      </c>
      <c r="CA59" s="241">
        <f t="shared" si="119"/>
        <v>1</v>
      </c>
      <c r="CB59" s="241">
        <f t="shared" si="119"/>
        <v>1</v>
      </c>
      <c r="CC59" s="241">
        <f t="shared" si="119"/>
        <v>1</v>
      </c>
      <c r="CD59" s="241">
        <f t="shared" si="119"/>
        <v>1</v>
      </c>
      <c r="CE59" s="241">
        <f t="shared" si="119"/>
        <v>1</v>
      </c>
      <c r="CF59" s="239"/>
      <c r="CG59" s="239"/>
      <c r="CH59" s="239"/>
    </row>
    <row r="60" spans="1:86" s="1" customFormat="1" ht="15.75" x14ac:dyDescent="0.25">
      <c r="A60" s="305"/>
      <c r="B60" s="254"/>
      <c r="C60" s="255"/>
      <c r="D60" s="470"/>
      <c r="E60" s="256"/>
      <c r="F60" s="256"/>
      <c r="G60" s="346"/>
      <c r="H60" s="256"/>
      <c r="I60" s="256"/>
      <c r="J60" s="319"/>
      <c r="K60" s="319"/>
      <c r="L60" s="374"/>
      <c r="M60" s="518"/>
      <c r="N60" s="257"/>
      <c r="O60" s="347"/>
      <c r="P60" s="257"/>
      <c r="Q60" s="259"/>
      <c r="R60" s="203">
        <f t="shared" si="87"/>
        <v>0</v>
      </c>
      <c r="S60" s="203">
        <f t="shared" si="88"/>
        <v>0</v>
      </c>
      <c r="T60" s="313"/>
      <c r="U60" s="240">
        <f t="shared" si="86"/>
        <v>219460</v>
      </c>
      <c r="V60" s="241">
        <f t="shared" si="89"/>
        <v>1</v>
      </c>
      <c r="W60" s="241">
        <f t="shared" ref="W60:BB60" si="120">IF(DATE(YEAR(V60)+$J$60,MONTH(V60)+$K$60,DAY(1))&lt;=$U$60,DATE(YEAR(V60)+$J$60,MONTH(V60)+$K$60,DAY(1)),0)</f>
        <v>1</v>
      </c>
      <c r="X60" s="241">
        <f t="shared" si="120"/>
        <v>1</v>
      </c>
      <c r="Y60" s="241">
        <f t="shared" si="120"/>
        <v>1</v>
      </c>
      <c r="Z60" s="241">
        <f t="shared" si="120"/>
        <v>1</v>
      </c>
      <c r="AA60" s="241">
        <f t="shared" si="120"/>
        <v>1</v>
      </c>
      <c r="AB60" s="241">
        <f t="shared" si="120"/>
        <v>1</v>
      </c>
      <c r="AC60" s="241">
        <f t="shared" si="120"/>
        <v>1</v>
      </c>
      <c r="AD60" s="241">
        <f t="shared" si="120"/>
        <v>1</v>
      </c>
      <c r="AE60" s="241">
        <f t="shared" si="120"/>
        <v>1</v>
      </c>
      <c r="AF60" s="241">
        <f t="shared" si="120"/>
        <v>1</v>
      </c>
      <c r="AG60" s="241">
        <f t="shared" si="120"/>
        <v>1</v>
      </c>
      <c r="AH60" s="241">
        <f t="shared" si="120"/>
        <v>1</v>
      </c>
      <c r="AI60" s="241">
        <f t="shared" si="120"/>
        <v>1</v>
      </c>
      <c r="AJ60" s="241">
        <f t="shared" si="120"/>
        <v>1</v>
      </c>
      <c r="AK60" s="241">
        <f t="shared" si="120"/>
        <v>1</v>
      </c>
      <c r="AL60" s="241">
        <f t="shared" si="120"/>
        <v>1</v>
      </c>
      <c r="AM60" s="241">
        <f t="shared" si="120"/>
        <v>1</v>
      </c>
      <c r="AN60" s="241">
        <f t="shared" si="120"/>
        <v>1</v>
      </c>
      <c r="AO60" s="241">
        <f t="shared" si="120"/>
        <v>1</v>
      </c>
      <c r="AP60" s="241">
        <f t="shared" si="120"/>
        <v>1</v>
      </c>
      <c r="AQ60" s="241">
        <f t="shared" si="120"/>
        <v>1</v>
      </c>
      <c r="AR60" s="241">
        <f t="shared" si="120"/>
        <v>1</v>
      </c>
      <c r="AS60" s="241">
        <f t="shared" si="120"/>
        <v>1</v>
      </c>
      <c r="AT60" s="241">
        <f t="shared" si="120"/>
        <v>1</v>
      </c>
      <c r="AU60" s="241">
        <f t="shared" si="120"/>
        <v>1</v>
      </c>
      <c r="AV60" s="241">
        <f t="shared" si="120"/>
        <v>1</v>
      </c>
      <c r="AW60" s="241">
        <f t="shared" si="120"/>
        <v>1</v>
      </c>
      <c r="AX60" s="241">
        <f t="shared" si="120"/>
        <v>1</v>
      </c>
      <c r="AY60" s="241">
        <f t="shared" si="120"/>
        <v>1</v>
      </c>
      <c r="AZ60" s="241">
        <f t="shared" si="120"/>
        <v>1</v>
      </c>
      <c r="BA60" s="241">
        <f t="shared" si="120"/>
        <v>1</v>
      </c>
      <c r="BB60" s="241">
        <f t="shared" si="120"/>
        <v>1</v>
      </c>
      <c r="BC60" s="241">
        <f t="shared" ref="BC60:CE60" si="121">IF(DATE(YEAR(BB60)+$J$60,MONTH(BB60)+$K$60,DAY(1))&lt;=$U$60,DATE(YEAR(BB60)+$J$60,MONTH(BB60)+$K$60,DAY(1)),0)</f>
        <v>1</v>
      </c>
      <c r="BD60" s="241">
        <f t="shared" si="121"/>
        <v>1</v>
      </c>
      <c r="BE60" s="241">
        <f t="shared" si="121"/>
        <v>1</v>
      </c>
      <c r="BF60" s="241">
        <f t="shared" si="121"/>
        <v>1</v>
      </c>
      <c r="BG60" s="241">
        <f t="shared" si="121"/>
        <v>1</v>
      </c>
      <c r="BH60" s="241">
        <f t="shared" si="121"/>
        <v>1</v>
      </c>
      <c r="BI60" s="241">
        <f t="shared" si="121"/>
        <v>1</v>
      </c>
      <c r="BJ60" s="241">
        <f t="shared" si="121"/>
        <v>1</v>
      </c>
      <c r="BK60" s="241">
        <f t="shared" si="121"/>
        <v>1</v>
      </c>
      <c r="BL60" s="241">
        <f t="shared" si="121"/>
        <v>1</v>
      </c>
      <c r="BM60" s="241">
        <f t="shared" si="121"/>
        <v>1</v>
      </c>
      <c r="BN60" s="241">
        <f t="shared" si="121"/>
        <v>1</v>
      </c>
      <c r="BO60" s="241">
        <f t="shared" si="121"/>
        <v>1</v>
      </c>
      <c r="BP60" s="241">
        <f t="shared" si="121"/>
        <v>1</v>
      </c>
      <c r="BQ60" s="241">
        <f t="shared" si="121"/>
        <v>1</v>
      </c>
      <c r="BR60" s="241">
        <f t="shared" si="121"/>
        <v>1</v>
      </c>
      <c r="BS60" s="241">
        <f t="shared" si="121"/>
        <v>1</v>
      </c>
      <c r="BT60" s="241">
        <f t="shared" si="121"/>
        <v>1</v>
      </c>
      <c r="BU60" s="241">
        <f t="shared" si="121"/>
        <v>1</v>
      </c>
      <c r="BV60" s="241">
        <f t="shared" si="121"/>
        <v>1</v>
      </c>
      <c r="BW60" s="241">
        <f t="shared" si="121"/>
        <v>1</v>
      </c>
      <c r="BX60" s="241">
        <f t="shared" si="121"/>
        <v>1</v>
      </c>
      <c r="BY60" s="241">
        <f t="shared" si="121"/>
        <v>1</v>
      </c>
      <c r="BZ60" s="241">
        <f t="shared" si="121"/>
        <v>1</v>
      </c>
      <c r="CA60" s="241">
        <f t="shared" si="121"/>
        <v>1</v>
      </c>
      <c r="CB60" s="241">
        <f t="shared" si="121"/>
        <v>1</v>
      </c>
      <c r="CC60" s="241">
        <f t="shared" si="121"/>
        <v>1</v>
      </c>
      <c r="CD60" s="241">
        <f t="shared" si="121"/>
        <v>1</v>
      </c>
      <c r="CE60" s="241">
        <f t="shared" si="121"/>
        <v>1</v>
      </c>
      <c r="CF60" s="239"/>
      <c r="CG60" s="239"/>
      <c r="CH60" s="239"/>
    </row>
    <row r="61" spans="1:86" s="1" customFormat="1" ht="15.75" x14ac:dyDescent="0.25">
      <c r="A61" s="305"/>
      <c r="B61" s="254"/>
      <c r="C61" s="255"/>
      <c r="D61" s="470"/>
      <c r="E61" s="256"/>
      <c r="F61" s="256"/>
      <c r="G61" s="346"/>
      <c r="H61" s="256"/>
      <c r="I61" s="256"/>
      <c r="J61" s="319"/>
      <c r="K61" s="319"/>
      <c r="L61" s="256"/>
      <c r="M61" s="518"/>
      <c r="N61" s="257"/>
      <c r="O61" s="347"/>
      <c r="P61" s="257"/>
      <c r="Q61" s="259"/>
      <c r="R61" s="203">
        <f t="shared" si="87"/>
        <v>0</v>
      </c>
      <c r="S61" s="203">
        <f t="shared" si="88"/>
        <v>0</v>
      </c>
      <c r="T61" s="313"/>
      <c r="U61" s="240">
        <f t="shared" si="86"/>
        <v>219460</v>
      </c>
      <c r="V61" s="241">
        <f t="shared" si="89"/>
        <v>1</v>
      </c>
      <c r="W61" s="241">
        <f t="shared" ref="W61:BB61" si="122">IF(DATE(YEAR(V61)+$J$61,MONTH(V61)+$K$61,DAY(1))&lt;=$U$61,DATE(YEAR(V61)+$J$61,MONTH(V61)+$K$61,DAY(1)),0)</f>
        <v>1</v>
      </c>
      <c r="X61" s="241">
        <f t="shared" si="122"/>
        <v>1</v>
      </c>
      <c r="Y61" s="241">
        <f t="shared" si="122"/>
        <v>1</v>
      </c>
      <c r="Z61" s="241">
        <f t="shared" si="122"/>
        <v>1</v>
      </c>
      <c r="AA61" s="241">
        <f t="shared" si="122"/>
        <v>1</v>
      </c>
      <c r="AB61" s="241">
        <f t="shared" si="122"/>
        <v>1</v>
      </c>
      <c r="AC61" s="241">
        <f t="shared" si="122"/>
        <v>1</v>
      </c>
      <c r="AD61" s="241">
        <f t="shared" si="122"/>
        <v>1</v>
      </c>
      <c r="AE61" s="241">
        <f t="shared" si="122"/>
        <v>1</v>
      </c>
      <c r="AF61" s="241">
        <f t="shared" si="122"/>
        <v>1</v>
      </c>
      <c r="AG61" s="241">
        <f t="shared" si="122"/>
        <v>1</v>
      </c>
      <c r="AH61" s="241">
        <f t="shared" si="122"/>
        <v>1</v>
      </c>
      <c r="AI61" s="241">
        <f t="shared" si="122"/>
        <v>1</v>
      </c>
      <c r="AJ61" s="241">
        <f t="shared" si="122"/>
        <v>1</v>
      </c>
      <c r="AK61" s="241">
        <f t="shared" si="122"/>
        <v>1</v>
      </c>
      <c r="AL61" s="241">
        <f t="shared" si="122"/>
        <v>1</v>
      </c>
      <c r="AM61" s="241">
        <f t="shared" si="122"/>
        <v>1</v>
      </c>
      <c r="AN61" s="241">
        <f t="shared" si="122"/>
        <v>1</v>
      </c>
      <c r="AO61" s="241">
        <f t="shared" si="122"/>
        <v>1</v>
      </c>
      <c r="AP61" s="241">
        <f t="shared" si="122"/>
        <v>1</v>
      </c>
      <c r="AQ61" s="241">
        <f t="shared" si="122"/>
        <v>1</v>
      </c>
      <c r="AR61" s="241">
        <f t="shared" si="122"/>
        <v>1</v>
      </c>
      <c r="AS61" s="241">
        <f t="shared" si="122"/>
        <v>1</v>
      </c>
      <c r="AT61" s="241">
        <f t="shared" si="122"/>
        <v>1</v>
      </c>
      <c r="AU61" s="241">
        <f t="shared" si="122"/>
        <v>1</v>
      </c>
      <c r="AV61" s="241">
        <f t="shared" si="122"/>
        <v>1</v>
      </c>
      <c r="AW61" s="241">
        <f t="shared" si="122"/>
        <v>1</v>
      </c>
      <c r="AX61" s="241">
        <f t="shared" si="122"/>
        <v>1</v>
      </c>
      <c r="AY61" s="241">
        <f t="shared" si="122"/>
        <v>1</v>
      </c>
      <c r="AZ61" s="241">
        <f t="shared" si="122"/>
        <v>1</v>
      </c>
      <c r="BA61" s="241">
        <f t="shared" si="122"/>
        <v>1</v>
      </c>
      <c r="BB61" s="241">
        <f t="shared" si="122"/>
        <v>1</v>
      </c>
      <c r="BC61" s="241">
        <f t="shared" ref="BC61:CE61" si="123">IF(DATE(YEAR(BB61)+$J$61,MONTH(BB61)+$K$61,DAY(1))&lt;=$U$61,DATE(YEAR(BB61)+$J$61,MONTH(BB61)+$K$61,DAY(1)),0)</f>
        <v>1</v>
      </c>
      <c r="BD61" s="241">
        <f t="shared" si="123"/>
        <v>1</v>
      </c>
      <c r="BE61" s="241">
        <f t="shared" si="123"/>
        <v>1</v>
      </c>
      <c r="BF61" s="241">
        <f t="shared" si="123"/>
        <v>1</v>
      </c>
      <c r="BG61" s="241">
        <f t="shared" si="123"/>
        <v>1</v>
      </c>
      <c r="BH61" s="241">
        <f t="shared" si="123"/>
        <v>1</v>
      </c>
      <c r="BI61" s="241">
        <f t="shared" si="123"/>
        <v>1</v>
      </c>
      <c r="BJ61" s="241">
        <f t="shared" si="123"/>
        <v>1</v>
      </c>
      <c r="BK61" s="241">
        <f t="shared" si="123"/>
        <v>1</v>
      </c>
      <c r="BL61" s="241">
        <f t="shared" si="123"/>
        <v>1</v>
      </c>
      <c r="BM61" s="241">
        <f t="shared" si="123"/>
        <v>1</v>
      </c>
      <c r="BN61" s="241">
        <f t="shared" si="123"/>
        <v>1</v>
      </c>
      <c r="BO61" s="241">
        <f t="shared" si="123"/>
        <v>1</v>
      </c>
      <c r="BP61" s="241">
        <f t="shared" si="123"/>
        <v>1</v>
      </c>
      <c r="BQ61" s="241">
        <f t="shared" si="123"/>
        <v>1</v>
      </c>
      <c r="BR61" s="241">
        <f t="shared" si="123"/>
        <v>1</v>
      </c>
      <c r="BS61" s="241">
        <f t="shared" si="123"/>
        <v>1</v>
      </c>
      <c r="BT61" s="241">
        <f t="shared" si="123"/>
        <v>1</v>
      </c>
      <c r="BU61" s="241">
        <f t="shared" si="123"/>
        <v>1</v>
      </c>
      <c r="BV61" s="241">
        <f t="shared" si="123"/>
        <v>1</v>
      </c>
      <c r="BW61" s="241">
        <f t="shared" si="123"/>
        <v>1</v>
      </c>
      <c r="BX61" s="241">
        <f t="shared" si="123"/>
        <v>1</v>
      </c>
      <c r="BY61" s="241">
        <f t="shared" si="123"/>
        <v>1</v>
      </c>
      <c r="BZ61" s="241">
        <f t="shared" si="123"/>
        <v>1</v>
      </c>
      <c r="CA61" s="241">
        <f t="shared" si="123"/>
        <v>1</v>
      </c>
      <c r="CB61" s="241">
        <f t="shared" si="123"/>
        <v>1</v>
      </c>
      <c r="CC61" s="241">
        <f t="shared" si="123"/>
        <v>1</v>
      </c>
      <c r="CD61" s="241">
        <f t="shared" si="123"/>
        <v>1</v>
      </c>
      <c r="CE61" s="241">
        <f t="shared" si="123"/>
        <v>1</v>
      </c>
      <c r="CF61" s="239"/>
      <c r="CG61" s="239"/>
      <c r="CH61" s="239"/>
    </row>
    <row r="62" spans="1:86" s="1" customFormat="1" ht="15.75" x14ac:dyDescent="0.25">
      <c r="A62" s="305"/>
      <c r="B62" s="254"/>
      <c r="C62" s="255"/>
      <c r="D62" s="470"/>
      <c r="E62" s="256"/>
      <c r="F62" s="256"/>
      <c r="G62" s="346"/>
      <c r="H62" s="256"/>
      <c r="I62" s="256"/>
      <c r="J62" s="319"/>
      <c r="K62" s="319"/>
      <c r="L62" s="374"/>
      <c r="M62" s="518"/>
      <c r="N62" s="257"/>
      <c r="O62" s="347"/>
      <c r="P62" s="257"/>
      <c r="Q62" s="259"/>
      <c r="R62" s="203">
        <f t="shared" si="87"/>
        <v>0</v>
      </c>
      <c r="S62" s="203">
        <f t="shared" si="88"/>
        <v>0</v>
      </c>
      <c r="T62" s="313"/>
      <c r="U62" s="240">
        <f t="shared" si="86"/>
        <v>219460</v>
      </c>
      <c r="V62" s="241">
        <f t="shared" si="89"/>
        <v>1</v>
      </c>
      <c r="W62" s="241">
        <f t="shared" ref="W62:BB62" si="124">IF(DATE(YEAR(V62)+$J$62,MONTH(V62)+$K$62,DAY(1))&lt;=$U$62,DATE(YEAR(V62)+$J$62,MONTH(V62)+$K$62,DAY(1)),0)</f>
        <v>1</v>
      </c>
      <c r="X62" s="241">
        <f t="shared" si="124"/>
        <v>1</v>
      </c>
      <c r="Y62" s="241">
        <f t="shared" si="124"/>
        <v>1</v>
      </c>
      <c r="Z62" s="241">
        <f t="shared" si="124"/>
        <v>1</v>
      </c>
      <c r="AA62" s="241">
        <f t="shared" si="124"/>
        <v>1</v>
      </c>
      <c r="AB62" s="241">
        <f t="shared" si="124"/>
        <v>1</v>
      </c>
      <c r="AC62" s="241">
        <f t="shared" si="124"/>
        <v>1</v>
      </c>
      <c r="AD62" s="241">
        <f t="shared" si="124"/>
        <v>1</v>
      </c>
      <c r="AE62" s="241">
        <f t="shared" si="124"/>
        <v>1</v>
      </c>
      <c r="AF62" s="241">
        <f t="shared" si="124"/>
        <v>1</v>
      </c>
      <c r="AG62" s="241">
        <f t="shared" si="124"/>
        <v>1</v>
      </c>
      <c r="AH62" s="241">
        <f t="shared" si="124"/>
        <v>1</v>
      </c>
      <c r="AI62" s="241">
        <f t="shared" si="124"/>
        <v>1</v>
      </c>
      <c r="AJ62" s="241">
        <f t="shared" si="124"/>
        <v>1</v>
      </c>
      <c r="AK62" s="241">
        <f t="shared" si="124"/>
        <v>1</v>
      </c>
      <c r="AL62" s="241">
        <f t="shared" si="124"/>
        <v>1</v>
      </c>
      <c r="AM62" s="241">
        <f t="shared" si="124"/>
        <v>1</v>
      </c>
      <c r="AN62" s="241">
        <f t="shared" si="124"/>
        <v>1</v>
      </c>
      <c r="AO62" s="241">
        <f t="shared" si="124"/>
        <v>1</v>
      </c>
      <c r="AP62" s="241">
        <f t="shared" si="124"/>
        <v>1</v>
      </c>
      <c r="AQ62" s="241">
        <f t="shared" si="124"/>
        <v>1</v>
      </c>
      <c r="AR62" s="241">
        <f t="shared" si="124"/>
        <v>1</v>
      </c>
      <c r="AS62" s="241">
        <f t="shared" si="124"/>
        <v>1</v>
      </c>
      <c r="AT62" s="241">
        <f t="shared" si="124"/>
        <v>1</v>
      </c>
      <c r="AU62" s="241">
        <f t="shared" si="124"/>
        <v>1</v>
      </c>
      <c r="AV62" s="241">
        <f t="shared" si="124"/>
        <v>1</v>
      </c>
      <c r="AW62" s="241">
        <f t="shared" si="124"/>
        <v>1</v>
      </c>
      <c r="AX62" s="241">
        <f t="shared" si="124"/>
        <v>1</v>
      </c>
      <c r="AY62" s="241">
        <f t="shared" si="124"/>
        <v>1</v>
      </c>
      <c r="AZ62" s="241">
        <f t="shared" si="124"/>
        <v>1</v>
      </c>
      <c r="BA62" s="241">
        <f t="shared" si="124"/>
        <v>1</v>
      </c>
      <c r="BB62" s="241">
        <f t="shared" si="124"/>
        <v>1</v>
      </c>
      <c r="BC62" s="241">
        <f t="shared" ref="BC62:CE62" si="125">IF(DATE(YEAR(BB62)+$J$62,MONTH(BB62)+$K$62,DAY(1))&lt;=$U$62,DATE(YEAR(BB62)+$J$62,MONTH(BB62)+$K$62,DAY(1)),0)</f>
        <v>1</v>
      </c>
      <c r="BD62" s="241">
        <f t="shared" si="125"/>
        <v>1</v>
      </c>
      <c r="BE62" s="241">
        <f t="shared" si="125"/>
        <v>1</v>
      </c>
      <c r="BF62" s="241">
        <f t="shared" si="125"/>
        <v>1</v>
      </c>
      <c r="BG62" s="241">
        <f t="shared" si="125"/>
        <v>1</v>
      </c>
      <c r="BH62" s="241">
        <f t="shared" si="125"/>
        <v>1</v>
      </c>
      <c r="BI62" s="241">
        <f t="shared" si="125"/>
        <v>1</v>
      </c>
      <c r="BJ62" s="241">
        <f t="shared" si="125"/>
        <v>1</v>
      </c>
      <c r="BK62" s="241">
        <f t="shared" si="125"/>
        <v>1</v>
      </c>
      <c r="BL62" s="241">
        <f t="shared" si="125"/>
        <v>1</v>
      </c>
      <c r="BM62" s="241">
        <f t="shared" si="125"/>
        <v>1</v>
      </c>
      <c r="BN62" s="241">
        <f t="shared" si="125"/>
        <v>1</v>
      </c>
      <c r="BO62" s="241">
        <f t="shared" si="125"/>
        <v>1</v>
      </c>
      <c r="BP62" s="241">
        <f t="shared" si="125"/>
        <v>1</v>
      </c>
      <c r="BQ62" s="241">
        <f t="shared" si="125"/>
        <v>1</v>
      </c>
      <c r="BR62" s="241">
        <f t="shared" si="125"/>
        <v>1</v>
      </c>
      <c r="BS62" s="241">
        <f t="shared" si="125"/>
        <v>1</v>
      </c>
      <c r="BT62" s="241">
        <f t="shared" si="125"/>
        <v>1</v>
      </c>
      <c r="BU62" s="241">
        <f t="shared" si="125"/>
        <v>1</v>
      </c>
      <c r="BV62" s="241">
        <f t="shared" si="125"/>
        <v>1</v>
      </c>
      <c r="BW62" s="241">
        <f t="shared" si="125"/>
        <v>1</v>
      </c>
      <c r="BX62" s="241">
        <f t="shared" si="125"/>
        <v>1</v>
      </c>
      <c r="BY62" s="241">
        <f t="shared" si="125"/>
        <v>1</v>
      </c>
      <c r="BZ62" s="241">
        <f t="shared" si="125"/>
        <v>1</v>
      </c>
      <c r="CA62" s="241">
        <f t="shared" si="125"/>
        <v>1</v>
      </c>
      <c r="CB62" s="241">
        <f t="shared" si="125"/>
        <v>1</v>
      </c>
      <c r="CC62" s="241">
        <f t="shared" si="125"/>
        <v>1</v>
      </c>
      <c r="CD62" s="241">
        <f t="shared" si="125"/>
        <v>1</v>
      </c>
      <c r="CE62" s="241">
        <f t="shared" si="125"/>
        <v>1</v>
      </c>
      <c r="CF62" s="239"/>
      <c r="CG62" s="239"/>
      <c r="CH62" s="239"/>
    </row>
    <row r="63" spans="1:86" s="1" customFormat="1" ht="15.75" x14ac:dyDescent="0.25">
      <c r="A63" s="305"/>
      <c r="B63" s="254"/>
      <c r="C63" s="255"/>
      <c r="D63" s="470"/>
      <c r="E63" s="256"/>
      <c r="F63" s="256"/>
      <c r="G63" s="346"/>
      <c r="H63" s="256"/>
      <c r="I63" s="256"/>
      <c r="J63" s="319"/>
      <c r="K63" s="319"/>
      <c r="L63" s="374"/>
      <c r="M63" s="518"/>
      <c r="N63" s="257"/>
      <c r="O63" s="347"/>
      <c r="P63" s="257"/>
      <c r="Q63" s="259"/>
      <c r="R63" s="203">
        <f t="shared" si="87"/>
        <v>0</v>
      </c>
      <c r="S63" s="203">
        <f t="shared" si="88"/>
        <v>0</v>
      </c>
      <c r="T63" s="313"/>
      <c r="U63" s="240">
        <f t="shared" si="86"/>
        <v>219460</v>
      </c>
      <c r="V63" s="241">
        <f t="shared" si="89"/>
        <v>1</v>
      </c>
      <c r="W63" s="241">
        <f t="shared" ref="W63:BB63" si="126">IF(DATE(YEAR(V63)+$J$63,MONTH(V63)+$K$63,DAY(1))&lt;=$U$63,DATE(YEAR(V63)+$J$63,MONTH(V63)+$K$63,DAY(1)),0)</f>
        <v>1</v>
      </c>
      <c r="X63" s="241">
        <f t="shared" si="126"/>
        <v>1</v>
      </c>
      <c r="Y63" s="241">
        <f t="shared" si="126"/>
        <v>1</v>
      </c>
      <c r="Z63" s="241">
        <f t="shared" si="126"/>
        <v>1</v>
      </c>
      <c r="AA63" s="241">
        <f t="shared" si="126"/>
        <v>1</v>
      </c>
      <c r="AB63" s="241">
        <f t="shared" si="126"/>
        <v>1</v>
      </c>
      <c r="AC63" s="241">
        <f t="shared" si="126"/>
        <v>1</v>
      </c>
      <c r="AD63" s="241">
        <f t="shared" si="126"/>
        <v>1</v>
      </c>
      <c r="AE63" s="241">
        <f t="shared" si="126"/>
        <v>1</v>
      </c>
      <c r="AF63" s="241">
        <f t="shared" si="126"/>
        <v>1</v>
      </c>
      <c r="AG63" s="241">
        <f t="shared" si="126"/>
        <v>1</v>
      </c>
      <c r="AH63" s="241">
        <f t="shared" si="126"/>
        <v>1</v>
      </c>
      <c r="AI63" s="241">
        <f t="shared" si="126"/>
        <v>1</v>
      </c>
      <c r="AJ63" s="241">
        <f t="shared" si="126"/>
        <v>1</v>
      </c>
      <c r="AK63" s="241">
        <f t="shared" si="126"/>
        <v>1</v>
      </c>
      <c r="AL63" s="241">
        <f t="shared" si="126"/>
        <v>1</v>
      </c>
      <c r="AM63" s="241">
        <f t="shared" si="126"/>
        <v>1</v>
      </c>
      <c r="AN63" s="241">
        <f t="shared" si="126"/>
        <v>1</v>
      </c>
      <c r="AO63" s="241">
        <f t="shared" si="126"/>
        <v>1</v>
      </c>
      <c r="AP63" s="241">
        <f t="shared" si="126"/>
        <v>1</v>
      </c>
      <c r="AQ63" s="241">
        <f t="shared" si="126"/>
        <v>1</v>
      </c>
      <c r="AR63" s="241">
        <f t="shared" si="126"/>
        <v>1</v>
      </c>
      <c r="AS63" s="241">
        <f t="shared" si="126"/>
        <v>1</v>
      </c>
      <c r="AT63" s="241">
        <f t="shared" si="126"/>
        <v>1</v>
      </c>
      <c r="AU63" s="241">
        <f t="shared" si="126"/>
        <v>1</v>
      </c>
      <c r="AV63" s="241">
        <f t="shared" si="126"/>
        <v>1</v>
      </c>
      <c r="AW63" s="241">
        <f t="shared" si="126"/>
        <v>1</v>
      </c>
      <c r="AX63" s="241">
        <f t="shared" si="126"/>
        <v>1</v>
      </c>
      <c r="AY63" s="241">
        <f t="shared" si="126"/>
        <v>1</v>
      </c>
      <c r="AZ63" s="241">
        <f t="shared" si="126"/>
        <v>1</v>
      </c>
      <c r="BA63" s="241">
        <f t="shared" si="126"/>
        <v>1</v>
      </c>
      <c r="BB63" s="241">
        <f t="shared" si="126"/>
        <v>1</v>
      </c>
      <c r="BC63" s="241">
        <f t="shared" ref="BC63:CE63" si="127">IF(DATE(YEAR(BB63)+$J$63,MONTH(BB63)+$K$63,DAY(1))&lt;=$U$63,DATE(YEAR(BB63)+$J$63,MONTH(BB63)+$K$63,DAY(1)),0)</f>
        <v>1</v>
      </c>
      <c r="BD63" s="241">
        <f t="shared" si="127"/>
        <v>1</v>
      </c>
      <c r="BE63" s="241">
        <f t="shared" si="127"/>
        <v>1</v>
      </c>
      <c r="BF63" s="241">
        <f t="shared" si="127"/>
        <v>1</v>
      </c>
      <c r="BG63" s="241">
        <f t="shared" si="127"/>
        <v>1</v>
      </c>
      <c r="BH63" s="241">
        <f t="shared" si="127"/>
        <v>1</v>
      </c>
      <c r="BI63" s="241">
        <f t="shared" si="127"/>
        <v>1</v>
      </c>
      <c r="BJ63" s="241">
        <f t="shared" si="127"/>
        <v>1</v>
      </c>
      <c r="BK63" s="241">
        <f t="shared" si="127"/>
        <v>1</v>
      </c>
      <c r="BL63" s="241">
        <f t="shared" si="127"/>
        <v>1</v>
      </c>
      <c r="BM63" s="241">
        <f t="shared" si="127"/>
        <v>1</v>
      </c>
      <c r="BN63" s="241">
        <f t="shared" si="127"/>
        <v>1</v>
      </c>
      <c r="BO63" s="241">
        <f t="shared" si="127"/>
        <v>1</v>
      </c>
      <c r="BP63" s="241">
        <f t="shared" si="127"/>
        <v>1</v>
      </c>
      <c r="BQ63" s="241">
        <f t="shared" si="127"/>
        <v>1</v>
      </c>
      <c r="BR63" s="241">
        <f t="shared" si="127"/>
        <v>1</v>
      </c>
      <c r="BS63" s="241">
        <f t="shared" si="127"/>
        <v>1</v>
      </c>
      <c r="BT63" s="241">
        <f t="shared" si="127"/>
        <v>1</v>
      </c>
      <c r="BU63" s="241">
        <f t="shared" si="127"/>
        <v>1</v>
      </c>
      <c r="BV63" s="241">
        <f t="shared" si="127"/>
        <v>1</v>
      </c>
      <c r="BW63" s="241">
        <f t="shared" si="127"/>
        <v>1</v>
      </c>
      <c r="BX63" s="241">
        <f t="shared" si="127"/>
        <v>1</v>
      </c>
      <c r="BY63" s="241">
        <f t="shared" si="127"/>
        <v>1</v>
      </c>
      <c r="BZ63" s="241">
        <f t="shared" si="127"/>
        <v>1</v>
      </c>
      <c r="CA63" s="241">
        <f t="shared" si="127"/>
        <v>1</v>
      </c>
      <c r="CB63" s="241">
        <f t="shared" si="127"/>
        <v>1</v>
      </c>
      <c r="CC63" s="241">
        <f t="shared" si="127"/>
        <v>1</v>
      </c>
      <c r="CD63" s="241">
        <f t="shared" si="127"/>
        <v>1</v>
      </c>
      <c r="CE63" s="241">
        <f t="shared" si="127"/>
        <v>1</v>
      </c>
      <c r="CF63" s="239"/>
      <c r="CG63" s="239"/>
      <c r="CH63" s="239"/>
    </row>
    <row r="64" spans="1:86" s="1" customFormat="1" ht="15.75" x14ac:dyDescent="0.25">
      <c r="A64" s="305"/>
      <c r="B64" s="254"/>
      <c r="C64" s="255"/>
      <c r="D64" s="470"/>
      <c r="E64" s="256"/>
      <c r="F64" s="256"/>
      <c r="G64" s="346"/>
      <c r="H64" s="256"/>
      <c r="I64" s="256"/>
      <c r="J64" s="319"/>
      <c r="K64" s="319"/>
      <c r="L64" s="256"/>
      <c r="M64" s="518"/>
      <c r="N64" s="257"/>
      <c r="O64" s="347"/>
      <c r="P64" s="257"/>
      <c r="Q64" s="259"/>
      <c r="R64" s="203">
        <f t="shared" si="87"/>
        <v>0</v>
      </c>
      <c r="S64" s="203">
        <f t="shared" si="88"/>
        <v>0</v>
      </c>
      <c r="T64" s="313"/>
      <c r="U64" s="240">
        <f t="shared" si="86"/>
        <v>219460</v>
      </c>
      <c r="V64" s="241">
        <f t="shared" si="89"/>
        <v>1</v>
      </c>
      <c r="W64" s="241">
        <f t="shared" ref="W64:BB64" si="128">IF(DATE(YEAR(V64)+$J$64,MONTH(V64)+$K$64,DAY(1))&lt;=$U$64,DATE(YEAR(V64)+$J$64,MONTH(V64)+$K$64,DAY(1)),0)</f>
        <v>1</v>
      </c>
      <c r="X64" s="241">
        <f t="shared" si="128"/>
        <v>1</v>
      </c>
      <c r="Y64" s="241">
        <f t="shared" si="128"/>
        <v>1</v>
      </c>
      <c r="Z64" s="241">
        <f t="shared" si="128"/>
        <v>1</v>
      </c>
      <c r="AA64" s="241">
        <f t="shared" si="128"/>
        <v>1</v>
      </c>
      <c r="AB64" s="241">
        <f t="shared" si="128"/>
        <v>1</v>
      </c>
      <c r="AC64" s="241">
        <f t="shared" si="128"/>
        <v>1</v>
      </c>
      <c r="AD64" s="241">
        <f t="shared" si="128"/>
        <v>1</v>
      </c>
      <c r="AE64" s="241">
        <f t="shared" si="128"/>
        <v>1</v>
      </c>
      <c r="AF64" s="241">
        <f t="shared" si="128"/>
        <v>1</v>
      </c>
      <c r="AG64" s="241">
        <f t="shared" si="128"/>
        <v>1</v>
      </c>
      <c r="AH64" s="241">
        <f t="shared" si="128"/>
        <v>1</v>
      </c>
      <c r="AI64" s="241">
        <f t="shared" si="128"/>
        <v>1</v>
      </c>
      <c r="AJ64" s="241">
        <f t="shared" si="128"/>
        <v>1</v>
      </c>
      <c r="AK64" s="241">
        <f t="shared" si="128"/>
        <v>1</v>
      </c>
      <c r="AL64" s="241">
        <f t="shared" si="128"/>
        <v>1</v>
      </c>
      <c r="AM64" s="241">
        <f t="shared" si="128"/>
        <v>1</v>
      </c>
      <c r="AN64" s="241">
        <f t="shared" si="128"/>
        <v>1</v>
      </c>
      <c r="AO64" s="241">
        <f t="shared" si="128"/>
        <v>1</v>
      </c>
      <c r="AP64" s="241">
        <f t="shared" si="128"/>
        <v>1</v>
      </c>
      <c r="AQ64" s="241">
        <f t="shared" si="128"/>
        <v>1</v>
      </c>
      <c r="AR64" s="241">
        <f t="shared" si="128"/>
        <v>1</v>
      </c>
      <c r="AS64" s="241">
        <f t="shared" si="128"/>
        <v>1</v>
      </c>
      <c r="AT64" s="241">
        <f t="shared" si="128"/>
        <v>1</v>
      </c>
      <c r="AU64" s="241">
        <f t="shared" si="128"/>
        <v>1</v>
      </c>
      <c r="AV64" s="241">
        <f t="shared" si="128"/>
        <v>1</v>
      </c>
      <c r="AW64" s="241">
        <f t="shared" si="128"/>
        <v>1</v>
      </c>
      <c r="AX64" s="241">
        <f t="shared" si="128"/>
        <v>1</v>
      </c>
      <c r="AY64" s="241">
        <f t="shared" si="128"/>
        <v>1</v>
      </c>
      <c r="AZ64" s="241">
        <f t="shared" si="128"/>
        <v>1</v>
      </c>
      <c r="BA64" s="241">
        <f t="shared" si="128"/>
        <v>1</v>
      </c>
      <c r="BB64" s="241">
        <f t="shared" si="128"/>
        <v>1</v>
      </c>
      <c r="BC64" s="241">
        <f t="shared" ref="BC64:CE64" si="129">IF(DATE(YEAR(BB64)+$J$64,MONTH(BB64)+$K$64,DAY(1))&lt;=$U$64,DATE(YEAR(BB64)+$J$64,MONTH(BB64)+$K$64,DAY(1)),0)</f>
        <v>1</v>
      </c>
      <c r="BD64" s="241">
        <f t="shared" si="129"/>
        <v>1</v>
      </c>
      <c r="BE64" s="241">
        <f t="shared" si="129"/>
        <v>1</v>
      </c>
      <c r="BF64" s="241">
        <f t="shared" si="129"/>
        <v>1</v>
      </c>
      <c r="BG64" s="241">
        <f t="shared" si="129"/>
        <v>1</v>
      </c>
      <c r="BH64" s="241">
        <f t="shared" si="129"/>
        <v>1</v>
      </c>
      <c r="BI64" s="241">
        <f t="shared" si="129"/>
        <v>1</v>
      </c>
      <c r="BJ64" s="241">
        <f t="shared" si="129"/>
        <v>1</v>
      </c>
      <c r="BK64" s="241">
        <f t="shared" si="129"/>
        <v>1</v>
      </c>
      <c r="BL64" s="241">
        <f t="shared" si="129"/>
        <v>1</v>
      </c>
      <c r="BM64" s="241">
        <f t="shared" si="129"/>
        <v>1</v>
      </c>
      <c r="BN64" s="241">
        <f t="shared" si="129"/>
        <v>1</v>
      </c>
      <c r="BO64" s="241">
        <f t="shared" si="129"/>
        <v>1</v>
      </c>
      <c r="BP64" s="241">
        <f t="shared" si="129"/>
        <v>1</v>
      </c>
      <c r="BQ64" s="241">
        <f t="shared" si="129"/>
        <v>1</v>
      </c>
      <c r="BR64" s="241">
        <f t="shared" si="129"/>
        <v>1</v>
      </c>
      <c r="BS64" s="241">
        <f t="shared" si="129"/>
        <v>1</v>
      </c>
      <c r="BT64" s="241">
        <f t="shared" si="129"/>
        <v>1</v>
      </c>
      <c r="BU64" s="241">
        <f t="shared" si="129"/>
        <v>1</v>
      </c>
      <c r="BV64" s="241">
        <f t="shared" si="129"/>
        <v>1</v>
      </c>
      <c r="BW64" s="241">
        <f t="shared" si="129"/>
        <v>1</v>
      </c>
      <c r="BX64" s="241">
        <f t="shared" si="129"/>
        <v>1</v>
      </c>
      <c r="BY64" s="241">
        <f t="shared" si="129"/>
        <v>1</v>
      </c>
      <c r="BZ64" s="241">
        <f t="shared" si="129"/>
        <v>1</v>
      </c>
      <c r="CA64" s="241">
        <f t="shared" si="129"/>
        <v>1</v>
      </c>
      <c r="CB64" s="241">
        <f t="shared" si="129"/>
        <v>1</v>
      </c>
      <c r="CC64" s="241">
        <f t="shared" si="129"/>
        <v>1</v>
      </c>
      <c r="CD64" s="241">
        <f t="shared" si="129"/>
        <v>1</v>
      </c>
      <c r="CE64" s="241">
        <f t="shared" si="129"/>
        <v>1</v>
      </c>
      <c r="CF64" s="239"/>
      <c r="CG64" s="239"/>
      <c r="CH64" s="239"/>
    </row>
    <row r="65" spans="1:86" s="1" customFormat="1" ht="15.75" x14ac:dyDescent="0.25">
      <c r="A65" s="305"/>
      <c r="B65" s="254"/>
      <c r="C65" s="255"/>
      <c r="D65" s="470"/>
      <c r="E65" s="256"/>
      <c r="F65" s="256"/>
      <c r="G65" s="346"/>
      <c r="H65" s="256"/>
      <c r="I65" s="256"/>
      <c r="J65" s="319"/>
      <c r="K65" s="319"/>
      <c r="L65" s="374"/>
      <c r="M65" s="518"/>
      <c r="N65" s="257"/>
      <c r="O65" s="347"/>
      <c r="P65" s="257"/>
      <c r="Q65" s="259"/>
      <c r="R65" s="203">
        <f t="shared" si="87"/>
        <v>0</v>
      </c>
      <c r="S65" s="203">
        <f t="shared" si="88"/>
        <v>0</v>
      </c>
      <c r="T65" s="313"/>
      <c r="U65" s="240">
        <f t="shared" si="86"/>
        <v>219460</v>
      </c>
      <c r="V65" s="241">
        <f t="shared" si="89"/>
        <v>1</v>
      </c>
      <c r="W65" s="241">
        <f t="shared" ref="W65:BB65" si="130">IF(DATE(YEAR(V65)+$J$65,MONTH(V65)+$K$65,DAY(1))&lt;=$U$65,DATE(YEAR(V65)+$J$65,MONTH(V65)+$K$65,DAY(1)),0)</f>
        <v>1</v>
      </c>
      <c r="X65" s="241">
        <f t="shared" si="130"/>
        <v>1</v>
      </c>
      <c r="Y65" s="241">
        <f t="shared" si="130"/>
        <v>1</v>
      </c>
      <c r="Z65" s="241">
        <f t="shared" si="130"/>
        <v>1</v>
      </c>
      <c r="AA65" s="241">
        <f t="shared" si="130"/>
        <v>1</v>
      </c>
      <c r="AB65" s="241">
        <f t="shared" si="130"/>
        <v>1</v>
      </c>
      <c r="AC65" s="241">
        <f t="shared" si="130"/>
        <v>1</v>
      </c>
      <c r="AD65" s="241">
        <f t="shared" si="130"/>
        <v>1</v>
      </c>
      <c r="AE65" s="241">
        <f t="shared" si="130"/>
        <v>1</v>
      </c>
      <c r="AF65" s="241">
        <f t="shared" si="130"/>
        <v>1</v>
      </c>
      <c r="AG65" s="241">
        <f t="shared" si="130"/>
        <v>1</v>
      </c>
      <c r="AH65" s="241">
        <f t="shared" si="130"/>
        <v>1</v>
      </c>
      <c r="AI65" s="241">
        <f t="shared" si="130"/>
        <v>1</v>
      </c>
      <c r="AJ65" s="241">
        <f t="shared" si="130"/>
        <v>1</v>
      </c>
      <c r="AK65" s="241">
        <f t="shared" si="130"/>
        <v>1</v>
      </c>
      <c r="AL65" s="241">
        <f t="shared" si="130"/>
        <v>1</v>
      </c>
      <c r="AM65" s="241">
        <f t="shared" si="130"/>
        <v>1</v>
      </c>
      <c r="AN65" s="241">
        <f t="shared" si="130"/>
        <v>1</v>
      </c>
      <c r="AO65" s="241">
        <f t="shared" si="130"/>
        <v>1</v>
      </c>
      <c r="AP65" s="241">
        <f t="shared" si="130"/>
        <v>1</v>
      </c>
      <c r="AQ65" s="241">
        <f t="shared" si="130"/>
        <v>1</v>
      </c>
      <c r="AR65" s="241">
        <f t="shared" si="130"/>
        <v>1</v>
      </c>
      <c r="AS65" s="241">
        <f t="shared" si="130"/>
        <v>1</v>
      </c>
      <c r="AT65" s="241">
        <f t="shared" si="130"/>
        <v>1</v>
      </c>
      <c r="AU65" s="241">
        <f t="shared" si="130"/>
        <v>1</v>
      </c>
      <c r="AV65" s="241">
        <f t="shared" si="130"/>
        <v>1</v>
      </c>
      <c r="AW65" s="241">
        <f t="shared" si="130"/>
        <v>1</v>
      </c>
      <c r="AX65" s="241">
        <f t="shared" si="130"/>
        <v>1</v>
      </c>
      <c r="AY65" s="241">
        <f t="shared" si="130"/>
        <v>1</v>
      </c>
      <c r="AZ65" s="241">
        <f t="shared" si="130"/>
        <v>1</v>
      </c>
      <c r="BA65" s="241">
        <f t="shared" si="130"/>
        <v>1</v>
      </c>
      <c r="BB65" s="241">
        <f t="shared" si="130"/>
        <v>1</v>
      </c>
      <c r="BC65" s="241">
        <f t="shared" ref="BC65:CE65" si="131">IF(DATE(YEAR(BB65)+$J$65,MONTH(BB65)+$K$65,DAY(1))&lt;=$U$65,DATE(YEAR(BB65)+$J$65,MONTH(BB65)+$K$65,DAY(1)),0)</f>
        <v>1</v>
      </c>
      <c r="BD65" s="241">
        <f t="shared" si="131"/>
        <v>1</v>
      </c>
      <c r="BE65" s="241">
        <f t="shared" si="131"/>
        <v>1</v>
      </c>
      <c r="BF65" s="241">
        <f t="shared" si="131"/>
        <v>1</v>
      </c>
      <c r="BG65" s="241">
        <f t="shared" si="131"/>
        <v>1</v>
      </c>
      <c r="BH65" s="241">
        <f t="shared" si="131"/>
        <v>1</v>
      </c>
      <c r="BI65" s="241">
        <f t="shared" si="131"/>
        <v>1</v>
      </c>
      <c r="BJ65" s="241">
        <f t="shared" si="131"/>
        <v>1</v>
      </c>
      <c r="BK65" s="241">
        <f t="shared" si="131"/>
        <v>1</v>
      </c>
      <c r="BL65" s="241">
        <f t="shared" si="131"/>
        <v>1</v>
      </c>
      <c r="BM65" s="241">
        <f t="shared" si="131"/>
        <v>1</v>
      </c>
      <c r="BN65" s="241">
        <f t="shared" si="131"/>
        <v>1</v>
      </c>
      <c r="BO65" s="241">
        <f t="shared" si="131"/>
        <v>1</v>
      </c>
      <c r="BP65" s="241">
        <f t="shared" si="131"/>
        <v>1</v>
      </c>
      <c r="BQ65" s="241">
        <f t="shared" si="131"/>
        <v>1</v>
      </c>
      <c r="BR65" s="241">
        <f t="shared" si="131"/>
        <v>1</v>
      </c>
      <c r="BS65" s="241">
        <f t="shared" si="131"/>
        <v>1</v>
      </c>
      <c r="BT65" s="241">
        <f t="shared" si="131"/>
        <v>1</v>
      </c>
      <c r="BU65" s="241">
        <f t="shared" si="131"/>
        <v>1</v>
      </c>
      <c r="BV65" s="241">
        <f t="shared" si="131"/>
        <v>1</v>
      </c>
      <c r="BW65" s="241">
        <f t="shared" si="131"/>
        <v>1</v>
      </c>
      <c r="BX65" s="241">
        <f t="shared" si="131"/>
        <v>1</v>
      </c>
      <c r="BY65" s="241">
        <f t="shared" si="131"/>
        <v>1</v>
      </c>
      <c r="BZ65" s="241">
        <f t="shared" si="131"/>
        <v>1</v>
      </c>
      <c r="CA65" s="241">
        <f t="shared" si="131"/>
        <v>1</v>
      </c>
      <c r="CB65" s="241">
        <f t="shared" si="131"/>
        <v>1</v>
      </c>
      <c r="CC65" s="241">
        <f t="shared" si="131"/>
        <v>1</v>
      </c>
      <c r="CD65" s="241">
        <f t="shared" si="131"/>
        <v>1</v>
      </c>
      <c r="CE65" s="241">
        <f t="shared" si="131"/>
        <v>1</v>
      </c>
      <c r="CF65" s="239"/>
      <c r="CG65" s="239"/>
      <c r="CH65" s="239"/>
    </row>
    <row r="66" spans="1:86" s="1" customFormat="1" ht="15.75" x14ac:dyDescent="0.25">
      <c r="A66" s="305"/>
      <c r="B66" s="254"/>
      <c r="C66" s="255"/>
      <c r="D66" s="470"/>
      <c r="E66" s="256"/>
      <c r="F66" s="256"/>
      <c r="G66" s="346"/>
      <c r="H66" s="256"/>
      <c r="I66" s="256"/>
      <c r="J66" s="319"/>
      <c r="K66" s="319"/>
      <c r="L66" s="374"/>
      <c r="M66" s="518"/>
      <c r="N66" s="257"/>
      <c r="O66" s="347"/>
      <c r="P66" s="257"/>
      <c r="Q66" s="259"/>
      <c r="R66" s="203">
        <f t="shared" si="87"/>
        <v>0</v>
      </c>
      <c r="S66" s="203">
        <f t="shared" si="88"/>
        <v>0</v>
      </c>
      <c r="T66" s="313"/>
      <c r="U66" s="240">
        <f t="shared" si="86"/>
        <v>219460</v>
      </c>
      <c r="V66" s="241">
        <f t="shared" si="89"/>
        <v>1</v>
      </c>
      <c r="W66" s="241">
        <f t="shared" ref="W66:BB66" si="132">IF(DATE(YEAR(V66)+$J$66,MONTH(V66)+$K$66,DAY(1))&lt;=$U$66,DATE(YEAR(V66)+$J$66,MONTH(V66)+$K$66,DAY(1)),0)</f>
        <v>1</v>
      </c>
      <c r="X66" s="241">
        <f t="shared" si="132"/>
        <v>1</v>
      </c>
      <c r="Y66" s="241">
        <f t="shared" si="132"/>
        <v>1</v>
      </c>
      <c r="Z66" s="241">
        <f t="shared" si="132"/>
        <v>1</v>
      </c>
      <c r="AA66" s="241">
        <f t="shared" si="132"/>
        <v>1</v>
      </c>
      <c r="AB66" s="241">
        <f t="shared" si="132"/>
        <v>1</v>
      </c>
      <c r="AC66" s="241">
        <f t="shared" si="132"/>
        <v>1</v>
      </c>
      <c r="AD66" s="241">
        <f t="shared" si="132"/>
        <v>1</v>
      </c>
      <c r="AE66" s="241">
        <f t="shared" si="132"/>
        <v>1</v>
      </c>
      <c r="AF66" s="241">
        <f t="shared" si="132"/>
        <v>1</v>
      </c>
      <c r="AG66" s="241">
        <f t="shared" si="132"/>
        <v>1</v>
      </c>
      <c r="AH66" s="241">
        <f t="shared" si="132"/>
        <v>1</v>
      </c>
      <c r="AI66" s="241">
        <f t="shared" si="132"/>
        <v>1</v>
      </c>
      <c r="AJ66" s="241">
        <f t="shared" si="132"/>
        <v>1</v>
      </c>
      <c r="AK66" s="241">
        <f t="shared" si="132"/>
        <v>1</v>
      </c>
      <c r="AL66" s="241">
        <f t="shared" si="132"/>
        <v>1</v>
      </c>
      <c r="AM66" s="241">
        <f t="shared" si="132"/>
        <v>1</v>
      </c>
      <c r="AN66" s="241">
        <f t="shared" si="132"/>
        <v>1</v>
      </c>
      <c r="AO66" s="241">
        <f t="shared" si="132"/>
        <v>1</v>
      </c>
      <c r="AP66" s="241">
        <f t="shared" si="132"/>
        <v>1</v>
      </c>
      <c r="AQ66" s="241">
        <f t="shared" si="132"/>
        <v>1</v>
      </c>
      <c r="AR66" s="241">
        <f t="shared" si="132"/>
        <v>1</v>
      </c>
      <c r="AS66" s="241">
        <f t="shared" si="132"/>
        <v>1</v>
      </c>
      <c r="AT66" s="241">
        <f t="shared" si="132"/>
        <v>1</v>
      </c>
      <c r="AU66" s="241">
        <f t="shared" si="132"/>
        <v>1</v>
      </c>
      <c r="AV66" s="241">
        <f t="shared" si="132"/>
        <v>1</v>
      </c>
      <c r="AW66" s="241">
        <f t="shared" si="132"/>
        <v>1</v>
      </c>
      <c r="AX66" s="241">
        <f t="shared" si="132"/>
        <v>1</v>
      </c>
      <c r="AY66" s="241">
        <f t="shared" si="132"/>
        <v>1</v>
      </c>
      <c r="AZ66" s="241">
        <f t="shared" si="132"/>
        <v>1</v>
      </c>
      <c r="BA66" s="241">
        <f t="shared" si="132"/>
        <v>1</v>
      </c>
      <c r="BB66" s="241">
        <f t="shared" si="132"/>
        <v>1</v>
      </c>
      <c r="BC66" s="241">
        <f t="shared" ref="BC66:CE66" si="133">IF(DATE(YEAR(BB66)+$J$66,MONTH(BB66)+$K$66,DAY(1))&lt;=$U$66,DATE(YEAR(BB66)+$J$66,MONTH(BB66)+$K$66,DAY(1)),0)</f>
        <v>1</v>
      </c>
      <c r="BD66" s="241">
        <f t="shared" si="133"/>
        <v>1</v>
      </c>
      <c r="BE66" s="241">
        <f t="shared" si="133"/>
        <v>1</v>
      </c>
      <c r="BF66" s="241">
        <f t="shared" si="133"/>
        <v>1</v>
      </c>
      <c r="BG66" s="241">
        <f t="shared" si="133"/>
        <v>1</v>
      </c>
      <c r="BH66" s="241">
        <f t="shared" si="133"/>
        <v>1</v>
      </c>
      <c r="BI66" s="241">
        <f t="shared" si="133"/>
        <v>1</v>
      </c>
      <c r="BJ66" s="241">
        <f t="shared" si="133"/>
        <v>1</v>
      </c>
      <c r="BK66" s="241">
        <f t="shared" si="133"/>
        <v>1</v>
      </c>
      <c r="BL66" s="241">
        <f t="shared" si="133"/>
        <v>1</v>
      </c>
      <c r="BM66" s="241">
        <f t="shared" si="133"/>
        <v>1</v>
      </c>
      <c r="BN66" s="241">
        <f t="shared" si="133"/>
        <v>1</v>
      </c>
      <c r="BO66" s="241">
        <f t="shared" si="133"/>
        <v>1</v>
      </c>
      <c r="BP66" s="241">
        <f t="shared" si="133"/>
        <v>1</v>
      </c>
      <c r="BQ66" s="241">
        <f t="shared" si="133"/>
        <v>1</v>
      </c>
      <c r="BR66" s="241">
        <f t="shared" si="133"/>
        <v>1</v>
      </c>
      <c r="BS66" s="241">
        <f t="shared" si="133"/>
        <v>1</v>
      </c>
      <c r="BT66" s="241">
        <f t="shared" si="133"/>
        <v>1</v>
      </c>
      <c r="BU66" s="241">
        <f t="shared" si="133"/>
        <v>1</v>
      </c>
      <c r="BV66" s="241">
        <f t="shared" si="133"/>
        <v>1</v>
      </c>
      <c r="BW66" s="241">
        <f t="shared" si="133"/>
        <v>1</v>
      </c>
      <c r="BX66" s="241">
        <f t="shared" si="133"/>
        <v>1</v>
      </c>
      <c r="BY66" s="241">
        <f t="shared" si="133"/>
        <v>1</v>
      </c>
      <c r="BZ66" s="241">
        <f t="shared" si="133"/>
        <v>1</v>
      </c>
      <c r="CA66" s="241">
        <f t="shared" si="133"/>
        <v>1</v>
      </c>
      <c r="CB66" s="241">
        <f t="shared" si="133"/>
        <v>1</v>
      </c>
      <c r="CC66" s="241">
        <f t="shared" si="133"/>
        <v>1</v>
      </c>
      <c r="CD66" s="241">
        <f t="shared" si="133"/>
        <v>1</v>
      </c>
      <c r="CE66" s="241">
        <f t="shared" si="133"/>
        <v>1</v>
      </c>
      <c r="CF66" s="239"/>
      <c r="CG66" s="239"/>
      <c r="CH66" s="239"/>
    </row>
    <row r="67" spans="1:86" s="1" customFormat="1" ht="15.75" x14ac:dyDescent="0.25">
      <c r="A67" s="305"/>
      <c r="B67" s="254"/>
      <c r="C67" s="255"/>
      <c r="D67" s="470"/>
      <c r="E67" s="256"/>
      <c r="F67" s="256"/>
      <c r="G67" s="346"/>
      <c r="H67" s="256"/>
      <c r="I67" s="256"/>
      <c r="J67" s="319"/>
      <c r="K67" s="319"/>
      <c r="L67" s="256"/>
      <c r="M67" s="518"/>
      <c r="N67" s="257"/>
      <c r="O67" s="347"/>
      <c r="P67" s="257"/>
      <c r="Q67" s="259"/>
      <c r="R67" s="203">
        <f t="shared" si="87"/>
        <v>0</v>
      </c>
      <c r="S67" s="203">
        <f t="shared" si="88"/>
        <v>0</v>
      </c>
      <c r="T67" s="313"/>
      <c r="U67" s="240">
        <f t="shared" si="86"/>
        <v>219460</v>
      </c>
      <c r="V67" s="241">
        <f t="shared" si="89"/>
        <v>1</v>
      </c>
      <c r="W67" s="241">
        <f t="shared" ref="W67:BB67" si="134">IF(DATE(YEAR(V67)+$J$67,MONTH(V67)+$K$67,DAY(1))&lt;=$U$67,DATE(YEAR(V67)+$J$67,MONTH(V67)+$K$67,DAY(1)),0)</f>
        <v>1</v>
      </c>
      <c r="X67" s="241">
        <f t="shared" si="134"/>
        <v>1</v>
      </c>
      <c r="Y67" s="241">
        <f t="shared" si="134"/>
        <v>1</v>
      </c>
      <c r="Z67" s="241">
        <f t="shared" si="134"/>
        <v>1</v>
      </c>
      <c r="AA67" s="241">
        <f t="shared" si="134"/>
        <v>1</v>
      </c>
      <c r="AB67" s="241">
        <f t="shared" si="134"/>
        <v>1</v>
      </c>
      <c r="AC67" s="241">
        <f t="shared" si="134"/>
        <v>1</v>
      </c>
      <c r="AD67" s="241">
        <f t="shared" si="134"/>
        <v>1</v>
      </c>
      <c r="AE67" s="241">
        <f t="shared" si="134"/>
        <v>1</v>
      </c>
      <c r="AF67" s="241">
        <f t="shared" si="134"/>
        <v>1</v>
      </c>
      <c r="AG67" s="241">
        <f t="shared" si="134"/>
        <v>1</v>
      </c>
      <c r="AH67" s="241">
        <f t="shared" si="134"/>
        <v>1</v>
      </c>
      <c r="AI67" s="241">
        <f t="shared" si="134"/>
        <v>1</v>
      </c>
      <c r="AJ67" s="241">
        <f t="shared" si="134"/>
        <v>1</v>
      </c>
      <c r="AK67" s="241">
        <f t="shared" si="134"/>
        <v>1</v>
      </c>
      <c r="AL67" s="241">
        <f t="shared" si="134"/>
        <v>1</v>
      </c>
      <c r="AM67" s="241">
        <f t="shared" si="134"/>
        <v>1</v>
      </c>
      <c r="AN67" s="241">
        <f t="shared" si="134"/>
        <v>1</v>
      </c>
      <c r="AO67" s="241">
        <f t="shared" si="134"/>
        <v>1</v>
      </c>
      <c r="AP67" s="241">
        <f t="shared" si="134"/>
        <v>1</v>
      </c>
      <c r="AQ67" s="241">
        <f t="shared" si="134"/>
        <v>1</v>
      </c>
      <c r="AR67" s="241">
        <f t="shared" si="134"/>
        <v>1</v>
      </c>
      <c r="AS67" s="241">
        <f t="shared" si="134"/>
        <v>1</v>
      </c>
      <c r="AT67" s="241">
        <f t="shared" si="134"/>
        <v>1</v>
      </c>
      <c r="AU67" s="241">
        <f t="shared" si="134"/>
        <v>1</v>
      </c>
      <c r="AV67" s="241">
        <f t="shared" si="134"/>
        <v>1</v>
      </c>
      <c r="AW67" s="241">
        <f t="shared" si="134"/>
        <v>1</v>
      </c>
      <c r="AX67" s="241">
        <f t="shared" si="134"/>
        <v>1</v>
      </c>
      <c r="AY67" s="241">
        <f t="shared" si="134"/>
        <v>1</v>
      </c>
      <c r="AZ67" s="241">
        <f t="shared" si="134"/>
        <v>1</v>
      </c>
      <c r="BA67" s="241">
        <f t="shared" si="134"/>
        <v>1</v>
      </c>
      <c r="BB67" s="241">
        <f t="shared" si="134"/>
        <v>1</v>
      </c>
      <c r="BC67" s="241">
        <f t="shared" ref="BC67:CE67" si="135">IF(DATE(YEAR(BB67)+$J$67,MONTH(BB67)+$K$67,DAY(1))&lt;=$U$67,DATE(YEAR(BB67)+$J$67,MONTH(BB67)+$K$67,DAY(1)),0)</f>
        <v>1</v>
      </c>
      <c r="BD67" s="241">
        <f t="shared" si="135"/>
        <v>1</v>
      </c>
      <c r="BE67" s="241">
        <f t="shared" si="135"/>
        <v>1</v>
      </c>
      <c r="BF67" s="241">
        <f t="shared" si="135"/>
        <v>1</v>
      </c>
      <c r="BG67" s="241">
        <f t="shared" si="135"/>
        <v>1</v>
      </c>
      <c r="BH67" s="241">
        <f t="shared" si="135"/>
        <v>1</v>
      </c>
      <c r="BI67" s="241">
        <f t="shared" si="135"/>
        <v>1</v>
      </c>
      <c r="BJ67" s="241">
        <f t="shared" si="135"/>
        <v>1</v>
      </c>
      <c r="BK67" s="241">
        <f t="shared" si="135"/>
        <v>1</v>
      </c>
      <c r="BL67" s="241">
        <f t="shared" si="135"/>
        <v>1</v>
      </c>
      <c r="BM67" s="241">
        <f t="shared" si="135"/>
        <v>1</v>
      </c>
      <c r="BN67" s="241">
        <f t="shared" si="135"/>
        <v>1</v>
      </c>
      <c r="BO67" s="241">
        <f t="shared" si="135"/>
        <v>1</v>
      </c>
      <c r="BP67" s="241">
        <f t="shared" si="135"/>
        <v>1</v>
      </c>
      <c r="BQ67" s="241">
        <f t="shared" si="135"/>
        <v>1</v>
      </c>
      <c r="BR67" s="241">
        <f t="shared" si="135"/>
        <v>1</v>
      </c>
      <c r="BS67" s="241">
        <f t="shared" si="135"/>
        <v>1</v>
      </c>
      <c r="BT67" s="241">
        <f t="shared" si="135"/>
        <v>1</v>
      </c>
      <c r="BU67" s="241">
        <f t="shared" si="135"/>
        <v>1</v>
      </c>
      <c r="BV67" s="241">
        <f t="shared" si="135"/>
        <v>1</v>
      </c>
      <c r="BW67" s="241">
        <f t="shared" si="135"/>
        <v>1</v>
      </c>
      <c r="BX67" s="241">
        <f t="shared" si="135"/>
        <v>1</v>
      </c>
      <c r="BY67" s="241">
        <f t="shared" si="135"/>
        <v>1</v>
      </c>
      <c r="BZ67" s="241">
        <f t="shared" si="135"/>
        <v>1</v>
      </c>
      <c r="CA67" s="241">
        <f t="shared" si="135"/>
        <v>1</v>
      </c>
      <c r="CB67" s="241">
        <f t="shared" si="135"/>
        <v>1</v>
      </c>
      <c r="CC67" s="241">
        <f t="shared" si="135"/>
        <v>1</v>
      </c>
      <c r="CD67" s="241">
        <f t="shared" si="135"/>
        <v>1</v>
      </c>
      <c r="CE67" s="241">
        <f t="shared" si="135"/>
        <v>1</v>
      </c>
      <c r="CF67" s="239"/>
      <c r="CG67" s="239"/>
      <c r="CH67" s="239"/>
    </row>
    <row r="68" spans="1:86" s="1" customFormat="1" ht="15.75" x14ac:dyDescent="0.25">
      <c r="A68" s="305"/>
      <c r="B68" s="254"/>
      <c r="C68" s="255"/>
      <c r="D68" s="470"/>
      <c r="E68" s="256"/>
      <c r="F68" s="256"/>
      <c r="G68" s="346"/>
      <c r="H68" s="256"/>
      <c r="I68" s="256"/>
      <c r="J68" s="319"/>
      <c r="K68" s="319"/>
      <c r="L68" s="374"/>
      <c r="M68" s="518"/>
      <c r="N68" s="257"/>
      <c r="O68" s="347"/>
      <c r="P68" s="257"/>
      <c r="Q68" s="259"/>
      <c r="R68" s="203">
        <f t="shared" si="87"/>
        <v>0</v>
      </c>
      <c r="S68" s="203">
        <f t="shared" si="88"/>
        <v>0</v>
      </c>
      <c r="T68" s="313"/>
      <c r="U68" s="240">
        <f t="shared" si="86"/>
        <v>219460</v>
      </c>
      <c r="V68" s="241">
        <f t="shared" si="89"/>
        <v>1</v>
      </c>
      <c r="W68" s="241">
        <f t="shared" ref="W68:BB68" si="136">IF(DATE(YEAR(V68)+$J$68,MONTH(V68)+$K$68,DAY(1))&lt;=$U$68,DATE(YEAR(V68)+$J$68,MONTH(V68)+$K$68,DAY(1)),0)</f>
        <v>1</v>
      </c>
      <c r="X68" s="241">
        <f t="shared" si="136"/>
        <v>1</v>
      </c>
      <c r="Y68" s="241">
        <f t="shared" si="136"/>
        <v>1</v>
      </c>
      <c r="Z68" s="241">
        <f t="shared" si="136"/>
        <v>1</v>
      </c>
      <c r="AA68" s="241">
        <f t="shared" si="136"/>
        <v>1</v>
      </c>
      <c r="AB68" s="241">
        <f t="shared" si="136"/>
        <v>1</v>
      </c>
      <c r="AC68" s="241">
        <f t="shared" si="136"/>
        <v>1</v>
      </c>
      <c r="AD68" s="241">
        <f t="shared" si="136"/>
        <v>1</v>
      </c>
      <c r="AE68" s="241">
        <f t="shared" si="136"/>
        <v>1</v>
      </c>
      <c r="AF68" s="241">
        <f t="shared" si="136"/>
        <v>1</v>
      </c>
      <c r="AG68" s="241">
        <f t="shared" si="136"/>
        <v>1</v>
      </c>
      <c r="AH68" s="241">
        <f t="shared" si="136"/>
        <v>1</v>
      </c>
      <c r="AI68" s="241">
        <f t="shared" si="136"/>
        <v>1</v>
      </c>
      <c r="AJ68" s="241">
        <f t="shared" si="136"/>
        <v>1</v>
      </c>
      <c r="AK68" s="241">
        <f t="shared" si="136"/>
        <v>1</v>
      </c>
      <c r="AL68" s="241">
        <f t="shared" si="136"/>
        <v>1</v>
      </c>
      <c r="AM68" s="241">
        <f t="shared" si="136"/>
        <v>1</v>
      </c>
      <c r="AN68" s="241">
        <f t="shared" si="136"/>
        <v>1</v>
      </c>
      <c r="AO68" s="241">
        <f t="shared" si="136"/>
        <v>1</v>
      </c>
      <c r="AP68" s="241">
        <f t="shared" si="136"/>
        <v>1</v>
      </c>
      <c r="AQ68" s="241">
        <f t="shared" si="136"/>
        <v>1</v>
      </c>
      <c r="AR68" s="241">
        <f t="shared" si="136"/>
        <v>1</v>
      </c>
      <c r="AS68" s="241">
        <f t="shared" si="136"/>
        <v>1</v>
      </c>
      <c r="AT68" s="241">
        <f t="shared" si="136"/>
        <v>1</v>
      </c>
      <c r="AU68" s="241">
        <f t="shared" si="136"/>
        <v>1</v>
      </c>
      <c r="AV68" s="241">
        <f t="shared" si="136"/>
        <v>1</v>
      </c>
      <c r="AW68" s="241">
        <f t="shared" si="136"/>
        <v>1</v>
      </c>
      <c r="AX68" s="241">
        <f t="shared" si="136"/>
        <v>1</v>
      </c>
      <c r="AY68" s="241">
        <f t="shared" si="136"/>
        <v>1</v>
      </c>
      <c r="AZ68" s="241">
        <f t="shared" si="136"/>
        <v>1</v>
      </c>
      <c r="BA68" s="241">
        <f t="shared" si="136"/>
        <v>1</v>
      </c>
      <c r="BB68" s="241">
        <f t="shared" si="136"/>
        <v>1</v>
      </c>
      <c r="BC68" s="241">
        <f t="shared" ref="BC68:CE68" si="137">IF(DATE(YEAR(BB68)+$J$68,MONTH(BB68)+$K$68,DAY(1))&lt;=$U$68,DATE(YEAR(BB68)+$J$68,MONTH(BB68)+$K$68,DAY(1)),0)</f>
        <v>1</v>
      </c>
      <c r="BD68" s="241">
        <f t="shared" si="137"/>
        <v>1</v>
      </c>
      <c r="BE68" s="241">
        <f t="shared" si="137"/>
        <v>1</v>
      </c>
      <c r="BF68" s="241">
        <f t="shared" si="137"/>
        <v>1</v>
      </c>
      <c r="BG68" s="241">
        <f t="shared" si="137"/>
        <v>1</v>
      </c>
      <c r="BH68" s="241">
        <f t="shared" si="137"/>
        <v>1</v>
      </c>
      <c r="BI68" s="241">
        <f t="shared" si="137"/>
        <v>1</v>
      </c>
      <c r="BJ68" s="241">
        <f t="shared" si="137"/>
        <v>1</v>
      </c>
      <c r="BK68" s="241">
        <f t="shared" si="137"/>
        <v>1</v>
      </c>
      <c r="BL68" s="241">
        <f t="shared" si="137"/>
        <v>1</v>
      </c>
      <c r="BM68" s="241">
        <f t="shared" si="137"/>
        <v>1</v>
      </c>
      <c r="BN68" s="241">
        <f t="shared" si="137"/>
        <v>1</v>
      </c>
      <c r="BO68" s="241">
        <f t="shared" si="137"/>
        <v>1</v>
      </c>
      <c r="BP68" s="241">
        <f t="shared" si="137"/>
        <v>1</v>
      </c>
      <c r="BQ68" s="241">
        <f t="shared" si="137"/>
        <v>1</v>
      </c>
      <c r="BR68" s="241">
        <f t="shared" si="137"/>
        <v>1</v>
      </c>
      <c r="BS68" s="241">
        <f t="shared" si="137"/>
        <v>1</v>
      </c>
      <c r="BT68" s="241">
        <f t="shared" si="137"/>
        <v>1</v>
      </c>
      <c r="BU68" s="241">
        <f t="shared" si="137"/>
        <v>1</v>
      </c>
      <c r="BV68" s="241">
        <f t="shared" si="137"/>
        <v>1</v>
      </c>
      <c r="BW68" s="241">
        <f t="shared" si="137"/>
        <v>1</v>
      </c>
      <c r="BX68" s="241">
        <f t="shared" si="137"/>
        <v>1</v>
      </c>
      <c r="BY68" s="241">
        <f t="shared" si="137"/>
        <v>1</v>
      </c>
      <c r="BZ68" s="241">
        <f t="shared" si="137"/>
        <v>1</v>
      </c>
      <c r="CA68" s="241">
        <f t="shared" si="137"/>
        <v>1</v>
      </c>
      <c r="CB68" s="241">
        <f t="shared" si="137"/>
        <v>1</v>
      </c>
      <c r="CC68" s="241">
        <f t="shared" si="137"/>
        <v>1</v>
      </c>
      <c r="CD68" s="241">
        <f t="shared" si="137"/>
        <v>1</v>
      </c>
      <c r="CE68" s="241">
        <f t="shared" si="137"/>
        <v>1</v>
      </c>
      <c r="CF68" s="239"/>
      <c r="CG68" s="239"/>
      <c r="CH68" s="239"/>
    </row>
    <row r="69" spans="1:86" s="1" customFormat="1" ht="15.75" x14ac:dyDescent="0.25">
      <c r="A69" s="305"/>
      <c r="B69" s="254"/>
      <c r="C69" s="255"/>
      <c r="D69" s="470"/>
      <c r="E69" s="256"/>
      <c r="F69" s="256"/>
      <c r="G69" s="346"/>
      <c r="H69" s="256"/>
      <c r="I69" s="256"/>
      <c r="J69" s="319"/>
      <c r="K69" s="319"/>
      <c r="L69" s="374"/>
      <c r="M69" s="518"/>
      <c r="N69" s="257"/>
      <c r="O69" s="347"/>
      <c r="P69" s="257"/>
      <c r="Q69" s="259"/>
      <c r="R69" s="203">
        <f t="shared" si="87"/>
        <v>0</v>
      </c>
      <c r="S69" s="203">
        <f t="shared" si="88"/>
        <v>0</v>
      </c>
      <c r="T69" s="313"/>
      <c r="U69" s="240">
        <f t="shared" si="86"/>
        <v>219460</v>
      </c>
      <c r="V69" s="241">
        <f t="shared" si="89"/>
        <v>1</v>
      </c>
      <c r="W69" s="241">
        <f t="shared" ref="W69:BB69" si="138">IF(DATE(YEAR(V69)+$J$69,MONTH(V69)+$K$69,DAY(1))&lt;=$U$69,DATE(YEAR(V69)+$J$69,MONTH(V69)+$K$69,DAY(1)),0)</f>
        <v>1</v>
      </c>
      <c r="X69" s="241">
        <f t="shared" si="138"/>
        <v>1</v>
      </c>
      <c r="Y69" s="241">
        <f t="shared" si="138"/>
        <v>1</v>
      </c>
      <c r="Z69" s="241">
        <f t="shared" si="138"/>
        <v>1</v>
      </c>
      <c r="AA69" s="241">
        <f t="shared" si="138"/>
        <v>1</v>
      </c>
      <c r="AB69" s="241">
        <f t="shared" si="138"/>
        <v>1</v>
      </c>
      <c r="AC69" s="241">
        <f t="shared" si="138"/>
        <v>1</v>
      </c>
      <c r="AD69" s="241">
        <f t="shared" si="138"/>
        <v>1</v>
      </c>
      <c r="AE69" s="241">
        <f t="shared" si="138"/>
        <v>1</v>
      </c>
      <c r="AF69" s="241">
        <f t="shared" si="138"/>
        <v>1</v>
      </c>
      <c r="AG69" s="241">
        <f t="shared" si="138"/>
        <v>1</v>
      </c>
      <c r="AH69" s="241">
        <f t="shared" si="138"/>
        <v>1</v>
      </c>
      <c r="AI69" s="241">
        <f t="shared" si="138"/>
        <v>1</v>
      </c>
      <c r="AJ69" s="241">
        <f t="shared" si="138"/>
        <v>1</v>
      </c>
      <c r="AK69" s="241">
        <f t="shared" si="138"/>
        <v>1</v>
      </c>
      <c r="AL69" s="241">
        <f t="shared" si="138"/>
        <v>1</v>
      </c>
      <c r="AM69" s="241">
        <f t="shared" si="138"/>
        <v>1</v>
      </c>
      <c r="AN69" s="241">
        <f t="shared" si="138"/>
        <v>1</v>
      </c>
      <c r="AO69" s="241">
        <f t="shared" si="138"/>
        <v>1</v>
      </c>
      <c r="AP69" s="241">
        <f t="shared" si="138"/>
        <v>1</v>
      </c>
      <c r="AQ69" s="241">
        <f t="shared" si="138"/>
        <v>1</v>
      </c>
      <c r="AR69" s="241">
        <f t="shared" si="138"/>
        <v>1</v>
      </c>
      <c r="AS69" s="241">
        <f t="shared" si="138"/>
        <v>1</v>
      </c>
      <c r="AT69" s="241">
        <f t="shared" si="138"/>
        <v>1</v>
      </c>
      <c r="AU69" s="241">
        <f t="shared" si="138"/>
        <v>1</v>
      </c>
      <c r="AV69" s="241">
        <f t="shared" si="138"/>
        <v>1</v>
      </c>
      <c r="AW69" s="241">
        <f t="shared" si="138"/>
        <v>1</v>
      </c>
      <c r="AX69" s="241">
        <f t="shared" si="138"/>
        <v>1</v>
      </c>
      <c r="AY69" s="241">
        <f t="shared" si="138"/>
        <v>1</v>
      </c>
      <c r="AZ69" s="241">
        <f t="shared" si="138"/>
        <v>1</v>
      </c>
      <c r="BA69" s="241">
        <f t="shared" si="138"/>
        <v>1</v>
      </c>
      <c r="BB69" s="241">
        <f t="shared" si="138"/>
        <v>1</v>
      </c>
      <c r="BC69" s="241">
        <f t="shared" ref="BC69:CE69" si="139">IF(DATE(YEAR(BB69)+$J$69,MONTH(BB69)+$K$69,DAY(1))&lt;=$U$69,DATE(YEAR(BB69)+$J$69,MONTH(BB69)+$K$69,DAY(1)),0)</f>
        <v>1</v>
      </c>
      <c r="BD69" s="241">
        <f t="shared" si="139"/>
        <v>1</v>
      </c>
      <c r="BE69" s="241">
        <f t="shared" si="139"/>
        <v>1</v>
      </c>
      <c r="BF69" s="241">
        <f t="shared" si="139"/>
        <v>1</v>
      </c>
      <c r="BG69" s="241">
        <f t="shared" si="139"/>
        <v>1</v>
      </c>
      <c r="BH69" s="241">
        <f t="shared" si="139"/>
        <v>1</v>
      </c>
      <c r="BI69" s="241">
        <f t="shared" si="139"/>
        <v>1</v>
      </c>
      <c r="BJ69" s="241">
        <f t="shared" si="139"/>
        <v>1</v>
      </c>
      <c r="BK69" s="241">
        <f t="shared" si="139"/>
        <v>1</v>
      </c>
      <c r="BL69" s="241">
        <f t="shared" si="139"/>
        <v>1</v>
      </c>
      <c r="BM69" s="241">
        <f t="shared" si="139"/>
        <v>1</v>
      </c>
      <c r="BN69" s="241">
        <f t="shared" si="139"/>
        <v>1</v>
      </c>
      <c r="BO69" s="241">
        <f t="shared" si="139"/>
        <v>1</v>
      </c>
      <c r="BP69" s="241">
        <f t="shared" si="139"/>
        <v>1</v>
      </c>
      <c r="BQ69" s="241">
        <f t="shared" si="139"/>
        <v>1</v>
      </c>
      <c r="BR69" s="241">
        <f t="shared" si="139"/>
        <v>1</v>
      </c>
      <c r="BS69" s="241">
        <f t="shared" si="139"/>
        <v>1</v>
      </c>
      <c r="BT69" s="241">
        <f t="shared" si="139"/>
        <v>1</v>
      </c>
      <c r="BU69" s="241">
        <f t="shared" si="139"/>
        <v>1</v>
      </c>
      <c r="BV69" s="241">
        <f t="shared" si="139"/>
        <v>1</v>
      </c>
      <c r="BW69" s="241">
        <f t="shared" si="139"/>
        <v>1</v>
      </c>
      <c r="BX69" s="241">
        <f t="shared" si="139"/>
        <v>1</v>
      </c>
      <c r="BY69" s="241">
        <f t="shared" si="139"/>
        <v>1</v>
      </c>
      <c r="BZ69" s="241">
        <f t="shared" si="139"/>
        <v>1</v>
      </c>
      <c r="CA69" s="241">
        <f t="shared" si="139"/>
        <v>1</v>
      </c>
      <c r="CB69" s="241">
        <f t="shared" si="139"/>
        <v>1</v>
      </c>
      <c r="CC69" s="241">
        <f t="shared" si="139"/>
        <v>1</v>
      </c>
      <c r="CD69" s="241">
        <f t="shared" si="139"/>
        <v>1</v>
      </c>
      <c r="CE69" s="241">
        <f t="shared" si="139"/>
        <v>1</v>
      </c>
      <c r="CF69" s="239"/>
      <c r="CG69" s="239"/>
      <c r="CH69" s="239"/>
    </row>
    <row r="70" spans="1:86" s="1" customFormat="1" ht="15.75" x14ac:dyDescent="0.25">
      <c r="A70" s="305"/>
      <c r="B70" s="254"/>
      <c r="C70" s="255"/>
      <c r="D70" s="470"/>
      <c r="E70" s="256"/>
      <c r="F70" s="256"/>
      <c r="G70" s="346"/>
      <c r="H70" s="256"/>
      <c r="I70" s="256"/>
      <c r="J70" s="319"/>
      <c r="K70" s="319"/>
      <c r="L70" s="256"/>
      <c r="M70" s="518"/>
      <c r="N70" s="257"/>
      <c r="O70" s="347"/>
      <c r="P70" s="257"/>
      <c r="Q70" s="259"/>
      <c r="R70" s="203">
        <f t="shared" si="87"/>
        <v>0</v>
      </c>
      <c r="S70" s="203">
        <f t="shared" si="88"/>
        <v>0</v>
      </c>
      <c r="T70" s="313"/>
      <c r="U70" s="240">
        <f t="shared" si="86"/>
        <v>219460</v>
      </c>
      <c r="V70" s="241">
        <f t="shared" si="89"/>
        <v>1</v>
      </c>
      <c r="W70" s="241">
        <f t="shared" ref="W70:BB70" si="140">IF(DATE(YEAR(V70)+$J$70,MONTH(V70)+$K$70,DAY(1))&lt;=$U$70,DATE(YEAR(V70)+$J$70,MONTH(V70)+$K$70,DAY(1)),0)</f>
        <v>1</v>
      </c>
      <c r="X70" s="241">
        <f t="shared" si="140"/>
        <v>1</v>
      </c>
      <c r="Y70" s="241">
        <f t="shared" si="140"/>
        <v>1</v>
      </c>
      <c r="Z70" s="241">
        <f t="shared" si="140"/>
        <v>1</v>
      </c>
      <c r="AA70" s="241">
        <f t="shared" si="140"/>
        <v>1</v>
      </c>
      <c r="AB70" s="241">
        <f t="shared" si="140"/>
        <v>1</v>
      </c>
      <c r="AC70" s="241">
        <f t="shared" si="140"/>
        <v>1</v>
      </c>
      <c r="AD70" s="241">
        <f t="shared" si="140"/>
        <v>1</v>
      </c>
      <c r="AE70" s="241">
        <f t="shared" si="140"/>
        <v>1</v>
      </c>
      <c r="AF70" s="241">
        <f t="shared" si="140"/>
        <v>1</v>
      </c>
      <c r="AG70" s="241">
        <f t="shared" si="140"/>
        <v>1</v>
      </c>
      <c r="AH70" s="241">
        <f t="shared" si="140"/>
        <v>1</v>
      </c>
      <c r="AI70" s="241">
        <f t="shared" si="140"/>
        <v>1</v>
      </c>
      <c r="AJ70" s="241">
        <f t="shared" si="140"/>
        <v>1</v>
      </c>
      <c r="AK70" s="241">
        <f t="shared" si="140"/>
        <v>1</v>
      </c>
      <c r="AL70" s="241">
        <f t="shared" si="140"/>
        <v>1</v>
      </c>
      <c r="AM70" s="241">
        <f t="shared" si="140"/>
        <v>1</v>
      </c>
      <c r="AN70" s="241">
        <f t="shared" si="140"/>
        <v>1</v>
      </c>
      <c r="AO70" s="241">
        <f t="shared" si="140"/>
        <v>1</v>
      </c>
      <c r="AP70" s="241">
        <f t="shared" si="140"/>
        <v>1</v>
      </c>
      <c r="AQ70" s="241">
        <f t="shared" si="140"/>
        <v>1</v>
      </c>
      <c r="AR70" s="241">
        <f t="shared" si="140"/>
        <v>1</v>
      </c>
      <c r="AS70" s="241">
        <f t="shared" si="140"/>
        <v>1</v>
      </c>
      <c r="AT70" s="241">
        <f t="shared" si="140"/>
        <v>1</v>
      </c>
      <c r="AU70" s="241">
        <f t="shared" si="140"/>
        <v>1</v>
      </c>
      <c r="AV70" s="241">
        <f t="shared" si="140"/>
        <v>1</v>
      </c>
      <c r="AW70" s="241">
        <f t="shared" si="140"/>
        <v>1</v>
      </c>
      <c r="AX70" s="241">
        <f t="shared" si="140"/>
        <v>1</v>
      </c>
      <c r="AY70" s="241">
        <f t="shared" si="140"/>
        <v>1</v>
      </c>
      <c r="AZ70" s="241">
        <f t="shared" si="140"/>
        <v>1</v>
      </c>
      <c r="BA70" s="241">
        <f t="shared" si="140"/>
        <v>1</v>
      </c>
      <c r="BB70" s="241">
        <f t="shared" si="140"/>
        <v>1</v>
      </c>
      <c r="BC70" s="241">
        <f t="shared" ref="BC70:CE70" si="141">IF(DATE(YEAR(BB70)+$J$70,MONTH(BB70)+$K$70,DAY(1))&lt;=$U$70,DATE(YEAR(BB70)+$J$70,MONTH(BB70)+$K$70,DAY(1)),0)</f>
        <v>1</v>
      </c>
      <c r="BD70" s="241">
        <f t="shared" si="141"/>
        <v>1</v>
      </c>
      <c r="BE70" s="241">
        <f t="shared" si="141"/>
        <v>1</v>
      </c>
      <c r="BF70" s="241">
        <f t="shared" si="141"/>
        <v>1</v>
      </c>
      <c r="BG70" s="241">
        <f t="shared" si="141"/>
        <v>1</v>
      </c>
      <c r="BH70" s="241">
        <f t="shared" si="141"/>
        <v>1</v>
      </c>
      <c r="BI70" s="241">
        <f t="shared" si="141"/>
        <v>1</v>
      </c>
      <c r="BJ70" s="241">
        <f t="shared" si="141"/>
        <v>1</v>
      </c>
      <c r="BK70" s="241">
        <f t="shared" si="141"/>
        <v>1</v>
      </c>
      <c r="BL70" s="241">
        <f t="shared" si="141"/>
        <v>1</v>
      </c>
      <c r="BM70" s="241">
        <f t="shared" si="141"/>
        <v>1</v>
      </c>
      <c r="BN70" s="241">
        <f t="shared" si="141"/>
        <v>1</v>
      </c>
      <c r="BO70" s="241">
        <f t="shared" si="141"/>
        <v>1</v>
      </c>
      <c r="BP70" s="241">
        <f t="shared" si="141"/>
        <v>1</v>
      </c>
      <c r="BQ70" s="241">
        <f t="shared" si="141"/>
        <v>1</v>
      </c>
      <c r="BR70" s="241">
        <f t="shared" si="141"/>
        <v>1</v>
      </c>
      <c r="BS70" s="241">
        <f t="shared" si="141"/>
        <v>1</v>
      </c>
      <c r="BT70" s="241">
        <f t="shared" si="141"/>
        <v>1</v>
      </c>
      <c r="BU70" s="241">
        <f t="shared" si="141"/>
        <v>1</v>
      </c>
      <c r="BV70" s="241">
        <f t="shared" si="141"/>
        <v>1</v>
      </c>
      <c r="BW70" s="241">
        <f t="shared" si="141"/>
        <v>1</v>
      </c>
      <c r="BX70" s="241">
        <f t="shared" si="141"/>
        <v>1</v>
      </c>
      <c r="BY70" s="241">
        <f t="shared" si="141"/>
        <v>1</v>
      </c>
      <c r="BZ70" s="241">
        <f t="shared" si="141"/>
        <v>1</v>
      </c>
      <c r="CA70" s="241">
        <f t="shared" si="141"/>
        <v>1</v>
      </c>
      <c r="CB70" s="241">
        <f t="shared" si="141"/>
        <v>1</v>
      </c>
      <c r="CC70" s="241">
        <f t="shared" si="141"/>
        <v>1</v>
      </c>
      <c r="CD70" s="241">
        <f t="shared" si="141"/>
        <v>1</v>
      </c>
      <c r="CE70" s="241">
        <f t="shared" si="141"/>
        <v>1</v>
      </c>
      <c r="CF70" s="239"/>
      <c r="CG70" s="239"/>
      <c r="CH70" s="239"/>
    </row>
    <row r="71" spans="1:86" s="1" customFormat="1" ht="15.75" x14ac:dyDescent="0.25">
      <c r="A71" s="305"/>
      <c r="B71" s="254"/>
      <c r="C71" s="255"/>
      <c r="D71" s="470"/>
      <c r="E71" s="256"/>
      <c r="F71" s="256"/>
      <c r="G71" s="346"/>
      <c r="H71" s="256"/>
      <c r="I71" s="256"/>
      <c r="J71" s="319"/>
      <c r="K71" s="319"/>
      <c r="L71" s="374"/>
      <c r="M71" s="518"/>
      <c r="N71" s="257"/>
      <c r="O71" s="347"/>
      <c r="P71" s="257"/>
      <c r="Q71" s="259"/>
      <c r="R71" s="203">
        <f t="shared" si="87"/>
        <v>0</v>
      </c>
      <c r="S71" s="203">
        <f t="shared" si="88"/>
        <v>0</v>
      </c>
      <c r="T71" s="313"/>
      <c r="U71" s="240">
        <f t="shared" si="86"/>
        <v>219460</v>
      </c>
      <c r="V71" s="241">
        <f t="shared" si="89"/>
        <v>1</v>
      </c>
      <c r="W71" s="241">
        <f t="shared" ref="W71:BB71" si="142">IF(DATE(YEAR(V71)+$J$71,MONTH(V71)+$K$71,DAY(1))&lt;=$U$71,DATE(YEAR(V71)+$J$71,MONTH(V71)+$K$71,DAY(1)),0)</f>
        <v>1</v>
      </c>
      <c r="X71" s="241">
        <f t="shared" si="142"/>
        <v>1</v>
      </c>
      <c r="Y71" s="241">
        <f t="shared" si="142"/>
        <v>1</v>
      </c>
      <c r="Z71" s="241">
        <f t="shared" si="142"/>
        <v>1</v>
      </c>
      <c r="AA71" s="241">
        <f t="shared" si="142"/>
        <v>1</v>
      </c>
      <c r="AB71" s="241">
        <f t="shared" si="142"/>
        <v>1</v>
      </c>
      <c r="AC71" s="241">
        <f t="shared" si="142"/>
        <v>1</v>
      </c>
      <c r="AD71" s="241">
        <f t="shared" si="142"/>
        <v>1</v>
      </c>
      <c r="AE71" s="241">
        <f t="shared" si="142"/>
        <v>1</v>
      </c>
      <c r="AF71" s="241">
        <f t="shared" si="142"/>
        <v>1</v>
      </c>
      <c r="AG71" s="241">
        <f t="shared" si="142"/>
        <v>1</v>
      </c>
      <c r="AH71" s="241">
        <f t="shared" si="142"/>
        <v>1</v>
      </c>
      <c r="AI71" s="241">
        <f t="shared" si="142"/>
        <v>1</v>
      </c>
      <c r="AJ71" s="241">
        <f t="shared" si="142"/>
        <v>1</v>
      </c>
      <c r="AK71" s="241">
        <f t="shared" si="142"/>
        <v>1</v>
      </c>
      <c r="AL71" s="241">
        <f t="shared" si="142"/>
        <v>1</v>
      </c>
      <c r="AM71" s="241">
        <f t="shared" si="142"/>
        <v>1</v>
      </c>
      <c r="AN71" s="241">
        <f t="shared" si="142"/>
        <v>1</v>
      </c>
      <c r="AO71" s="241">
        <f t="shared" si="142"/>
        <v>1</v>
      </c>
      <c r="AP71" s="241">
        <f t="shared" si="142"/>
        <v>1</v>
      </c>
      <c r="AQ71" s="241">
        <f t="shared" si="142"/>
        <v>1</v>
      </c>
      <c r="AR71" s="241">
        <f t="shared" si="142"/>
        <v>1</v>
      </c>
      <c r="AS71" s="241">
        <f t="shared" si="142"/>
        <v>1</v>
      </c>
      <c r="AT71" s="241">
        <f t="shared" si="142"/>
        <v>1</v>
      </c>
      <c r="AU71" s="241">
        <f t="shared" si="142"/>
        <v>1</v>
      </c>
      <c r="AV71" s="241">
        <f t="shared" si="142"/>
        <v>1</v>
      </c>
      <c r="AW71" s="241">
        <f t="shared" si="142"/>
        <v>1</v>
      </c>
      <c r="AX71" s="241">
        <f t="shared" si="142"/>
        <v>1</v>
      </c>
      <c r="AY71" s="241">
        <f t="shared" si="142"/>
        <v>1</v>
      </c>
      <c r="AZ71" s="241">
        <f t="shared" si="142"/>
        <v>1</v>
      </c>
      <c r="BA71" s="241">
        <f t="shared" si="142"/>
        <v>1</v>
      </c>
      <c r="BB71" s="241">
        <f t="shared" si="142"/>
        <v>1</v>
      </c>
      <c r="BC71" s="241">
        <f t="shared" ref="BC71:CE71" si="143">IF(DATE(YEAR(BB71)+$J$71,MONTH(BB71)+$K$71,DAY(1))&lt;=$U$71,DATE(YEAR(BB71)+$J$71,MONTH(BB71)+$K$71,DAY(1)),0)</f>
        <v>1</v>
      </c>
      <c r="BD71" s="241">
        <f t="shared" si="143"/>
        <v>1</v>
      </c>
      <c r="BE71" s="241">
        <f t="shared" si="143"/>
        <v>1</v>
      </c>
      <c r="BF71" s="241">
        <f t="shared" si="143"/>
        <v>1</v>
      </c>
      <c r="BG71" s="241">
        <f t="shared" si="143"/>
        <v>1</v>
      </c>
      <c r="BH71" s="241">
        <f t="shared" si="143"/>
        <v>1</v>
      </c>
      <c r="BI71" s="241">
        <f t="shared" si="143"/>
        <v>1</v>
      </c>
      <c r="BJ71" s="241">
        <f t="shared" si="143"/>
        <v>1</v>
      </c>
      <c r="BK71" s="241">
        <f t="shared" si="143"/>
        <v>1</v>
      </c>
      <c r="BL71" s="241">
        <f t="shared" si="143"/>
        <v>1</v>
      </c>
      <c r="BM71" s="241">
        <f t="shared" si="143"/>
        <v>1</v>
      </c>
      <c r="BN71" s="241">
        <f t="shared" si="143"/>
        <v>1</v>
      </c>
      <c r="BO71" s="241">
        <f t="shared" si="143"/>
        <v>1</v>
      </c>
      <c r="BP71" s="241">
        <f t="shared" si="143"/>
        <v>1</v>
      </c>
      <c r="BQ71" s="241">
        <f t="shared" si="143"/>
        <v>1</v>
      </c>
      <c r="BR71" s="241">
        <f t="shared" si="143"/>
        <v>1</v>
      </c>
      <c r="BS71" s="241">
        <f t="shared" si="143"/>
        <v>1</v>
      </c>
      <c r="BT71" s="241">
        <f t="shared" si="143"/>
        <v>1</v>
      </c>
      <c r="BU71" s="241">
        <f t="shared" si="143"/>
        <v>1</v>
      </c>
      <c r="BV71" s="241">
        <f t="shared" si="143"/>
        <v>1</v>
      </c>
      <c r="BW71" s="241">
        <f t="shared" si="143"/>
        <v>1</v>
      </c>
      <c r="BX71" s="241">
        <f t="shared" si="143"/>
        <v>1</v>
      </c>
      <c r="BY71" s="241">
        <f t="shared" si="143"/>
        <v>1</v>
      </c>
      <c r="BZ71" s="241">
        <f t="shared" si="143"/>
        <v>1</v>
      </c>
      <c r="CA71" s="241">
        <f t="shared" si="143"/>
        <v>1</v>
      </c>
      <c r="CB71" s="241">
        <f t="shared" si="143"/>
        <v>1</v>
      </c>
      <c r="CC71" s="241">
        <f t="shared" si="143"/>
        <v>1</v>
      </c>
      <c r="CD71" s="241">
        <f t="shared" si="143"/>
        <v>1</v>
      </c>
      <c r="CE71" s="241">
        <f t="shared" si="143"/>
        <v>1</v>
      </c>
      <c r="CF71" s="239"/>
      <c r="CG71" s="239"/>
      <c r="CH71" s="239"/>
    </row>
    <row r="72" spans="1:86" s="1" customFormat="1" ht="15.75" x14ac:dyDescent="0.25">
      <c r="A72" s="305"/>
      <c r="B72" s="254"/>
      <c r="C72" s="255"/>
      <c r="D72" s="470"/>
      <c r="E72" s="256"/>
      <c r="F72" s="256"/>
      <c r="G72" s="346"/>
      <c r="H72" s="256"/>
      <c r="I72" s="256"/>
      <c r="J72" s="319"/>
      <c r="K72" s="319"/>
      <c r="L72" s="374"/>
      <c r="M72" s="518"/>
      <c r="N72" s="257"/>
      <c r="O72" s="347"/>
      <c r="P72" s="257"/>
      <c r="Q72" s="259"/>
      <c r="R72" s="203">
        <f t="shared" si="87"/>
        <v>0</v>
      </c>
      <c r="S72" s="203">
        <f t="shared" si="88"/>
        <v>0</v>
      </c>
      <c r="T72" s="313"/>
      <c r="U72" s="240">
        <f t="shared" si="86"/>
        <v>219460</v>
      </c>
      <c r="V72" s="241">
        <f t="shared" si="89"/>
        <v>1</v>
      </c>
      <c r="W72" s="241">
        <f t="shared" ref="W72:BB72" si="144">IF(DATE(YEAR(V72)+$J$72,MONTH(V72)+$K$72,DAY(1))&lt;=$U$72,DATE(YEAR(V72)+$J$72,MONTH(V72)+$K$72,DAY(1)),0)</f>
        <v>1</v>
      </c>
      <c r="X72" s="241">
        <f t="shared" si="144"/>
        <v>1</v>
      </c>
      <c r="Y72" s="241">
        <f t="shared" si="144"/>
        <v>1</v>
      </c>
      <c r="Z72" s="241">
        <f t="shared" si="144"/>
        <v>1</v>
      </c>
      <c r="AA72" s="241">
        <f t="shared" si="144"/>
        <v>1</v>
      </c>
      <c r="AB72" s="241">
        <f t="shared" si="144"/>
        <v>1</v>
      </c>
      <c r="AC72" s="241">
        <f t="shared" si="144"/>
        <v>1</v>
      </c>
      <c r="AD72" s="241">
        <f t="shared" si="144"/>
        <v>1</v>
      </c>
      <c r="AE72" s="241">
        <f t="shared" si="144"/>
        <v>1</v>
      </c>
      <c r="AF72" s="241">
        <f t="shared" si="144"/>
        <v>1</v>
      </c>
      <c r="AG72" s="241">
        <f t="shared" si="144"/>
        <v>1</v>
      </c>
      <c r="AH72" s="241">
        <f t="shared" si="144"/>
        <v>1</v>
      </c>
      <c r="AI72" s="241">
        <f t="shared" si="144"/>
        <v>1</v>
      </c>
      <c r="AJ72" s="241">
        <f t="shared" si="144"/>
        <v>1</v>
      </c>
      <c r="AK72" s="241">
        <f t="shared" si="144"/>
        <v>1</v>
      </c>
      <c r="AL72" s="241">
        <f t="shared" si="144"/>
        <v>1</v>
      </c>
      <c r="AM72" s="241">
        <f t="shared" si="144"/>
        <v>1</v>
      </c>
      <c r="AN72" s="241">
        <f t="shared" si="144"/>
        <v>1</v>
      </c>
      <c r="AO72" s="241">
        <f t="shared" si="144"/>
        <v>1</v>
      </c>
      <c r="AP72" s="241">
        <f t="shared" si="144"/>
        <v>1</v>
      </c>
      <c r="AQ72" s="241">
        <f t="shared" si="144"/>
        <v>1</v>
      </c>
      <c r="AR72" s="241">
        <f t="shared" si="144"/>
        <v>1</v>
      </c>
      <c r="AS72" s="241">
        <f t="shared" si="144"/>
        <v>1</v>
      </c>
      <c r="AT72" s="241">
        <f t="shared" si="144"/>
        <v>1</v>
      </c>
      <c r="AU72" s="241">
        <f t="shared" si="144"/>
        <v>1</v>
      </c>
      <c r="AV72" s="241">
        <f t="shared" si="144"/>
        <v>1</v>
      </c>
      <c r="AW72" s="241">
        <f t="shared" si="144"/>
        <v>1</v>
      </c>
      <c r="AX72" s="241">
        <f t="shared" si="144"/>
        <v>1</v>
      </c>
      <c r="AY72" s="241">
        <f t="shared" si="144"/>
        <v>1</v>
      </c>
      <c r="AZ72" s="241">
        <f t="shared" si="144"/>
        <v>1</v>
      </c>
      <c r="BA72" s="241">
        <f t="shared" si="144"/>
        <v>1</v>
      </c>
      <c r="BB72" s="241">
        <f t="shared" si="144"/>
        <v>1</v>
      </c>
      <c r="BC72" s="241">
        <f t="shared" ref="BC72:CE72" si="145">IF(DATE(YEAR(BB72)+$J$72,MONTH(BB72)+$K$72,DAY(1))&lt;=$U$72,DATE(YEAR(BB72)+$J$72,MONTH(BB72)+$K$72,DAY(1)),0)</f>
        <v>1</v>
      </c>
      <c r="BD72" s="241">
        <f t="shared" si="145"/>
        <v>1</v>
      </c>
      <c r="BE72" s="241">
        <f t="shared" si="145"/>
        <v>1</v>
      </c>
      <c r="BF72" s="241">
        <f t="shared" si="145"/>
        <v>1</v>
      </c>
      <c r="BG72" s="241">
        <f t="shared" si="145"/>
        <v>1</v>
      </c>
      <c r="BH72" s="241">
        <f t="shared" si="145"/>
        <v>1</v>
      </c>
      <c r="BI72" s="241">
        <f t="shared" si="145"/>
        <v>1</v>
      </c>
      <c r="BJ72" s="241">
        <f t="shared" si="145"/>
        <v>1</v>
      </c>
      <c r="BK72" s="241">
        <f t="shared" si="145"/>
        <v>1</v>
      </c>
      <c r="BL72" s="241">
        <f t="shared" si="145"/>
        <v>1</v>
      </c>
      <c r="BM72" s="241">
        <f t="shared" si="145"/>
        <v>1</v>
      </c>
      <c r="BN72" s="241">
        <f t="shared" si="145"/>
        <v>1</v>
      </c>
      <c r="BO72" s="241">
        <f t="shared" si="145"/>
        <v>1</v>
      </c>
      <c r="BP72" s="241">
        <f t="shared" si="145"/>
        <v>1</v>
      </c>
      <c r="BQ72" s="241">
        <f t="shared" si="145"/>
        <v>1</v>
      </c>
      <c r="BR72" s="241">
        <f t="shared" si="145"/>
        <v>1</v>
      </c>
      <c r="BS72" s="241">
        <f t="shared" si="145"/>
        <v>1</v>
      </c>
      <c r="BT72" s="241">
        <f t="shared" si="145"/>
        <v>1</v>
      </c>
      <c r="BU72" s="241">
        <f t="shared" si="145"/>
        <v>1</v>
      </c>
      <c r="BV72" s="241">
        <f t="shared" si="145"/>
        <v>1</v>
      </c>
      <c r="BW72" s="241">
        <f t="shared" si="145"/>
        <v>1</v>
      </c>
      <c r="BX72" s="241">
        <f t="shared" si="145"/>
        <v>1</v>
      </c>
      <c r="BY72" s="241">
        <f t="shared" si="145"/>
        <v>1</v>
      </c>
      <c r="BZ72" s="241">
        <f t="shared" si="145"/>
        <v>1</v>
      </c>
      <c r="CA72" s="241">
        <f t="shared" si="145"/>
        <v>1</v>
      </c>
      <c r="CB72" s="241">
        <f t="shared" si="145"/>
        <v>1</v>
      </c>
      <c r="CC72" s="241">
        <f t="shared" si="145"/>
        <v>1</v>
      </c>
      <c r="CD72" s="241">
        <f t="shared" si="145"/>
        <v>1</v>
      </c>
      <c r="CE72" s="241">
        <f t="shared" si="145"/>
        <v>1</v>
      </c>
      <c r="CF72" s="239"/>
      <c r="CG72" s="239"/>
      <c r="CH72" s="239"/>
    </row>
    <row r="73" spans="1:86" s="1" customFormat="1" ht="15.75" x14ac:dyDescent="0.25">
      <c r="A73" s="305"/>
      <c r="B73" s="254"/>
      <c r="C73" s="255"/>
      <c r="D73" s="470"/>
      <c r="E73" s="256"/>
      <c r="F73" s="256"/>
      <c r="G73" s="346"/>
      <c r="H73" s="256"/>
      <c r="I73" s="256"/>
      <c r="J73" s="319"/>
      <c r="K73" s="319"/>
      <c r="L73" s="256"/>
      <c r="M73" s="518"/>
      <c r="N73" s="257"/>
      <c r="O73" s="347"/>
      <c r="P73" s="257"/>
      <c r="Q73" s="259"/>
      <c r="R73" s="203">
        <f t="shared" si="87"/>
        <v>0</v>
      </c>
      <c r="S73" s="203">
        <f t="shared" si="88"/>
        <v>0</v>
      </c>
      <c r="T73" s="313"/>
      <c r="U73" s="240">
        <f t="shared" si="86"/>
        <v>219460</v>
      </c>
      <c r="V73" s="241">
        <f t="shared" si="89"/>
        <v>1</v>
      </c>
      <c r="W73" s="241">
        <f t="shared" ref="W73:BB73" si="146">IF(DATE(YEAR(V73)+$J$73,MONTH(V73)+$K$73,DAY(1))&lt;=$U$73,DATE(YEAR(V73)+$J$73,MONTH(V73)+$K$73,DAY(1)),0)</f>
        <v>1</v>
      </c>
      <c r="X73" s="241">
        <f t="shared" si="146"/>
        <v>1</v>
      </c>
      <c r="Y73" s="241">
        <f t="shared" si="146"/>
        <v>1</v>
      </c>
      <c r="Z73" s="241">
        <f t="shared" si="146"/>
        <v>1</v>
      </c>
      <c r="AA73" s="241">
        <f t="shared" si="146"/>
        <v>1</v>
      </c>
      <c r="AB73" s="241">
        <f t="shared" si="146"/>
        <v>1</v>
      </c>
      <c r="AC73" s="241">
        <f t="shared" si="146"/>
        <v>1</v>
      </c>
      <c r="AD73" s="241">
        <f t="shared" si="146"/>
        <v>1</v>
      </c>
      <c r="AE73" s="241">
        <f t="shared" si="146"/>
        <v>1</v>
      </c>
      <c r="AF73" s="241">
        <f t="shared" si="146"/>
        <v>1</v>
      </c>
      <c r="AG73" s="241">
        <f t="shared" si="146"/>
        <v>1</v>
      </c>
      <c r="AH73" s="241">
        <f t="shared" si="146"/>
        <v>1</v>
      </c>
      <c r="AI73" s="241">
        <f t="shared" si="146"/>
        <v>1</v>
      </c>
      <c r="AJ73" s="241">
        <f t="shared" si="146"/>
        <v>1</v>
      </c>
      <c r="AK73" s="241">
        <f t="shared" si="146"/>
        <v>1</v>
      </c>
      <c r="AL73" s="241">
        <f t="shared" si="146"/>
        <v>1</v>
      </c>
      <c r="AM73" s="241">
        <f t="shared" si="146"/>
        <v>1</v>
      </c>
      <c r="AN73" s="241">
        <f t="shared" si="146"/>
        <v>1</v>
      </c>
      <c r="AO73" s="241">
        <f t="shared" si="146"/>
        <v>1</v>
      </c>
      <c r="AP73" s="241">
        <f t="shared" si="146"/>
        <v>1</v>
      </c>
      <c r="AQ73" s="241">
        <f t="shared" si="146"/>
        <v>1</v>
      </c>
      <c r="AR73" s="241">
        <f t="shared" si="146"/>
        <v>1</v>
      </c>
      <c r="AS73" s="241">
        <f t="shared" si="146"/>
        <v>1</v>
      </c>
      <c r="AT73" s="241">
        <f t="shared" si="146"/>
        <v>1</v>
      </c>
      <c r="AU73" s="241">
        <f t="shared" si="146"/>
        <v>1</v>
      </c>
      <c r="AV73" s="241">
        <f t="shared" si="146"/>
        <v>1</v>
      </c>
      <c r="AW73" s="241">
        <f t="shared" si="146"/>
        <v>1</v>
      </c>
      <c r="AX73" s="241">
        <f t="shared" si="146"/>
        <v>1</v>
      </c>
      <c r="AY73" s="241">
        <f t="shared" si="146"/>
        <v>1</v>
      </c>
      <c r="AZ73" s="241">
        <f t="shared" si="146"/>
        <v>1</v>
      </c>
      <c r="BA73" s="241">
        <f t="shared" si="146"/>
        <v>1</v>
      </c>
      <c r="BB73" s="241">
        <f t="shared" si="146"/>
        <v>1</v>
      </c>
      <c r="BC73" s="241">
        <f t="shared" ref="BC73:CE73" si="147">IF(DATE(YEAR(BB73)+$J$73,MONTH(BB73)+$K$73,DAY(1))&lt;=$U$73,DATE(YEAR(BB73)+$J$73,MONTH(BB73)+$K$73,DAY(1)),0)</f>
        <v>1</v>
      </c>
      <c r="BD73" s="241">
        <f t="shared" si="147"/>
        <v>1</v>
      </c>
      <c r="BE73" s="241">
        <f t="shared" si="147"/>
        <v>1</v>
      </c>
      <c r="BF73" s="241">
        <f t="shared" si="147"/>
        <v>1</v>
      </c>
      <c r="BG73" s="241">
        <f t="shared" si="147"/>
        <v>1</v>
      </c>
      <c r="BH73" s="241">
        <f t="shared" si="147"/>
        <v>1</v>
      </c>
      <c r="BI73" s="241">
        <f t="shared" si="147"/>
        <v>1</v>
      </c>
      <c r="BJ73" s="241">
        <f t="shared" si="147"/>
        <v>1</v>
      </c>
      <c r="BK73" s="241">
        <f t="shared" si="147"/>
        <v>1</v>
      </c>
      <c r="BL73" s="241">
        <f t="shared" si="147"/>
        <v>1</v>
      </c>
      <c r="BM73" s="241">
        <f t="shared" si="147"/>
        <v>1</v>
      </c>
      <c r="BN73" s="241">
        <f t="shared" si="147"/>
        <v>1</v>
      </c>
      <c r="BO73" s="241">
        <f t="shared" si="147"/>
        <v>1</v>
      </c>
      <c r="BP73" s="241">
        <f t="shared" si="147"/>
        <v>1</v>
      </c>
      <c r="BQ73" s="241">
        <f t="shared" si="147"/>
        <v>1</v>
      </c>
      <c r="BR73" s="241">
        <f t="shared" si="147"/>
        <v>1</v>
      </c>
      <c r="BS73" s="241">
        <f t="shared" si="147"/>
        <v>1</v>
      </c>
      <c r="BT73" s="241">
        <f t="shared" si="147"/>
        <v>1</v>
      </c>
      <c r="BU73" s="241">
        <f t="shared" si="147"/>
        <v>1</v>
      </c>
      <c r="BV73" s="241">
        <f t="shared" si="147"/>
        <v>1</v>
      </c>
      <c r="BW73" s="241">
        <f t="shared" si="147"/>
        <v>1</v>
      </c>
      <c r="BX73" s="241">
        <f t="shared" si="147"/>
        <v>1</v>
      </c>
      <c r="BY73" s="241">
        <f t="shared" si="147"/>
        <v>1</v>
      </c>
      <c r="BZ73" s="241">
        <f t="shared" si="147"/>
        <v>1</v>
      </c>
      <c r="CA73" s="241">
        <f t="shared" si="147"/>
        <v>1</v>
      </c>
      <c r="CB73" s="241">
        <f t="shared" si="147"/>
        <v>1</v>
      </c>
      <c r="CC73" s="241">
        <f t="shared" si="147"/>
        <v>1</v>
      </c>
      <c r="CD73" s="241">
        <f t="shared" si="147"/>
        <v>1</v>
      </c>
      <c r="CE73" s="241">
        <f t="shared" si="147"/>
        <v>1</v>
      </c>
      <c r="CF73" s="239"/>
      <c r="CG73" s="239"/>
      <c r="CH73" s="239"/>
    </row>
    <row r="74" spans="1:86" s="1" customFormat="1" ht="15.75" x14ac:dyDescent="0.25">
      <c r="A74" s="305"/>
      <c r="B74" s="254"/>
      <c r="C74" s="255"/>
      <c r="D74" s="470"/>
      <c r="E74" s="256"/>
      <c r="F74" s="256"/>
      <c r="G74" s="346"/>
      <c r="H74" s="256"/>
      <c r="I74" s="256"/>
      <c r="J74" s="319"/>
      <c r="K74" s="319"/>
      <c r="L74" s="374"/>
      <c r="M74" s="518"/>
      <c r="N74" s="257"/>
      <c r="O74" s="347"/>
      <c r="P74" s="257"/>
      <c r="Q74" s="259"/>
      <c r="R74" s="203">
        <f t="shared" si="87"/>
        <v>0</v>
      </c>
      <c r="S74" s="203">
        <f t="shared" si="88"/>
        <v>0</v>
      </c>
      <c r="T74" s="313"/>
      <c r="U74" s="240">
        <f t="shared" si="86"/>
        <v>219460</v>
      </c>
      <c r="V74" s="241">
        <f t="shared" si="89"/>
        <v>1</v>
      </c>
      <c r="W74" s="241">
        <f t="shared" ref="W74:BB74" si="148">IF(DATE(YEAR(V74)+$J$74,MONTH(V74)+$K$74,DAY(1))&lt;=$U$74,DATE(YEAR(V74)+$J$74,MONTH(V74)+$K$74,DAY(1)),0)</f>
        <v>1</v>
      </c>
      <c r="X74" s="241">
        <f t="shared" si="148"/>
        <v>1</v>
      </c>
      <c r="Y74" s="241">
        <f t="shared" si="148"/>
        <v>1</v>
      </c>
      <c r="Z74" s="241">
        <f t="shared" si="148"/>
        <v>1</v>
      </c>
      <c r="AA74" s="241">
        <f t="shared" si="148"/>
        <v>1</v>
      </c>
      <c r="AB74" s="241">
        <f t="shared" si="148"/>
        <v>1</v>
      </c>
      <c r="AC74" s="241">
        <f t="shared" si="148"/>
        <v>1</v>
      </c>
      <c r="AD74" s="241">
        <f t="shared" si="148"/>
        <v>1</v>
      </c>
      <c r="AE74" s="241">
        <f t="shared" si="148"/>
        <v>1</v>
      </c>
      <c r="AF74" s="241">
        <f t="shared" si="148"/>
        <v>1</v>
      </c>
      <c r="AG74" s="241">
        <f t="shared" si="148"/>
        <v>1</v>
      </c>
      <c r="AH74" s="241">
        <f t="shared" si="148"/>
        <v>1</v>
      </c>
      <c r="AI74" s="241">
        <f t="shared" si="148"/>
        <v>1</v>
      </c>
      <c r="AJ74" s="241">
        <f t="shared" si="148"/>
        <v>1</v>
      </c>
      <c r="AK74" s="241">
        <f t="shared" si="148"/>
        <v>1</v>
      </c>
      <c r="AL74" s="241">
        <f t="shared" si="148"/>
        <v>1</v>
      </c>
      <c r="AM74" s="241">
        <f t="shared" si="148"/>
        <v>1</v>
      </c>
      <c r="AN74" s="241">
        <f t="shared" si="148"/>
        <v>1</v>
      </c>
      <c r="AO74" s="241">
        <f t="shared" si="148"/>
        <v>1</v>
      </c>
      <c r="AP74" s="241">
        <f t="shared" si="148"/>
        <v>1</v>
      </c>
      <c r="AQ74" s="241">
        <f t="shared" si="148"/>
        <v>1</v>
      </c>
      <c r="AR74" s="241">
        <f t="shared" si="148"/>
        <v>1</v>
      </c>
      <c r="AS74" s="241">
        <f t="shared" si="148"/>
        <v>1</v>
      </c>
      <c r="AT74" s="241">
        <f t="shared" si="148"/>
        <v>1</v>
      </c>
      <c r="AU74" s="241">
        <f t="shared" si="148"/>
        <v>1</v>
      </c>
      <c r="AV74" s="241">
        <f t="shared" si="148"/>
        <v>1</v>
      </c>
      <c r="AW74" s="241">
        <f t="shared" si="148"/>
        <v>1</v>
      </c>
      <c r="AX74" s="241">
        <f t="shared" si="148"/>
        <v>1</v>
      </c>
      <c r="AY74" s="241">
        <f t="shared" si="148"/>
        <v>1</v>
      </c>
      <c r="AZ74" s="241">
        <f t="shared" si="148"/>
        <v>1</v>
      </c>
      <c r="BA74" s="241">
        <f t="shared" si="148"/>
        <v>1</v>
      </c>
      <c r="BB74" s="241">
        <f t="shared" si="148"/>
        <v>1</v>
      </c>
      <c r="BC74" s="241">
        <f t="shared" ref="BC74:CE74" si="149">IF(DATE(YEAR(BB74)+$J$74,MONTH(BB74)+$K$74,DAY(1))&lt;=$U$74,DATE(YEAR(BB74)+$J$74,MONTH(BB74)+$K$74,DAY(1)),0)</f>
        <v>1</v>
      </c>
      <c r="BD74" s="241">
        <f t="shared" si="149"/>
        <v>1</v>
      </c>
      <c r="BE74" s="241">
        <f t="shared" si="149"/>
        <v>1</v>
      </c>
      <c r="BF74" s="241">
        <f t="shared" si="149"/>
        <v>1</v>
      </c>
      <c r="BG74" s="241">
        <f t="shared" si="149"/>
        <v>1</v>
      </c>
      <c r="BH74" s="241">
        <f t="shared" si="149"/>
        <v>1</v>
      </c>
      <c r="BI74" s="241">
        <f t="shared" si="149"/>
        <v>1</v>
      </c>
      <c r="BJ74" s="241">
        <f t="shared" si="149"/>
        <v>1</v>
      </c>
      <c r="BK74" s="241">
        <f t="shared" si="149"/>
        <v>1</v>
      </c>
      <c r="BL74" s="241">
        <f t="shared" si="149"/>
        <v>1</v>
      </c>
      <c r="BM74" s="241">
        <f t="shared" si="149"/>
        <v>1</v>
      </c>
      <c r="BN74" s="241">
        <f t="shared" si="149"/>
        <v>1</v>
      </c>
      <c r="BO74" s="241">
        <f t="shared" si="149"/>
        <v>1</v>
      </c>
      <c r="BP74" s="241">
        <f t="shared" si="149"/>
        <v>1</v>
      </c>
      <c r="BQ74" s="241">
        <f t="shared" si="149"/>
        <v>1</v>
      </c>
      <c r="BR74" s="241">
        <f t="shared" si="149"/>
        <v>1</v>
      </c>
      <c r="BS74" s="241">
        <f t="shared" si="149"/>
        <v>1</v>
      </c>
      <c r="BT74" s="241">
        <f t="shared" si="149"/>
        <v>1</v>
      </c>
      <c r="BU74" s="241">
        <f t="shared" si="149"/>
        <v>1</v>
      </c>
      <c r="BV74" s="241">
        <f t="shared" si="149"/>
        <v>1</v>
      </c>
      <c r="BW74" s="241">
        <f t="shared" si="149"/>
        <v>1</v>
      </c>
      <c r="BX74" s="241">
        <f t="shared" si="149"/>
        <v>1</v>
      </c>
      <c r="BY74" s="241">
        <f t="shared" si="149"/>
        <v>1</v>
      </c>
      <c r="BZ74" s="241">
        <f t="shared" si="149"/>
        <v>1</v>
      </c>
      <c r="CA74" s="241">
        <f t="shared" si="149"/>
        <v>1</v>
      </c>
      <c r="CB74" s="241">
        <f t="shared" si="149"/>
        <v>1</v>
      </c>
      <c r="CC74" s="241">
        <f t="shared" si="149"/>
        <v>1</v>
      </c>
      <c r="CD74" s="241">
        <f t="shared" si="149"/>
        <v>1</v>
      </c>
      <c r="CE74" s="241">
        <f t="shared" si="149"/>
        <v>1</v>
      </c>
      <c r="CF74" s="239"/>
      <c r="CG74" s="239"/>
      <c r="CH74" s="239"/>
    </row>
    <row r="75" spans="1:86" s="1" customFormat="1" ht="15.75" x14ac:dyDescent="0.25">
      <c r="A75" s="305"/>
      <c r="B75" s="254"/>
      <c r="C75" s="255"/>
      <c r="D75" s="470"/>
      <c r="E75" s="256"/>
      <c r="F75" s="256"/>
      <c r="G75" s="346"/>
      <c r="H75" s="256"/>
      <c r="I75" s="256"/>
      <c r="J75" s="319"/>
      <c r="K75" s="319"/>
      <c r="L75" s="374"/>
      <c r="M75" s="518"/>
      <c r="N75" s="257"/>
      <c r="O75" s="347"/>
      <c r="P75" s="257"/>
      <c r="Q75" s="259"/>
      <c r="R75" s="203">
        <f t="shared" si="87"/>
        <v>0</v>
      </c>
      <c r="S75" s="203">
        <f t="shared" si="88"/>
        <v>0</v>
      </c>
      <c r="T75" s="313"/>
      <c r="U75" s="240">
        <f t="shared" si="86"/>
        <v>219460</v>
      </c>
      <c r="V75" s="241">
        <f t="shared" si="89"/>
        <v>1</v>
      </c>
      <c r="W75" s="241">
        <f t="shared" ref="W75:BB75" si="150">IF(DATE(YEAR(V75)+$J$75,MONTH(V75)+$K$75,DAY(1))&lt;=$U$75,DATE(YEAR(V75)+$J$75,MONTH(V75)+$K$75,DAY(1)),0)</f>
        <v>1</v>
      </c>
      <c r="X75" s="241">
        <f t="shared" si="150"/>
        <v>1</v>
      </c>
      <c r="Y75" s="241">
        <f t="shared" si="150"/>
        <v>1</v>
      </c>
      <c r="Z75" s="241">
        <f t="shared" si="150"/>
        <v>1</v>
      </c>
      <c r="AA75" s="241">
        <f t="shared" si="150"/>
        <v>1</v>
      </c>
      <c r="AB75" s="241">
        <f t="shared" si="150"/>
        <v>1</v>
      </c>
      <c r="AC75" s="241">
        <f t="shared" si="150"/>
        <v>1</v>
      </c>
      <c r="AD75" s="241">
        <f t="shared" si="150"/>
        <v>1</v>
      </c>
      <c r="AE75" s="241">
        <f t="shared" si="150"/>
        <v>1</v>
      </c>
      <c r="AF75" s="241">
        <f t="shared" si="150"/>
        <v>1</v>
      </c>
      <c r="AG75" s="241">
        <f t="shared" si="150"/>
        <v>1</v>
      </c>
      <c r="AH75" s="241">
        <f t="shared" si="150"/>
        <v>1</v>
      </c>
      <c r="AI75" s="241">
        <f t="shared" si="150"/>
        <v>1</v>
      </c>
      <c r="AJ75" s="241">
        <f t="shared" si="150"/>
        <v>1</v>
      </c>
      <c r="AK75" s="241">
        <f t="shared" si="150"/>
        <v>1</v>
      </c>
      <c r="AL75" s="241">
        <f t="shared" si="150"/>
        <v>1</v>
      </c>
      <c r="AM75" s="241">
        <f t="shared" si="150"/>
        <v>1</v>
      </c>
      <c r="AN75" s="241">
        <f t="shared" si="150"/>
        <v>1</v>
      </c>
      <c r="AO75" s="241">
        <f t="shared" si="150"/>
        <v>1</v>
      </c>
      <c r="AP75" s="241">
        <f t="shared" si="150"/>
        <v>1</v>
      </c>
      <c r="AQ75" s="241">
        <f t="shared" si="150"/>
        <v>1</v>
      </c>
      <c r="AR75" s="241">
        <f t="shared" si="150"/>
        <v>1</v>
      </c>
      <c r="AS75" s="241">
        <f t="shared" si="150"/>
        <v>1</v>
      </c>
      <c r="AT75" s="241">
        <f t="shared" si="150"/>
        <v>1</v>
      </c>
      <c r="AU75" s="241">
        <f t="shared" si="150"/>
        <v>1</v>
      </c>
      <c r="AV75" s="241">
        <f t="shared" si="150"/>
        <v>1</v>
      </c>
      <c r="AW75" s="241">
        <f t="shared" si="150"/>
        <v>1</v>
      </c>
      <c r="AX75" s="241">
        <f t="shared" si="150"/>
        <v>1</v>
      </c>
      <c r="AY75" s="241">
        <f t="shared" si="150"/>
        <v>1</v>
      </c>
      <c r="AZ75" s="241">
        <f t="shared" si="150"/>
        <v>1</v>
      </c>
      <c r="BA75" s="241">
        <f t="shared" si="150"/>
        <v>1</v>
      </c>
      <c r="BB75" s="241">
        <f t="shared" si="150"/>
        <v>1</v>
      </c>
      <c r="BC75" s="241">
        <f t="shared" ref="BC75:CE75" si="151">IF(DATE(YEAR(BB75)+$J$75,MONTH(BB75)+$K$75,DAY(1))&lt;=$U$75,DATE(YEAR(BB75)+$J$75,MONTH(BB75)+$K$75,DAY(1)),0)</f>
        <v>1</v>
      </c>
      <c r="BD75" s="241">
        <f t="shared" si="151"/>
        <v>1</v>
      </c>
      <c r="BE75" s="241">
        <f t="shared" si="151"/>
        <v>1</v>
      </c>
      <c r="BF75" s="241">
        <f t="shared" si="151"/>
        <v>1</v>
      </c>
      <c r="BG75" s="241">
        <f t="shared" si="151"/>
        <v>1</v>
      </c>
      <c r="BH75" s="241">
        <f t="shared" si="151"/>
        <v>1</v>
      </c>
      <c r="BI75" s="241">
        <f t="shared" si="151"/>
        <v>1</v>
      </c>
      <c r="BJ75" s="241">
        <f t="shared" si="151"/>
        <v>1</v>
      </c>
      <c r="BK75" s="241">
        <f t="shared" si="151"/>
        <v>1</v>
      </c>
      <c r="BL75" s="241">
        <f t="shared" si="151"/>
        <v>1</v>
      </c>
      <c r="BM75" s="241">
        <f t="shared" si="151"/>
        <v>1</v>
      </c>
      <c r="BN75" s="241">
        <f t="shared" si="151"/>
        <v>1</v>
      </c>
      <c r="BO75" s="241">
        <f t="shared" si="151"/>
        <v>1</v>
      </c>
      <c r="BP75" s="241">
        <f t="shared" si="151"/>
        <v>1</v>
      </c>
      <c r="BQ75" s="241">
        <f t="shared" si="151"/>
        <v>1</v>
      </c>
      <c r="BR75" s="241">
        <f t="shared" si="151"/>
        <v>1</v>
      </c>
      <c r="BS75" s="241">
        <f t="shared" si="151"/>
        <v>1</v>
      </c>
      <c r="BT75" s="241">
        <f t="shared" si="151"/>
        <v>1</v>
      </c>
      <c r="BU75" s="241">
        <f t="shared" si="151"/>
        <v>1</v>
      </c>
      <c r="BV75" s="241">
        <f t="shared" si="151"/>
        <v>1</v>
      </c>
      <c r="BW75" s="241">
        <f t="shared" si="151"/>
        <v>1</v>
      </c>
      <c r="BX75" s="241">
        <f t="shared" si="151"/>
        <v>1</v>
      </c>
      <c r="BY75" s="241">
        <f t="shared" si="151"/>
        <v>1</v>
      </c>
      <c r="BZ75" s="241">
        <f t="shared" si="151"/>
        <v>1</v>
      </c>
      <c r="CA75" s="241">
        <f t="shared" si="151"/>
        <v>1</v>
      </c>
      <c r="CB75" s="241">
        <f t="shared" si="151"/>
        <v>1</v>
      </c>
      <c r="CC75" s="241">
        <f t="shared" si="151"/>
        <v>1</v>
      </c>
      <c r="CD75" s="241">
        <f t="shared" si="151"/>
        <v>1</v>
      </c>
      <c r="CE75" s="241">
        <f t="shared" si="151"/>
        <v>1</v>
      </c>
      <c r="CF75" s="239"/>
      <c r="CG75" s="239"/>
      <c r="CH75" s="239"/>
    </row>
    <row r="76" spans="1:86" s="1" customFormat="1" ht="15.75" x14ac:dyDescent="0.25">
      <c r="A76" s="305"/>
      <c r="B76" s="254"/>
      <c r="C76" s="255"/>
      <c r="D76" s="470"/>
      <c r="E76" s="256"/>
      <c r="F76" s="256"/>
      <c r="G76" s="346"/>
      <c r="H76" s="256"/>
      <c r="I76" s="256"/>
      <c r="J76" s="319"/>
      <c r="K76" s="319"/>
      <c r="L76" s="256"/>
      <c r="M76" s="518"/>
      <c r="N76" s="257"/>
      <c r="O76" s="347"/>
      <c r="P76" s="257"/>
      <c r="Q76" s="259"/>
      <c r="R76" s="203">
        <f t="shared" si="87"/>
        <v>0</v>
      </c>
      <c r="S76" s="203">
        <f t="shared" si="88"/>
        <v>0</v>
      </c>
      <c r="T76" s="313"/>
      <c r="U76" s="240">
        <f t="shared" si="86"/>
        <v>219460</v>
      </c>
      <c r="V76" s="241">
        <f t="shared" si="89"/>
        <v>1</v>
      </c>
      <c r="W76" s="241">
        <f t="shared" ref="W76:BB76" si="152">IF(DATE(YEAR(V76)+$J$76,MONTH(V76)+$K$76,DAY(1))&lt;=$U$76,DATE(YEAR(V76)+$J$76,MONTH(V76)+$K$76,DAY(1)),0)</f>
        <v>1</v>
      </c>
      <c r="X76" s="241">
        <f t="shared" si="152"/>
        <v>1</v>
      </c>
      <c r="Y76" s="241">
        <f t="shared" si="152"/>
        <v>1</v>
      </c>
      <c r="Z76" s="241">
        <f t="shared" si="152"/>
        <v>1</v>
      </c>
      <c r="AA76" s="241">
        <f t="shared" si="152"/>
        <v>1</v>
      </c>
      <c r="AB76" s="241">
        <f t="shared" si="152"/>
        <v>1</v>
      </c>
      <c r="AC76" s="241">
        <f t="shared" si="152"/>
        <v>1</v>
      </c>
      <c r="AD76" s="241">
        <f t="shared" si="152"/>
        <v>1</v>
      </c>
      <c r="AE76" s="241">
        <f t="shared" si="152"/>
        <v>1</v>
      </c>
      <c r="AF76" s="241">
        <f t="shared" si="152"/>
        <v>1</v>
      </c>
      <c r="AG76" s="241">
        <f t="shared" si="152"/>
        <v>1</v>
      </c>
      <c r="AH76" s="241">
        <f t="shared" si="152"/>
        <v>1</v>
      </c>
      <c r="AI76" s="241">
        <f t="shared" si="152"/>
        <v>1</v>
      </c>
      <c r="AJ76" s="241">
        <f t="shared" si="152"/>
        <v>1</v>
      </c>
      <c r="AK76" s="241">
        <f t="shared" si="152"/>
        <v>1</v>
      </c>
      <c r="AL76" s="241">
        <f t="shared" si="152"/>
        <v>1</v>
      </c>
      <c r="AM76" s="241">
        <f t="shared" si="152"/>
        <v>1</v>
      </c>
      <c r="AN76" s="241">
        <f t="shared" si="152"/>
        <v>1</v>
      </c>
      <c r="AO76" s="241">
        <f t="shared" si="152"/>
        <v>1</v>
      </c>
      <c r="AP76" s="241">
        <f t="shared" si="152"/>
        <v>1</v>
      </c>
      <c r="AQ76" s="241">
        <f t="shared" si="152"/>
        <v>1</v>
      </c>
      <c r="AR76" s="241">
        <f t="shared" si="152"/>
        <v>1</v>
      </c>
      <c r="AS76" s="241">
        <f t="shared" si="152"/>
        <v>1</v>
      </c>
      <c r="AT76" s="241">
        <f t="shared" si="152"/>
        <v>1</v>
      </c>
      <c r="AU76" s="241">
        <f t="shared" si="152"/>
        <v>1</v>
      </c>
      <c r="AV76" s="241">
        <f t="shared" si="152"/>
        <v>1</v>
      </c>
      <c r="AW76" s="241">
        <f t="shared" si="152"/>
        <v>1</v>
      </c>
      <c r="AX76" s="241">
        <f t="shared" si="152"/>
        <v>1</v>
      </c>
      <c r="AY76" s="241">
        <f t="shared" si="152"/>
        <v>1</v>
      </c>
      <c r="AZ76" s="241">
        <f t="shared" si="152"/>
        <v>1</v>
      </c>
      <c r="BA76" s="241">
        <f t="shared" si="152"/>
        <v>1</v>
      </c>
      <c r="BB76" s="241">
        <f t="shared" si="152"/>
        <v>1</v>
      </c>
      <c r="BC76" s="241">
        <f t="shared" ref="BC76:CE76" si="153">IF(DATE(YEAR(BB76)+$J$76,MONTH(BB76)+$K$76,DAY(1))&lt;=$U$76,DATE(YEAR(BB76)+$J$76,MONTH(BB76)+$K$76,DAY(1)),0)</f>
        <v>1</v>
      </c>
      <c r="BD76" s="241">
        <f t="shared" si="153"/>
        <v>1</v>
      </c>
      <c r="BE76" s="241">
        <f t="shared" si="153"/>
        <v>1</v>
      </c>
      <c r="BF76" s="241">
        <f t="shared" si="153"/>
        <v>1</v>
      </c>
      <c r="BG76" s="241">
        <f t="shared" si="153"/>
        <v>1</v>
      </c>
      <c r="BH76" s="241">
        <f t="shared" si="153"/>
        <v>1</v>
      </c>
      <c r="BI76" s="241">
        <f t="shared" si="153"/>
        <v>1</v>
      </c>
      <c r="BJ76" s="241">
        <f t="shared" si="153"/>
        <v>1</v>
      </c>
      <c r="BK76" s="241">
        <f t="shared" si="153"/>
        <v>1</v>
      </c>
      <c r="BL76" s="241">
        <f t="shared" si="153"/>
        <v>1</v>
      </c>
      <c r="BM76" s="241">
        <f t="shared" si="153"/>
        <v>1</v>
      </c>
      <c r="BN76" s="241">
        <f t="shared" si="153"/>
        <v>1</v>
      </c>
      <c r="BO76" s="241">
        <f t="shared" si="153"/>
        <v>1</v>
      </c>
      <c r="BP76" s="241">
        <f t="shared" si="153"/>
        <v>1</v>
      </c>
      <c r="BQ76" s="241">
        <f t="shared" si="153"/>
        <v>1</v>
      </c>
      <c r="BR76" s="241">
        <f t="shared" si="153"/>
        <v>1</v>
      </c>
      <c r="BS76" s="241">
        <f t="shared" si="153"/>
        <v>1</v>
      </c>
      <c r="BT76" s="241">
        <f t="shared" si="153"/>
        <v>1</v>
      </c>
      <c r="BU76" s="241">
        <f t="shared" si="153"/>
        <v>1</v>
      </c>
      <c r="BV76" s="241">
        <f t="shared" si="153"/>
        <v>1</v>
      </c>
      <c r="BW76" s="241">
        <f t="shared" si="153"/>
        <v>1</v>
      </c>
      <c r="BX76" s="241">
        <f t="shared" si="153"/>
        <v>1</v>
      </c>
      <c r="BY76" s="241">
        <f t="shared" si="153"/>
        <v>1</v>
      </c>
      <c r="BZ76" s="241">
        <f t="shared" si="153"/>
        <v>1</v>
      </c>
      <c r="CA76" s="241">
        <f t="shared" si="153"/>
        <v>1</v>
      </c>
      <c r="CB76" s="241">
        <f t="shared" si="153"/>
        <v>1</v>
      </c>
      <c r="CC76" s="241">
        <f t="shared" si="153"/>
        <v>1</v>
      </c>
      <c r="CD76" s="241">
        <f t="shared" si="153"/>
        <v>1</v>
      </c>
      <c r="CE76" s="241">
        <f t="shared" si="153"/>
        <v>1</v>
      </c>
      <c r="CF76" s="239"/>
      <c r="CG76" s="239"/>
      <c r="CH76" s="239"/>
    </row>
    <row r="77" spans="1:86" s="1" customFormat="1" ht="15.75" x14ac:dyDescent="0.25">
      <c r="A77" s="305"/>
      <c r="B77" s="254"/>
      <c r="C77" s="255"/>
      <c r="D77" s="470"/>
      <c r="E77" s="256"/>
      <c r="F77" s="256"/>
      <c r="G77" s="346"/>
      <c r="H77" s="256"/>
      <c r="I77" s="256"/>
      <c r="J77" s="319"/>
      <c r="K77" s="319"/>
      <c r="L77" s="374"/>
      <c r="M77" s="518"/>
      <c r="N77" s="257"/>
      <c r="O77" s="347"/>
      <c r="P77" s="257"/>
      <c r="Q77" s="259"/>
      <c r="R77" s="203">
        <f t="shared" si="87"/>
        <v>0</v>
      </c>
      <c r="S77" s="203">
        <f t="shared" si="88"/>
        <v>0</v>
      </c>
      <c r="T77" s="313"/>
      <c r="U77" s="240">
        <f t="shared" si="86"/>
        <v>219460</v>
      </c>
      <c r="V77" s="241">
        <f t="shared" si="89"/>
        <v>1</v>
      </c>
      <c r="W77" s="241">
        <f t="shared" ref="W77:BB77" si="154">IF(DATE(YEAR(V77)+$J$77,MONTH(V77)+$K$77,DAY(1))&lt;=$U$77,DATE(YEAR(V77)+$J$77,MONTH(V77)+$K$77,DAY(1)),0)</f>
        <v>1</v>
      </c>
      <c r="X77" s="241">
        <f t="shared" si="154"/>
        <v>1</v>
      </c>
      <c r="Y77" s="241">
        <f t="shared" si="154"/>
        <v>1</v>
      </c>
      <c r="Z77" s="241">
        <f t="shared" si="154"/>
        <v>1</v>
      </c>
      <c r="AA77" s="241">
        <f t="shared" si="154"/>
        <v>1</v>
      </c>
      <c r="AB77" s="241">
        <f t="shared" si="154"/>
        <v>1</v>
      </c>
      <c r="AC77" s="241">
        <f t="shared" si="154"/>
        <v>1</v>
      </c>
      <c r="AD77" s="241">
        <f t="shared" si="154"/>
        <v>1</v>
      </c>
      <c r="AE77" s="241">
        <f t="shared" si="154"/>
        <v>1</v>
      </c>
      <c r="AF77" s="241">
        <f t="shared" si="154"/>
        <v>1</v>
      </c>
      <c r="AG77" s="241">
        <f t="shared" si="154"/>
        <v>1</v>
      </c>
      <c r="AH77" s="241">
        <f t="shared" si="154"/>
        <v>1</v>
      </c>
      <c r="AI77" s="241">
        <f t="shared" si="154"/>
        <v>1</v>
      </c>
      <c r="AJ77" s="241">
        <f t="shared" si="154"/>
        <v>1</v>
      </c>
      <c r="AK77" s="241">
        <f t="shared" si="154"/>
        <v>1</v>
      </c>
      <c r="AL77" s="241">
        <f t="shared" si="154"/>
        <v>1</v>
      </c>
      <c r="AM77" s="241">
        <f t="shared" si="154"/>
        <v>1</v>
      </c>
      <c r="AN77" s="241">
        <f t="shared" si="154"/>
        <v>1</v>
      </c>
      <c r="AO77" s="241">
        <f t="shared" si="154"/>
        <v>1</v>
      </c>
      <c r="AP77" s="241">
        <f t="shared" si="154"/>
        <v>1</v>
      </c>
      <c r="AQ77" s="241">
        <f t="shared" si="154"/>
        <v>1</v>
      </c>
      <c r="AR77" s="241">
        <f t="shared" si="154"/>
        <v>1</v>
      </c>
      <c r="AS77" s="241">
        <f t="shared" si="154"/>
        <v>1</v>
      </c>
      <c r="AT77" s="241">
        <f t="shared" si="154"/>
        <v>1</v>
      </c>
      <c r="AU77" s="241">
        <f t="shared" si="154"/>
        <v>1</v>
      </c>
      <c r="AV77" s="241">
        <f t="shared" si="154"/>
        <v>1</v>
      </c>
      <c r="AW77" s="241">
        <f t="shared" si="154"/>
        <v>1</v>
      </c>
      <c r="AX77" s="241">
        <f t="shared" si="154"/>
        <v>1</v>
      </c>
      <c r="AY77" s="241">
        <f t="shared" si="154"/>
        <v>1</v>
      </c>
      <c r="AZ77" s="241">
        <f t="shared" si="154"/>
        <v>1</v>
      </c>
      <c r="BA77" s="241">
        <f t="shared" si="154"/>
        <v>1</v>
      </c>
      <c r="BB77" s="241">
        <f t="shared" si="154"/>
        <v>1</v>
      </c>
      <c r="BC77" s="241">
        <f t="shared" ref="BC77:CE77" si="155">IF(DATE(YEAR(BB77)+$J$77,MONTH(BB77)+$K$77,DAY(1))&lt;=$U$77,DATE(YEAR(BB77)+$J$77,MONTH(BB77)+$K$77,DAY(1)),0)</f>
        <v>1</v>
      </c>
      <c r="BD77" s="241">
        <f t="shared" si="155"/>
        <v>1</v>
      </c>
      <c r="BE77" s="241">
        <f t="shared" si="155"/>
        <v>1</v>
      </c>
      <c r="BF77" s="241">
        <f t="shared" si="155"/>
        <v>1</v>
      </c>
      <c r="BG77" s="241">
        <f t="shared" si="155"/>
        <v>1</v>
      </c>
      <c r="BH77" s="241">
        <f t="shared" si="155"/>
        <v>1</v>
      </c>
      <c r="BI77" s="241">
        <f t="shared" si="155"/>
        <v>1</v>
      </c>
      <c r="BJ77" s="241">
        <f t="shared" si="155"/>
        <v>1</v>
      </c>
      <c r="BK77" s="241">
        <f t="shared" si="155"/>
        <v>1</v>
      </c>
      <c r="BL77" s="241">
        <f t="shared" si="155"/>
        <v>1</v>
      </c>
      <c r="BM77" s="241">
        <f t="shared" si="155"/>
        <v>1</v>
      </c>
      <c r="BN77" s="241">
        <f t="shared" si="155"/>
        <v>1</v>
      </c>
      <c r="BO77" s="241">
        <f t="shared" si="155"/>
        <v>1</v>
      </c>
      <c r="BP77" s="241">
        <f t="shared" si="155"/>
        <v>1</v>
      </c>
      <c r="BQ77" s="241">
        <f t="shared" si="155"/>
        <v>1</v>
      </c>
      <c r="BR77" s="241">
        <f t="shared" si="155"/>
        <v>1</v>
      </c>
      <c r="BS77" s="241">
        <f t="shared" si="155"/>
        <v>1</v>
      </c>
      <c r="BT77" s="241">
        <f t="shared" si="155"/>
        <v>1</v>
      </c>
      <c r="BU77" s="241">
        <f t="shared" si="155"/>
        <v>1</v>
      </c>
      <c r="BV77" s="241">
        <f t="shared" si="155"/>
        <v>1</v>
      </c>
      <c r="BW77" s="241">
        <f t="shared" si="155"/>
        <v>1</v>
      </c>
      <c r="BX77" s="241">
        <f t="shared" si="155"/>
        <v>1</v>
      </c>
      <c r="BY77" s="241">
        <f t="shared" si="155"/>
        <v>1</v>
      </c>
      <c r="BZ77" s="241">
        <f t="shared" si="155"/>
        <v>1</v>
      </c>
      <c r="CA77" s="241">
        <f t="shared" si="155"/>
        <v>1</v>
      </c>
      <c r="CB77" s="241">
        <f t="shared" si="155"/>
        <v>1</v>
      </c>
      <c r="CC77" s="241">
        <f t="shared" si="155"/>
        <v>1</v>
      </c>
      <c r="CD77" s="241">
        <f t="shared" si="155"/>
        <v>1</v>
      </c>
      <c r="CE77" s="241">
        <f t="shared" si="155"/>
        <v>1</v>
      </c>
      <c r="CF77" s="239"/>
      <c r="CG77" s="239"/>
      <c r="CH77" s="239"/>
    </row>
    <row r="78" spans="1:86" s="1" customFormat="1" ht="15.75" x14ac:dyDescent="0.25">
      <c r="A78" s="305"/>
      <c r="B78" s="254"/>
      <c r="C78" s="255"/>
      <c r="D78" s="470"/>
      <c r="E78" s="256"/>
      <c r="F78" s="256"/>
      <c r="G78" s="346"/>
      <c r="H78" s="256"/>
      <c r="I78" s="256"/>
      <c r="J78" s="319"/>
      <c r="K78" s="319"/>
      <c r="L78" s="374"/>
      <c r="M78" s="518"/>
      <c r="N78" s="257"/>
      <c r="O78" s="347"/>
      <c r="P78" s="257"/>
      <c r="Q78" s="259"/>
      <c r="R78" s="203">
        <f t="shared" si="87"/>
        <v>0</v>
      </c>
      <c r="S78" s="203">
        <f t="shared" si="88"/>
        <v>0</v>
      </c>
      <c r="T78" s="313"/>
      <c r="U78" s="240">
        <f t="shared" si="86"/>
        <v>219460</v>
      </c>
      <c r="V78" s="241">
        <f t="shared" si="89"/>
        <v>1</v>
      </c>
      <c r="W78" s="241">
        <f t="shared" ref="W78:BB78" si="156">IF(DATE(YEAR(V78)+$J$78,MONTH(V78)+$K$78,DAY(1))&lt;=$U$78,DATE(YEAR(V78)+$J$78,MONTH(V78)+$K$78,DAY(1)),0)</f>
        <v>1</v>
      </c>
      <c r="X78" s="241">
        <f t="shared" si="156"/>
        <v>1</v>
      </c>
      <c r="Y78" s="241">
        <f t="shared" si="156"/>
        <v>1</v>
      </c>
      <c r="Z78" s="241">
        <f t="shared" si="156"/>
        <v>1</v>
      </c>
      <c r="AA78" s="241">
        <f t="shared" si="156"/>
        <v>1</v>
      </c>
      <c r="AB78" s="241">
        <f t="shared" si="156"/>
        <v>1</v>
      </c>
      <c r="AC78" s="241">
        <f t="shared" si="156"/>
        <v>1</v>
      </c>
      <c r="AD78" s="241">
        <f t="shared" si="156"/>
        <v>1</v>
      </c>
      <c r="AE78" s="241">
        <f t="shared" si="156"/>
        <v>1</v>
      </c>
      <c r="AF78" s="241">
        <f t="shared" si="156"/>
        <v>1</v>
      </c>
      <c r="AG78" s="241">
        <f t="shared" si="156"/>
        <v>1</v>
      </c>
      <c r="AH78" s="241">
        <f t="shared" si="156"/>
        <v>1</v>
      </c>
      <c r="AI78" s="241">
        <f t="shared" si="156"/>
        <v>1</v>
      </c>
      <c r="AJ78" s="241">
        <f t="shared" si="156"/>
        <v>1</v>
      </c>
      <c r="AK78" s="241">
        <f t="shared" si="156"/>
        <v>1</v>
      </c>
      <c r="AL78" s="241">
        <f t="shared" si="156"/>
        <v>1</v>
      </c>
      <c r="AM78" s="241">
        <f t="shared" si="156"/>
        <v>1</v>
      </c>
      <c r="AN78" s="241">
        <f t="shared" si="156"/>
        <v>1</v>
      </c>
      <c r="AO78" s="241">
        <f t="shared" si="156"/>
        <v>1</v>
      </c>
      <c r="AP78" s="241">
        <f t="shared" si="156"/>
        <v>1</v>
      </c>
      <c r="AQ78" s="241">
        <f t="shared" si="156"/>
        <v>1</v>
      </c>
      <c r="AR78" s="241">
        <f t="shared" si="156"/>
        <v>1</v>
      </c>
      <c r="AS78" s="241">
        <f t="shared" si="156"/>
        <v>1</v>
      </c>
      <c r="AT78" s="241">
        <f t="shared" si="156"/>
        <v>1</v>
      </c>
      <c r="AU78" s="241">
        <f t="shared" si="156"/>
        <v>1</v>
      </c>
      <c r="AV78" s="241">
        <f t="shared" si="156"/>
        <v>1</v>
      </c>
      <c r="AW78" s="241">
        <f t="shared" si="156"/>
        <v>1</v>
      </c>
      <c r="AX78" s="241">
        <f t="shared" si="156"/>
        <v>1</v>
      </c>
      <c r="AY78" s="241">
        <f t="shared" si="156"/>
        <v>1</v>
      </c>
      <c r="AZ78" s="241">
        <f t="shared" si="156"/>
        <v>1</v>
      </c>
      <c r="BA78" s="241">
        <f t="shared" si="156"/>
        <v>1</v>
      </c>
      <c r="BB78" s="241">
        <f t="shared" si="156"/>
        <v>1</v>
      </c>
      <c r="BC78" s="241">
        <f t="shared" ref="BC78:CE78" si="157">IF(DATE(YEAR(BB78)+$J$78,MONTH(BB78)+$K$78,DAY(1))&lt;=$U$78,DATE(YEAR(BB78)+$J$78,MONTH(BB78)+$K$78,DAY(1)),0)</f>
        <v>1</v>
      </c>
      <c r="BD78" s="241">
        <f t="shared" si="157"/>
        <v>1</v>
      </c>
      <c r="BE78" s="241">
        <f t="shared" si="157"/>
        <v>1</v>
      </c>
      <c r="BF78" s="241">
        <f t="shared" si="157"/>
        <v>1</v>
      </c>
      <c r="BG78" s="241">
        <f t="shared" si="157"/>
        <v>1</v>
      </c>
      <c r="BH78" s="241">
        <f t="shared" si="157"/>
        <v>1</v>
      </c>
      <c r="BI78" s="241">
        <f t="shared" si="157"/>
        <v>1</v>
      </c>
      <c r="BJ78" s="241">
        <f t="shared" si="157"/>
        <v>1</v>
      </c>
      <c r="BK78" s="241">
        <f t="shared" si="157"/>
        <v>1</v>
      </c>
      <c r="BL78" s="241">
        <f t="shared" si="157"/>
        <v>1</v>
      </c>
      <c r="BM78" s="241">
        <f t="shared" si="157"/>
        <v>1</v>
      </c>
      <c r="BN78" s="241">
        <f t="shared" si="157"/>
        <v>1</v>
      </c>
      <c r="BO78" s="241">
        <f t="shared" si="157"/>
        <v>1</v>
      </c>
      <c r="BP78" s="241">
        <f t="shared" si="157"/>
        <v>1</v>
      </c>
      <c r="BQ78" s="241">
        <f t="shared" si="157"/>
        <v>1</v>
      </c>
      <c r="BR78" s="241">
        <f t="shared" si="157"/>
        <v>1</v>
      </c>
      <c r="BS78" s="241">
        <f t="shared" si="157"/>
        <v>1</v>
      </c>
      <c r="BT78" s="241">
        <f t="shared" si="157"/>
        <v>1</v>
      </c>
      <c r="BU78" s="241">
        <f t="shared" si="157"/>
        <v>1</v>
      </c>
      <c r="BV78" s="241">
        <f t="shared" si="157"/>
        <v>1</v>
      </c>
      <c r="BW78" s="241">
        <f t="shared" si="157"/>
        <v>1</v>
      </c>
      <c r="BX78" s="241">
        <f t="shared" si="157"/>
        <v>1</v>
      </c>
      <c r="BY78" s="241">
        <f t="shared" si="157"/>
        <v>1</v>
      </c>
      <c r="BZ78" s="241">
        <f t="shared" si="157"/>
        <v>1</v>
      </c>
      <c r="CA78" s="241">
        <f t="shared" si="157"/>
        <v>1</v>
      </c>
      <c r="CB78" s="241">
        <f t="shared" si="157"/>
        <v>1</v>
      </c>
      <c r="CC78" s="241">
        <f t="shared" si="157"/>
        <v>1</v>
      </c>
      <c r="CD78" s="241">
        <f t="shared" si="157"/>
        <v>1</v>
      </c>
      <c r="CE78" s="241">
        <f t="shared" si="157"/>
        <v>1</v>
      </c>
      <c r="CF78" s="239"/>
      <c r="CG78" s="239"/>
      <c r="CH78" s="239"/>
    </row>
    <row r="79" spans="1:86" s="1" customFormat="1" ht="15.75" x14ac:dyDescent="0.25">
      <c r="A79" s="305"/>
      <c r="B79" s="254"/>
      <c r="C79" s="255"/>
      <c r="D79" s="470"/>
      <c r="E79" s="256"/>
      <c r="F79" s="256"/>
      <c r="G79" s="346"/>
      <c r="H79" s="256"/>
      <c r="I79" s="256"/>
      <c r="J79" s="319"/>
      <c r="K79" s="319"/>
      <c r="L79" s="256"/>
      <c r="M79" s="518"/>
      <c r="N79" s="257"/>
      <c r="O79" s="347"/>
      <c r="P79" s="257"/>
      <c r="Q79" s="259"/>
      <c r="R79" s="203">
        <f t="shared" si="87"/>
        <v>0</v>
      </c>
      <c r="S79" s="203">
        <f t="shared" si="88"/>
        <v>0</v>
      </c>
      <c r="T79" s="313"/>
      <c r="U79" s="240">
        <f t="shared" si="86"/>
        <v>219460</v>
      </c>
      <c r="V79" s="241">
        <f t="shared" si="89"/>
        <v>1</v>
      </c>
      <c r="W79" s="241">
        <f t="shared" ref="W79:BB79" si="158">IF(DATE(YEAR(V79)+$J$79,MONTH(V79)+$K$79,DAY(1))&lt;=$U$79,DATE(YEAR(V79)+$J$79,MONTH(V79)+$K$79,DAY(1)),0)</f>
        <v>1</v>
      </c>
      <c r="X79" s="241">
        <f t="shared" si="158"/>
        <v>1</v>
      </c>
      <c r="Y79" s="241">
        <f t="shared" si="158"/>
        <v>1</v>
      </c>
      <c r="Z79" s="241">
        <f t="shared" si="158"/>
        <v>1</v>
      </c>
      <c r="AA79" s="241">
        <f t="shared" si="158"/>
        <v>1</v>
      </c>
      <c r="AB79" s="241">
        <f t="shared" si="158"/>
        <v>1</v>
      </c>
      <c r="AC79" s="241">
        <f t="shared" si="158"/>
        <v>1</v>
      </c>
      <c r="AD79" s="241">
        <f t="shared" si="158"/>
        <v>1</v>
      </c>
      <c r="AE79" s="241">
        <f t="shared" si="158"/>
        <v>1</v>
      </c>
      <c r="AF79" s="241">
        <f t="shared" si="158"/>
        <v>1</v>
      </c>
      <c r="AG79" s="241">
        <f t="shared" si="158"/>
        <v>1</v>
      </c>
      <c r="AH79" s="241">
        <f t="shared" si="158"/>
        <v>1</v>
      </c>
      <c r="AI79" s="241">
        <f t="shared" si="158"/>
        <v>1</v>
      </c>
      <c r="AJ79" s="241">
        <f t="shared" si="158"/>
        <v>1</v>
      </c>
      <c r="AK79" s="241">
        <f t="shared" si="158"/>
        <v>1</v>
      </c>
      <c r="AL79" s="241">
        <f t="shared" si="158"/>
        <v>1</v>
      </c>
      <c r="AM79" s="241">
        <f t="shared" si="158"/>
        <v>1</v>
      </c>
      <c r="AN79" s="241">
        <f t="shared" si="158"/>
        <v>1</v>
      </c>
      <c r="AO79" s="241">
        <f t="shared" si="158"/>
        <v>1</v>
      </c>
      <c r="AP79" s="241">
        <f t="shared" si="158"/>
        <v>1</v>
      </c>
      <c r="AQ79" s="241">
        <f t="shared" si="158"/>
        <v>1</v>
      </c>
      <c r="AR79" s="241">
        <f t="shared" si="158"/>
        <v>1</v>
      </c>
      <c r="AS79" s="241">
        <f t="shared" si="158"/>
        <v>1</v>
      </c>
      <c r="AT79" s="241">
        <f t="shared" si="158"/>
        <v>1</v>
      </c>
      <c r="AU79" s="241">
        <f t="shared" si="158"/>
        <v>1</v>
      </c>
      <c r="AV79" s="241">
        <f t="shared" si="158"/>
        <v>1</v>
      </c>
      <c r="AW79" s="241">
        <f t="shared" si="158"/>
        <v>1</v>
      </c>
      <c r="AX79" s="241">
        <f t="shared" si="158"/>
        <v>1</v>
      </c>
      <c r="AY79" s="241">
        <f t="shared" si="158"/>
        <v>1</v>
      </c>
      <c r="AZ79" s="241">
        <f t="shared" si="158"/>
        <v>1</v>
      </c>
      <c r="BA79" s="241">
        <f t="shared" si="158"/>
        <v>1</v>
      </c>
      <c r="BB79" s="241">
        <f t="shared" si="158"/>
        <v>1</v>
      </c>
      <c r="BC79" s="241">
        <f t="shared" ref="BC79:CE79" si="159">IF(DATE(YEAR(BB79)+$J$79,MONTH(BB79)+$K$79,DAY(1))&lt;=$U$79,DATE(YEAR(BB79)+$J$79,MONTH(BB79)+$K$79,DAY(1)),0)</f>
        <v>1</v>
      </c>
      <c r="BD79" s="241">
        <f t="shared" si="159"/>
        <v>1</v>
      </c>
      <c r="BE79" s="241">
        <f t="shared" si="159"/>
        <v>1</v>
      </c>
      <c r="BF79" s="241">
        <f t="shared" si="159"/>
        <v>1</v>
      </c>
      <c r="BG79" s="241">
        <f t="shared" si="159"/>
        <v>1</v>
      </c>
      <c r="BH79" s="241">
        <f t="shared" si="159"/>
        <v>1</v>
      </c>
      <c r="BI79" s="241">
        <f t="shared" si="159"/>
        <v>1</v>
      </c>
      <c r="BJ79" s="241">
        <f t="shared" si="159"/>
        <v>1</v>
      </c>
      <c r="BK79" s="241">
        <f t="shared" si="159"/>
        <v>1</v>
      </c>
      <c r="BL79" s="241">
        <f t="shared" si="159"/>
        <v>1</v>
      </c>
      <c r="BM79" s="241">
        <f t="shared" si="159"/>
        <v>1</v>
      </c>
      <c r="BN79" s="241">
        <f t="shared" si="159"/>
        <v>1</v>
      </c>
      <c r="BO79" s="241">
        <f t="shared" si="159"/>
        <v>1</v>
      </c>
      <c r="BP79" s="241">
        <f t="shared" si="159"/>
        <v>1</v>
      </c>
      <c r="BQ79" s="241">
        <f t="shared" si="159"/>
        <v>1</v>
      </c>
      <c r="BR79" s="241">
        <f t="shared" si="159"/>
        <v>1</v>
      </c>
      <c r="BS79" s="241">
        <f t="shared" si="159"/>
        <v>1</v>
      </c>
      <c r="BT79" s="241">
        <f t="shared" si="159"/>
        <v>1</v>
      </c>
      <c r="BU79" s="241">
        <f t="shared" si="159"/>
        <v>1</v>
      </c>
      <c r="BV79" s="241">
        <f t="shared" si="159"/>
        <v>1</v>
      </c>
      <c r="BW79" s="241">
        <f t="shared" si="159"/>
        <v>1</v>
      </c>
      <c r="BX79" s="241">
        <f t="shared" si="159"/>
        <v>1</v>
      </c>
      <c r="BY79" s="241">
        <f t="shared" si="159"/>
        <v>1</v>
      </c>
      <c r="BZ79" s="241">
        <f t="shared" si="159"/>
        <v>1</v>
      </c>
      <c r="CA79" s="241">
        <f t="shared" si="159"/>
        <v>1</v>
      </c>
      <c r="CB79" s="241">
        <f t="shared" si="159"/>
        <v>1</v>
      </c>
      <c r="CC79" s="241">
        <f t="shared" si="159"/>
        <v>1</v>
      </c>
      <c r="CD79" s="241">
        <f t="shared" si="159"/>
        <v>1</v>
      </c>
      <c r="CE79" s="241">
        <f t="shared" si="159"/>
        <v>1</v>
      </c>
      <c r="CF79" s="239"/>
      <c r="CG79" s="239"/>
      <c r="CH79" s="239"/>
    </row>
    <row r="80" spans="1:86" s="1" customFormat="1" ht="15.75" x14ac:dyDescent="0.25">
      <c r="A80" s="305"/>
      <c r="B80" s="254"/>
      <c r="C80" s="255"/>
      <c r="D80" s="470"/>
      <c r="E80" s="256"/>
      <c r="F80" s="256"/>
      <c r="G80" s="346"/>
      <c r="H80" s="256"/>
      <c r="I80" s="256"/>
      <c r="J80" s="319"/>
      <c r="K80" s="319"/>
      <c r="L80" s="374"/>
      <c r="M80" s="518"/>
      <c r="N80" s="257"/>
      <c r="O80" s="347"/>
      <c r="P80" s="257"/>
      <c r="Q80" s="259"/>
      <c r="R80" s="203">
        <f t="shared" si="87"/>
        <v>0</v>
      </c>
      <c r="S80" s="203">
        <f t="shared" si="88"/>
        <v>0</v>
      </c>
      <c r="T80" s="313"/>
      <c r="U80" s="240">
        <f t="shared" si="86"/>
        <v>219460</v>
      </c>
      <c r="V80" s="241">
        <f t="shared" si="89"/>
        <v>1</v>
      </c>
      <c r="W80" s="241">
        <f t="shared" ref="W80:BB80" si="160">IF(DATE(YEAR(V80)+$J$80,MONTH(V80)+$K$80,DAY(1))&lt;=$U$80,DATE(YEAR(V80)+$J$80,MONTH(V80)+$K$80,DAY(1)),0)</f>
        <v>1</v>
      </c>
      <c r="X80" s="241">
        <f t="shared" si="160"/>
        <v>1</v>
      </c>
      <c r="Y80" s="241">
        <f t="shared" si="160"/>
        <v>1</v>
      </c>
      <c r="Z80" s="241">
        <f t="shared" si="160"/>
        <v>1</v>
      </c>
      <c r="AA80" s="241">
        <f t="shared" si="160"/>
        <v>1</v>
      </c>
      <c r="AB80" s="241">
        <f t="shared" si="160"/>
        <v>1</v>
      </c>
      <c r="AC80" s="241">
        <f t="shared" si="160"/>
        <v>1</v>
      </c>
      <c r="AD80" s="241">
        <f t="shared" si="160"/>
        <v>1</v>
      </c>
      <c r="AE80" s="241">
        <f t="shared" si="160"/>
        <v>1</v>
      </c>
      <c r="AF80" s="241">
        <f t="shared" si="160"/>
        <v>1</v>
      </c>
      <c r="AG80" s="241">
        <f t="shared" si="160"/>
        <v>1</v>
      </c>
      <c r="AH80" s="241">
        <f t="shared" si="160"/>
        <v>1</v>
      </c>
      <c r="AI80" s="241">
        <f t="shared" si="160"/>
        <v>1</v>
      </c>
      <c r="AJ80" s="241">
        <f t="shared" si="160"/>
        <v>1</v>
      </c>
      <c r="AK80" s="241">
        <f t="shared" si="160"/>
        <v>1</v>
      </c>
      <c r="AL80" s="241">
        <f t="shared" si="160"/>
        <v>1</v>
      </c>
      <c r="AM80" s="241">
        <f t="shared" si="160"/>
        <v>1</v>
      </c>
      <c r="AN80" s="241">
        <f t="shared" si="160"/>
        <v>1</v>
      </c>
      <c r="AO80" s="241">
        <f t="shared" si="160"/>
        <v>1</v>
      </c>
      <c r="AP80" s="241">
        <f t="shared" si="160"/>
        <v>1</v>
      </c>
      <c r="AQ80" s="241">
        <f t="shared" si="160"/>
        <v>1</v>
      </c>
      <c r="AR80" s="241">
        <f t="shared" si="160"/>
        <v>1</v>
      </c>
      <c r="AS80" s="241">
        <f t="shared" si="160"/>
        <v>1</v>
      </c>
      <c r="AT80" s="241">
        <f t="shared" si="160"/>
        <v>1</v>
      </c>
      <c r="AU80" s="241">
        <f t="shared" si="160"/>
        <v>1</v>
      </c>
      <c r="AV80" s="241">
        <f t="shared" si="160"/>
        <v>1</v>
      </c>
      <c r="AW80" s="241">
        <f t="shared" si="160"/>
        <v>1</v>
      </c>
      <c r="AX80" s="241">
        <f t="shared" si="160"/>
        <v>1</v>
      </c>
      <c r="AY80" s="241">
        <f t="shared" si="160"/>
        <v>1</v>
      </c>
      <c r="AZ80" s="241">
        <f t="shared" si="160"/>
        <v>1</v>
      </c>
      <c r="BA80" s="241">
        <f t="shared" si="160"/>
        <v>1</v>
      </c>
      <c r="BB80" s="241">
        <f t="shared" si="160"/>
        <v>1</v>
      </c>
      <c r="BC80" s="241">
        <f t="shared" ref="BC80:CE80" si="161">IF(DATE(YEAR(BB80)+$J$80,MONTH(BB80)+$K$80,DAY(1))&lt;=$U$80,DATE(YEAR(BB80)+$J$80,MONTH(BB80)+$K$80,DAY(1)),0)</f>
        <v>1</v>
      </c>
      <c r="BD80" s="241">
        <f t="shared" si="161"/>
        <v>1</v>
      </c>
      <c r="BE80" s="241">
        <f t="shared" si="161"/>
        <v>1</v>
      </c>
      <c r="BF80" s="241">
        <f t="shared" si="161"/>
        <v>1</v>
      </c>
      <c r="BG80" s="241">
        <f t="shared" si="161"/>
        <v>1</v>
      </c>
      <c r="BH80" s="241">
        <f t="shared" si="161"/>
        <v>1</v>
      </c>
      <c r="BI80" s="241">
        <f t="shared" si="161"/>
        <v>1</v>
      </c>
      <c r="BJ80" s="241">
        <f t="shared" si="161"/>
        <v>1</v>
      </c>
      <c r="BK80" s="241">
        <f t="shared" si="161"/>
        <v>1</v>
      </c>
      <c r="BL80" s="241">
        <f t="shared" si="161"/>
        <v>1</v>
      </c>
      <c r="BM80" s="241">
        <f t="shared" si="161"/>
        <v>1</v>
      </c>
      <c r="BN80" s="241">
        <f t="shared" si="161"/>
        <v>1</v>
      </c>
      <c r="BO80" s="241">
        <f t="shared" si="161"/>
        <v>1</v>
      </c>
      <c r="BP80" s="241">
        <f t="shared" si="161"/>
        <v>1</v>
      </c>
      <c r="BQ80" s="241">
        <f t="shared" si="161"/>
        <v>1</v>
      </c>
      <c r="BR80" s="241">
        <f t="shared" si="161"/>
        <v>1</v>
      </c>
      <c r="BS80" s="241">
        <f t="shared" si="161"/>
        <v>1</v>
      </c>
      <c r="BT80" s="241">
        <f t="shared" si="161"/>
        <v>1</v>
      </c>
      <c r="BU80" s="241">
        <f t="shared" si="161"/>
        <v>1</v>
      </c>
      <c r="BV80" s="241">
        <f t="shared" si="161"/>
        <v>1</v>
      </c>
      <c r="BW80" s="241">
        <f t="shared" si="161"/>
        <v>1</v>
      </c>
      <c r="BX80" s="241">
        <f t="shared" si="161"/>
        <v>1</v>
      </c>
      <c r="BY80" s="241">
        <f t="shared" si="161"/>
        <v>1</v>
      </c>
      <c r="BZ80" s="241">
        <f t="shared" si="161"/>
        <v>1</v>
      </c>
      <c r="CA80" s="241">
        <f t="shared" si="161"/>
        <v>1</v>
      </c>
      <c r="CB80" s="241">
        <f t="shared" si="161"/>
        <v>1</v>
      </c>
      <c r="CC80" s="241">
        <f t="shared" si="161"/>
        <v>1</v>
      </c>
      <c r="CD80" s="241">
        <f t="shared" si="161"/>
        <v>1</v>
      </c>
      <c r="CE80" s="241">
        <f t="shared" si="161"/>
        <v>1</v>
      </c>
      <c r="CF80" s="239"/>
      <c r="CG80" s="239"/>
      <c r="CH80" s="239"/>
    </row>
    <row r="81" spans="1:86" s="1" customFormat="1" ht="15.75" x14ac:dyDescent="0.25">
      <c r="A81" s="305"/>
      <c r="B81" s="254"/>
      <c r="C81" s="255"/>
      <c r="D81" s="470"/>
      <c r="E81" s="256"/>
      <c r="F81" s="256"/>
      <c r="G81" s="346"/>
      <c r="H81" s="256"/>
      <c r="I81" s="256"/>
      <c r="J81" s="319"/>
      <c r="K81" s="319"/>
      <c r="L81" s="374"/>
      <c r="M81" s="518"/>
      <c r="N81" s="257"/>
      <c r="O81" s="347"/>
      <c r="P81" s="257"/>
      <c r="Q81" s="259"/>
      <c r="R81" s="203">
        <f t="shared" si="87"/>
        <v>0</v>
      </c>
      <c r="S81" s="203">
        <f t="shared" si="88"/>
        <v>0</v>
      </c>
      <c r="T81" s="313"/>
      <c r="U81" s="240">
        <f t="shared" si="86"/>
        <v>219460</v>
      </c>
      <c r="V81" s="241">
        <f t="shared" si="89"/>
        <v>1</v>
      </c>
      <c r="W81" s="241">
        <f t="shared" ref="W81:BB81" si="162">IF(DATE(YEAR(V81)+$J$81,MONTH(V81)+$K$81,DAY(1))&lt;=$U$81,DATE(YEAR(V81)+$J$81,MONTH(V81)+$K$81,DAY(1)),0)</f>
        <v>1</v>
      </c>
      <c r="X81" s="241">
        <f t="shared" si="162"/>
        <v>1</v>
      </c>
      <c r="Y81" s="241">
        <f t="shared" si="162"/>
        <v>1</v>
      </c>
      <c r="Z81" s="241">
        <f t="shared" si="162"/>
        <v>1</v>
      </c>
      <c r="AA81" s="241">
        <f t="shared" si="162"/>
        <v>1</v>
      </c>
      <c r="AB81" s="241">
        <f t="shared" si="162"/>
        <v>1</v>
      </c>
      <c r="AC81" s="241">
        <f t="shared" si="162"/>
        <v>1</v>
      </c>
      <c r="AD81" s="241">
        <f t="shared" si="162"/>
        <v>1</v>
      </c>
      <c r="AE81" s="241">
        <f t="shared" si="162"/>
        <v>1</v>
      </c>
      <c r="AF81" s="241">
        <f t="shared" si="162"/>
        <v>1</v>
      </c>
      <c r="AG81" s="241">
        <f t="shared" si="162"/>
        <v>1</v>
      </c>
      <c r="AH81" s="241">
        <f t="shared" si="162"/>
        <v>1</v>
      </c>
      <c r="AI81" s="241">
        <f t="shared" si="162"/>
        <v>1</v>
      </c>
      <c r="AJ81" s="241">
        <f t="shared" si="162"/>
        <v>1</v>
      </c>
      <c r="AK81" s="241">
        <f t="shared" si="162"/>
        <v>1</v>
      </c>
      <c r="AL81" s="241">
        <f t="shared" si="162"/>
        <v>1</v>
      </c>
      <c r="AM81" s="241">
        <f t="shared" si="162"/>
        <v>1</v>
      </c>
      <c r="AN81" s="241">
        <f t="shared" si="162"/>
        <v>1</v>
      </c>
      <c r="AO81" s="241">
        <f t="shared" si="162"/>
        <v>1</v>
      </c>
      <c r="AP81" s="241">
        <f t="shared" si="162"/>
        <v>1</v>
      </c>
      <c r="AQ81" s="241">
        <f t="shared" si="162"/>
        <v>1</v>
      </c>
      <c r="AR81" s="241">
        <f t="shared" si="162"/>
        <v>1</v>
      </c>
      <c r="AS81" s="241">
        <f t="shared" si="162"/>
        <v>1</v>
      </c>
      <c r="AT81" s="241">
        <f t="shared" si="162"/>
        <v>1</v>
      </c>
      <c r="AU81" s="241">
        <f t="shared" si="162"/>
        <v>1</v>
      </c>
      <c r="AV81" s="241">
        <f t="shared" si="162"/>
        <v>1</v>
      </c>
      <c r="AW81" s="241">
        <f t="shared" si="162"/>
        <v>1</v>
      </c>
      <c r="AX81" s="241">
        <f t="shared" si="162"/>
        <v>1</v>
      </c>
      <c r="AY81" s="241">
        <f t="shared" si="162"/>
        <v>1</v>
      </c>
      <c r="AZ81" s="241">
        <f t="shared" si="162"/>
        <v>1</v>
      </c>
      <c r="BA81" s="241">
        <f t="shared" si="162"/>
        <v>1</v>
      </c>
      <c r="BB81" s="241">
        <f t="shared" si="162"/>
        <v>1</v>
      </c>
      <c r="BC81" s="241">
        <f t="shared" ref="BC81:CE81" si="163">IF(DATE(YEAR(BB81)+$J$81,MONTH(BB81)+$K$81,DAY(1))&lt;=$U$81,DATE(YEAR(BB81)+$J$81,MONTH(BB81)+$K$81,DAY(1)),0)</f>
        <v>1</v>
      </c>
      <c r="BD81" s="241">
        <f t="shared" si="163"/>
        <v>1</v>
      </c>
      <c r="BE81" s="241">
        <f t="shared" si="163"/>
        <v>1</v>
      </c>
      <c r="BF81" s="241">
        <f t="shared" si="163"/>
        <v>1</v>
      </c>
      <c r="BG81" s="241">
        <f t="shared" si="163"/>
        <v>1</v>
      </c>
      <c r="BH81" s="241">
        <f t="shared" si="163"/>
        <v>1</v>
      </c>
      <c r="BI81" s="241">
        <f t="shared" si="163"/>
        <v>1</v>
      </c>
      <c r="BJ81" s="241">
        <f t="shared" si="163"/>
        <v>1</v>
      </c>
      <c r="BK81" s="241">
        <f t="shared" si="163"/>
        <v>1</v>
      </c>
      <c r="BL81" s="241">
        <f t="shared" si="163"/>
        <v>1</v>
      </c>
      <c r="BM81" s="241">
        <f t="shared" si="163"/>
        <v>1</v>
      </c>
      <c r="BN81" s="241">
        <f t="shared" si="163"/>
        <v>1</v>
      </c>
      <c r="BO81" s="241">
        <f t="shared" si="163"/>
        <v>1</v>
      </c>
      <c r="BP81" s="241">
        <f t="shared" si="163"/>
        <v>1</v>
      </c>
      <c r="BQ81" s="241">
        <f t="shared" si="163"/>
        <v>1</v>
      </c>
      <c r="BR81" s="241">
        <f t="shared" si="163"/>
        <v>1</v>
      </c>
      <c r="BS81" s="241">
        <f t="shared" si="163"/>
        <v>1</v>
      </c>
      <c r="BT81" s="241">
        <f t="shared" si="163"/>
        <v>1</v>
      </c>
      <c r="BU81" s="241">
        <f t="shared" si="163"/>
        <v>1</v>
      </c>
      <c r="BV81" s="241">
        <f t="shared" si="163"/>
        <v>1</v>
      </c>
      <c r="BW81" s="241">
        <f t="shared" si="163"/>
        <v>1</v>
      </c>
      <c r="BX81" s="241">
        <f t="shared" si="163"/>
        <v>1</v>
      </c>
      <c r="BY81" s="241">
        <f t="shared" si="163"/>
        <v>1</v>
      </c>
      <c r="BZ81" s="241">
        <f t="shared" si="163"/>
        <v>1</v>
      </c>
      <c r="CA81" s="241">
        <f t="shared" si="163"/>
        <v>1</v>
      </c>
      <c r="CB81" s="241">
        <f t="shared" si="163"/>
        <v>1</v>
      </c>
      <c r="CC81" s="241">
        <f t="shared" si="163"/>
        <v>1</v>
      </c>
      <c r="CD81" s="241">
        <f t="shared" si="163"/>
        <v>1</v>
      </c>
      <c r="CE81" s="241">
        <f t="shared" si="163"/>
        <v>1</v>
      </c>
      <c r="CF81" s="239"/>
      <c r="CG81" s="239"/>
      <c r="CH81" s="239"/>
    </row>
    <row r="82" spans="1:86" s="1" customFormat="1" ht="15.75" x14ac:dyDescent="0.25">
      <c r="A82" s="305"/>
      <c r="B82" s="254"/>
      <c r="C82" s="255"/>
      <c r="D82" s="470"/>
      <c r="E82" s="256"/>
      <c r="F82" s="256"/>
      <c r="G82" s="346"/>
      <c r="H82" s="256"/>
      <c r="I82" s="256"/>
      <c r="J82" s="319"/>
      <c r="K82" s="319"/>
      <c r="L82" s="256"/>
      <c r="M82" s="518"/>
      <c r="N82" s="257"/>
      <c r="O82" s="347"/>
      <c r="P82" s="257"/>
      <c r="Q82" s="259"/>
      <c r="R82" s="203">
        <f t="shared" si="87"/>
        <v>0</v>
      </c>
      <c r="S82" s="203">
        <f t="shared" si="88"/>
        <v>0</v>
      </c>
      <c r="T82" s="313"/>
      <c r="U82" s="240">
        <f t="shared" si="86"/>
        <v>219460</v>
      </c>
      <c r="V82" s="241">
        <f t="shared" si="89"/>
        <v>1</v>
      </c>
      <c r="W82" s="241">
        <f t="shared" ref="W82:BB82" si="164">IF(DATE(YEAR(V82)+$J$82,MONTH(V82)+$K$82,DAY(1))&lt;=$U$82,DATE(YEAR(V82)+$J$82,MONTH(V82)+$K$82,DAY(1)),0)</f>
        <v>1</v>
      </c>
      <c r="X82" s="241">
        <f t="shared" si="164"/>
        <v>1</v>
      </c>
      <c r="Y82" s="241">
        <f t="shared" si="164"/>
        <v>1</v>
      </c>
      <c r="Z82" s="241">
        <f t="shared" si="164"/>
        <v>1</v>
      </c>
      <c r="AA82" s="241">
        <f t="shared" si="164"/>
        <v>1</v>
      </c>
      <c r="AB82" s="241">
        <f t="shared" si="164"/>
        <v>1</v>
      </c>
      <c r="AC82" s="241">
        <f t="shared" si="164"/>
        <v>1</v>
      </c>
      <c r="AD82" s="241">
        <f t="shared" si="164"/>
        <v>1</v>
      </c>
      <c r="AE82" s="241">
        <f t="shared" si="164"/>
        <v>1</v>
      </c>
      <c r="AF82" s="241">
        <f t="shared" si="164"/>
        <v>1</v>
      </c>
      <c r="AG82" s="241">
        <f t="shared" si="164"/>
        <v>1</v>
      </c>
      <c r="AH82" s="241">
        <f t="shared" si="164"/>
        <v>1</v>
      </c>
      <c r="AI82" s="241">
        <f t="shared" si="164"/>
        <v>1</v>
      </c>
      <c r="AJ82" s="241">
        <f t="shared" si="164"/>
        <v>1</v>
      </c>
      <c r="AK82" s="241">
        <f t="shared" si="164"/>
        <v>1</v>
      </c>
      <c r="AL82" s="241">
        <f t="shared" si="164"/>
        <v>1</v>
      </c>
      <c r="AM82" s="241">
        <f t="shared" si="164"/>
        <v>1</v>
      </c>
      <c r="AN82" s="241">
        <f t="shared" si="164"/>
        <v>1</v>
      </c>
      <c r="AO82" s="241">
        <f t="shared" si="164"/>
        <v>1</v>
      </c>
      <c r="AP82" s="241">
        <f t="shared" si="164"/>
        <v>1</v>
      </c>
      <c r="AQ82" s="241">
        <f t="shared" si="164"/>
        <v>1</v>
      </c>
      <c r="AR82" s="241">
        <f t="shared" si="164"/>
        <v>1</v>
      </c>
      <c r="AS82" s="241">
        <f t="shared" si="164"/>
        <v>1</v>
      </c>
      <c r="AT82" s="241">
        <f t="shared" si="164"/>
        <v>1</v>
      </c>
      <c r="AU82" s="241">
        <f t="shared" si="164"/>
        <v>1</v>
      </c>
      <c r="AV82" s="241">
        <f t="shared" si="164"/>
        <v>1</v>
      </c>
      <c r="AW82" s="241">
        <f t="shared" si="164"/>
        <v>1</v>
      </c>
      <c r="AX82" s="241">
        <f t="shared" si="164"/>
        <v>1</v>
      </c>
      <c r="AY82" s="241">
        <f t="shared" si="164"/>
        <v>1</v>
      </c>
      <c r="AZ82" s="241">
        <f t="shared" si="164"/>
        <v>1</v>
      </c>
      <c r="BA82" s="241">
        <f t="shared" si="164"/>
        <v>1</v>
      </c>
      <c r="BB82" s="241">
        <f t="shared" si="164"/>
        <v>1</v>
      </c>
      <c r="BC82" s="241">
        <f t="shared" ref="BC82:CE82" si="165">IF(DATE(YEAR(BB82)+$J$82,MONTH(BB82)+$K$82,DAY(1))&lt;=$U$82,DATE(YEAR(BB82)+$J$82,MONTH(BB82)+$K$82,DAY(1)),0)</f>
        <v>1</v>
      </c>
      <c r="BD82" s="241">
        <f t="shared" si="165"/>
        <v>1</v>
      </c>
      <c r="BE82" s="241">
        <f t="shared" si="165"/>
        <v>1</v>
      </c>
      <c r="BF82" s="241">
        <f t="shared" si="165"/>
        <v>1</v>
      </c>
      <c r="BG82" s="241">
        <f t="shared" si="165"/>
        <v>1</v>
      </c>
      <c r="BH82" s="241">
        <f t="shared" si="165"/>
        <v>1</v>
      </c>
      <c r="BI82" s="241">
        <f t="shared" si="165"/>
        <v>1</v>
      </c>
      <c r="BJ82" s="241">
        <f t="shared" si="165"/>
        <v>1</v>
      </c>
      <c r="BK82" s="241">
        <f t="shared" si="165"/>
        <v>1</v>
      </c>
      <c r="BL82" s="241">
        <f t="shared" si="165"/>
        <v>1</v>
      </c>
      <c r="BM82" s="241">
        <f t="shared" si="165"/>
        <v>1</v>
      </c>
      <c r="BN82" s="241">
        <f t="shared" si="165"/>
        <v>1</v>
      </c>
      <c r="BO82" s="241">
        <f t="shared" si="165"/>
        <v>1</v>
      </c>
      <c r="BP82" s="241">
        <f t="shared" si="165"/>
        <v>1</v>
      </c>
      <c r="BQ82" s="241">
        <f t="shared" si="165"/>
        <v>1</v>
      </c>
      <c r="BR82" s="241">
        <f t="shared" si="165"/>
        <v>1</v>
      </c>
      <c r="BS82" s="241">
        <f t="shared" si="165"/>
        <v>1</v>
      </c>
      <c r="BT82" s="241">
        <f t="shared" si="165"/>
        <v>1</v>
      </c>
      <c r="BU82" s="241">
        <f t="shared" si="165"/>
        <v>1</v>
      </c>
      <c r="BV82" s="241">
        <f t="shared" si="165"/>
        <v>1</v>
      </c>
      <c r="BW82" s="241">
        <f t="shared" si="165"/>
        <v>1</v>
      </c>
      <c r="BX82" s="241">
        <f t="shared" si="165"/>
        <v>1</v>
      </c>
      <c r="BY82" s="241">
        <f t="shared" si="165"/>
        <v>1</v>
      </c>
      <c r="BZ82" s="241">
        <f t="shared" si="165"/>
        <v>1</v>
      </c>
      <c r="CA82" s="241">
        <f t="shared" si="165"/>
        <v>1</v>
      </c>
      <c r="CB82" s="241">
        <f t="shared" si="165"/>
        <v>1</v>
      </c>
      <c r="CC82" s="241">
        <f t="shared" si="165"/>
        <v>1</v>
      </c>
      <c r="CD82" s="241">
        <f t="shared" si="165"/>
        <v>1</v>
      </c>
      <c r="CE82" s="241">
        <f t="shared" si="165"/>
        <v>1</v>
      </c>
      <c r="CF82" s="239"/>
      <c r="CG82" s="239"/>
      <c r="CH82" s="239"/>
    </row>
    <row r="83" spans="1:86" s="1" customFormat="1" ht="15.75" x14ac:dyDescent="0.25">
      <c r="A83" s="305"/>
      <c r="B83" s="254"/>
      <c r="C83" s="255"/>
      <c r="D83" s="470"/>
      <c r="E83" s="256"/>
      <c r="F83" s="256"/>
      <c r="G83" s="346"/>
      <c r="H83" s="256"/>
      <c r="I83" s="256"/>
      <c r="J83" s="319"/>
      <c r="K83" s="319"/>
      <c r="L83" s="374"/>
      <c r="M83" s="518"/>
      <c r="N83" s="257"/>
      <c r="O83" s="347"/>
      <c r="P83" s="257"/>
      <c r="Q83" s="259"/>
      <c r="R83" s="203">
        <f t="shared" si="87"/>
        <v>0</v>
      </c>
      <c r="S83" s="203">
        <f t="shared" si="88"/>
        <v>0</v>
      </c>
      <c r="T83" s="313"/>
      <c r="U83" s="240">
        <f t="shared" si="86"/>
        <v>219460</v>
      </c>
      <c r="V83" s="241">
        <f t="shared" si="89"/>
        <v>1</v>
      </c>
      <c r="W83" s="241">
        <f t="shared" ref="W83:BB83" si="166">IF(DATE(YEAR(V83)+$J$83,MONTH(V83)+$K$83,DAY(1))&lt;=$U$83,DATE(YEAR(V83)+$J$83,MONTH(V83)+$K$83,DAY(1)),0)</f>
        <v>1</v>
      </c>
      <c r="X83" s="241">
        <f t="shared" si="166"/>
        <v>1</v>
      </c>
      <c r="Y83" s="241">
        <f t="shared" si="166"/>
        <v>1</v>
      </c>
      <c r="Z83" s="241">
        <f t="shared" si="166"/>
        <v>1</v>
      </c>
      <c r="AA83" s="241">
        <f t="shared" si="166"/>
        <v>1</v>
      </c>
      <c r="AB83" s="241">
        <f t="shared" si="166"/>
        <v>1</v>
      </c>
      <c r="AC83" s="241">
        <f t="shared" si="166"/>
        <v>1</v>
      </c>
      <c r="AD83" s="241">
        <f t="shared" si="166"/>
        <v>1</v>
      </c>
      <c r="AE83" s="241">
        <f t="shared" si="166"/>
        <v>1</v>
      </c>
      <c r="AF83" s="241">
        <f t="shared" si="166"/>
        <v>1</v>
      </c>
      <c r="AG83" s="241">
        <f t="shared" si="166"/>
        <v>1</v>
      </c>
      <c r="AH83" s="241">
        <f t="shared" si="166"/>
        <v>1</v>
      </c>
      <c r="AI83" s="241">
        <f t="shared" si="166"/>
        <v>1</v>
      </c>
      <c r="AJ83" s="241">
        <f t="shared" si="166"/>
        <v>1</v>
      </c>
      <c r="AK83" s="241">
        <f t="shared" si="166"/>
        <v>1</v>
      </c>
      <c r="AL83" s="241">
        <f t="shared" si="166"/>
        <v>1</v>
      </c>
      <c r="AM83" s="241">
        <f t="shared" si="166"/>
        <v>1</v>
      </c>
      <c r="AN83" s="241">
        <f t="shared" si="166"/>
        <v>1</v>
      </c>
      <c r="AO83" s="241">
        <f t="shared" si="166"/>
        <v>1</v>
      </c>
      <c r="AP83" s="241">
        <f t="shared" si="166"/>
        <v>1</v>
      </c>
      <c r="AQ83" s="241">
        <f t="shared" si="166"/>
        <v>1</v>
      </c>
      <c r="AR83" s="241">
        <f t="shared" si="166"/>
        <v>1</v>
      </c>
      <c r="AS83" s="241">
        <f t="shared" si="166"/>
        <v>1</v>
      </c>
      <c r="AT83" s="241">
        <f t="shared" si="166"/>
        <v>1</v>
      </c>
      <c r="AU83" s="241">
        <f t="shared" si="166"/>
        <v>1</v>
      </c>
      <c r="AV83" s="241">
        <f t="shared" si="166"/>
        <v>1</v>
      </c>
      <c r="AW83" s="241">
        <f t="shared" si="166"/>
        <v>1</v>
      </c>
      <c r="AX83" s="241">
        <f t="shared" si="166"/>
        <v>1</v>
      </c>
      <c r="AY83" s="241">
        <f t="shared" si="166"/>
        <v>1</v>
      </c>
      <c r="AZ83" s="241">
        <f t="shared" si="166"/>
        <v>1</v>
      </c>
      <c r="BA83" s="241">
        <f t="shared" si="166"/>
        <v>1</v>
      </c>
      <c r="BB83" s="241">
        <f t="shared" si="166"/>
        <v>1</v>
      </c>
      <c r="BC83" s="241">
        <f t="shared" ref="BC83:CE83" si="167">IF(DATE(YEAR(BB83)+$J$83,MONTH(BB83)+$K$83,DAY(1))&lt;=$U$83,DATE(YEAR(BB83)+$J$83,MONTH(BB83)+$K$83,DAY(1)),0)</f>
        <v>1</v>
      </c>
      <c r="BD83" s="241">
        <f t="shared" si="167"/>
        <v>1</v>
      </c>
      <c r="BE83" s="241">
        <f t="shared" si="167"/>
        <v>1</v>
      </c>
      <c r="BF83" s="241">
        <f t="shared" si="167"/>
        <v>1</v>
      </c>
      <c r="BG83" s="241">
        <f t="shared" si="167"/>
        <v>1</v>
      </c>
      <c r="BH83" s="241">
        <f t="shared" si="167"/>
        <v>1</v>
      </c>
      <c r="BI83" s="241">
        <f t="shared" si="167"/>
        <v>1</v>
      </c>
      <c r="BJ83" s="241">
        <f t="shared" si="167"/>
        <v>1</v>
      </c>
      <c r="BK83" s="241">
        <f t="shared" si="167"/>
        <v>1</v>
      </c>
      <c r="BL83" s="241">
        <f t="shared" si="167"/>
        <v>1</v>
      </c>
      <c r="BM83" s="241">
        <f t="shared" si="167"/>
        <v>1</v>
      </c>
      <c r="BN83" s="241">
        <f t="shared" si="167"/>
        <v>1</v>
      </c>
      <c r="BO83" s="241">
        <f t="shared" si="167"/>
        <v>1</v>
      </c>
      <c r="BP83" s="241">
        <f t="shared" si="167"/>
        <v>1</v>
      </c>
      <c r="BQ83" s="241">
        <f t="shared" si="167"/>
        <v>1</v>
      </c>
      <c r="BR83" s="241">
        <f t="shared" si="167"/>
        <v>1</v>
      </c>
      <c r="BS83" s="241">
        <f t="shared" si="167"/>
        <v>1</v>
      </c>
      <c r="BT83" s="241">
        <f t="shared" si="167"/>
        <v>1</v>
      </c>
      <c r="BU83" s="241">
        <f t="shared" si="167"/>
        <v>1</v>
      </c>
      <c r="BV83" s="241">
        <f t="shared" si="167"/>
        <v>1</v>
      </c>
      <c r="BW83" s="241">
        <f t="shared" si="167"/>
        <v>1</v>
      </c>
      <c r="BX83" s="241">
        <f t="shared" si="167"/>
        <v>1</v>
      </c>
      <c r="BY83" s="241">
        <f t="shared" si="167"/>
        <v>1</v>
      </c>
      <c r="BZ83" s="241">
        <f t="shared" si="167"/>
        <v>1</v>
      </c>
      <c r="CA83" s="241">
        <f t="shared" si="167"/>
        <v>1</v>
      </c>
      <c r="CB83" s="241">
        <f t="shared" si="167"/>
        <v>1</v>
      </c>
      <c r="CC83" s="241">
        <f t="shared" si="167"/>
        <v>1</v>
      </c>
      <c r="CD83" s="241">
        <f t="shared" si="167"/>
        <v>1</v>
      </c>
      <c r="CE83" s="241">
        <f t="shared" si="167"/>
        <v>1</v>
      </c>
      <c r="CF83" s="239"/>
      <c r="CG83" s="239"/>
      <c r="CH83" s="239"/>
    </row>
    <row r="84" spans="1:86" s="1" customFormat="1" ht="15.75" x14ac:dyDescent="0.25">
      <c r="A84" s="305"/>
      <c r="B84" s="254"/>
      <c r="C84" s="255"/>
      <c r="D84" s="470"/>
      <c r="E84" s="256"/>
      <c r="F84" s="256"/>
      <c r="G84" s="346"/>
      <c r="H84" s="256"/>
      <c r="I84" s="256"/>
      <c r="J84" s="319"/>
      <c r="K84" s="319"/>
      <c r="L84" s="374"/>
      <c r="M84" s="518"/>
      <c r="N84" s="257"/>
      <c r="O84" s="347"/>
      <c r="P84" s="257"/>
      <c r="Q84" s="259"/>
      <c r="R84" s="203">
        <f t="shared" si="87"/>
        <v>0</v>
      </c>
      <c r="S84" s="203">
        <f t="shared" si="88"/>
        <v>0</v>
      </c>
      <c r="T84" s="313"/>
      <c r="U84" s="240">
        <f t="shared" si="86"/>
        <v>219460</v>
      </c>
      <c r="V84" s="241">
        <f t="shared" si="89"/>
        <v>1</v>
      </c>
      <c r="W84" s="241">
        <f t="shared" ref="W84:BB84" si="168">IF(DATE(YEAR(V84)+$J$84,MONTH(V84)+$K$84,DAY(1))&lt;=$U$84,DATE(YEAR(V84)+$J$84,MONTH(V84)+$K$84,DAY(1)),0)</f>
        <v>1</v>
      </c>
      <c r="X84" s="241">
        <f t="shared" si="168"/>
        <v>1</v>
      </c>
      <c r="Y84" s="241">
        <f t="shared" si="168"/>
        <v>1</v>
      </c>
      <c r="Z84" s="241">
        <f t="shared" si="168"/>
        <v>1</v>
      </c>
      <c r="AA84" s="241">
        <f t="shared" si="168"/>
        <v>1</v>
      </c>
      <c r="AB84" s="241">
        <f t="shared" si="168"/>
        <v>1</v>
      </c>
      <c r="AC84" s="241">
        <f t="shared" si="168"/>
        <v>1</v>
      </c>
      <c r="AD84" s="241">
        <f t="shared" si="168"/>
        <v>1</v>
      </c>
      <c r="AE84" s="241">
        <f t="shared" si="168"/>
        <v>1</v>
      </c>
      <c r="AF84" s="241">
        <f t="shared" si="168"/>
        <v>1</v>
      </c>
      <c r="AG84" s="241">
        <f t="shared" si="168"/>
        <v>1</v>
      </c>
      <c r="AH84" s="241">
        <f t="shared" si="168"/>
        <v>1</v>
      </c>
      <c r="AI84" s="241">
        <f t="shared" si="168"/>
        <v>1</v>
      </c>
      <c r="AJ84" s="241">
        <f t="shared" si="168"/>
        <v>1</v>
      </c>
      <c r="AK84" s="241">
        <f t="shared" si="168"/>
        <v>1</v>
      </c>
      <c r="AL84" s="241">
        <f t="shared" si="168"/>
        <v>1</v>
      </c>
      <c r="AM84" s="241">
        <f t="shared" si="168"/>
        <v>1</v>
      </c>
      <c r="AN84" s="241">
        <f t="shared" si="168"/>
        <v>1</v>
      </c>
      <c r="AO84" s="241">
        <f t="shared" si="168"/>
        <v>1</v>
      </c>
      <c r="AP84" s="241">
        <f t="shared" si="168"/>
        <v>1</v>
      </c>
      <c r="AQ84" s="241">
        <f t="shared" si="168"/>
        <v>1</v>
      </c>
      <c r="AR84" s="241">
        <f t="shared" si="168"/>
        <v>1</v>
      </c>
      <c r="AS84" s="241">
        <f t="shared" si="168"/>
        <v>1</v>
      </c>
      <c r="AT84" s="241">
        <f t="shared" si="168"/>
        <v>1</v>
      </c>
      <c r="AU84" s="241">
        <f t="shared" si="168"/>
        <v>1</v>
      </c>
      <c r="AV84" s="241">
        <f t="shared" si="168"/>
        <v>1</v>
      </c>
      <c r="AW84" s="241">
        <f t="shared" si="168"/>
        <v>1</v>
      </c>
      <c r="AX84" s="241">
        <f t="shared" si="168"/>
        <v>1</v>
      </c>
      <c r="AY84" s="241">
        <f t="shared" si="168"/>
        <v>1</v>
      </c>
      <c r="AZ84" s="241">
        <f t="shared" si="168"/>
        <v>1</v>
      </c>
      <c r="BA84" s="241">
        <f t="shared" si="168"/>
        <v>1</v>
      </c>
      <c r="BB84" s="241">
        <f t="shared" si="168"/>
        <v>1</v>
      </c>
      <c r="BC84" s="241">
        <f t="shared" ref="BC84:CE84" si="169">IF(DATE(YEAR(BB84)+$J$84,MONTH(BB84)+$K$84,DAY(1))&lt;=$U$84,DATE(YEAR(BB84)+$J$84,MONTH(BB84)+$K$84,DAY(1)),0)</f>
        <v>1</v>
      </c>
      <c r="BD84" s="241">
        <f t="shared" si="169"/>
        <v>1</v>
      </c>
      <c r="BE84" s="241">
        <f t="shared" si="169"/>
        <v>1</v>
      </c>
      <c r="BF84" s="241">
        <f t="shared" si="169"/>
        <v>1</v>
      </c>
      <c r="BG84" s="241">
        <f t="shared" si="169"/>
        <v>1</v>
      </c>
      <c r="BH84" s="241">
        <f t="shared" si="169"/>
        <v>1</v>
      </c>
      <c r="BI84" s="241">
        <f t="shared" si="169"/>
        <v>1</v>
      </c>
      <c r="BJ84" s="241">
        <f t="shared" si="169"/>
        <v>1</v>
      </c>
      <c r="BK84" s="241">
        <f t="shared" si="169"/>
        <v>1</v>
      </c>
      <c r="BL84" s="241">
        <f t="shared" si="169"/>
        <v>1</v>
      </c>
      <c r="BM84" s="241">
        <f t="shared" si="169"/>
        <v>1</v>
      </c>
      <c r="BN84" s="241">
        <f t="shared" si="169"/>
        <v>1</v>
      </c>
      <c r="BO84" s="241">
        <f t="shared" si="169"/>
        <v>1</v>
      </c>
      <c r="BP84" s="241">
        <f t="shared" si="169"/>
        <v>1</v>
      </c>
      <c r="BQ84" s="241">
        <f t="shared" si="169"/>
        <v>1</v>
      </c>
      <c r="BR84" s="241">
        <f t="shared" si="169"/>
        <v>1</v>
      </c>
      <c r="BS84" s="241">
        <f t="shared" si="169"/>
        <v>1</v>
      </c>
      <c r="BT84" s="241">
        <f t="shared" si="169"/>
        <v>1</v>
      </c>
      <c r="BU84" s="241">
        <f t="shared" si="169"/>
        <v>1</v>
      </c>
      <c r="BV84" s="241">
        <f t="shared" si="169"/>
        <v>1</v>
      </c>
      <c r="BW84" s="241">
        <f t="shared" si="169"/>
        <v>1</v>
      </c>
      <c r="BX84" s="241">
        <f t="shared" si="169"/>
        <v>1</v>
      </c>
      <c r="BY84" s="241">
        <f t="shared" si="169"/>
        <v>1</v>
      </c>
      <c r="BZ84" s="241">
        <f t="shared" si="169"/>
        <v>1</v>
      </c>
      <c r="CA84" s="241">
        <f t="shared" si="169"/>
        <v>1</v>
      </c>
      <c r="CB84" s="241">
        <f t="shared" si="169"/>
        <v>1</v>
      </c>
      <c r="CC84" s="241">
        <f t="shared" si="169"/>
        <v>1</v>
      </c>
      <c r="CD84" s="241">
        <f t="shared" si="169"/>
        <v>1</v>
      </c>
      <c r="CE84" s="241">
        <f t="shared" si="169"/>
        <v>1</v>
      </c>
      <c r="CF84" s="239"/>
      <c r="CG84" s="239"/>
      <c r="CH84" s="239"/>
    </row>
    <row r="85" spans="1:86" s="1" customFormat="1" ht="15.75" x14ac:dyDescent="0.25">
      <c r="A85" s="305"/>
      <c r="B85" s="254"/>
      <c r="C85" s="255"/>
      <c r="D85" s="470"/>
      <c r="E85" s="256"/>
      <c r="F85" s="256"/>
      <c r="G85" s="346"/>
      <c r="H85" s="256"/>
      <c r="I85" s="256"/>
      <c r="J85" s="319"/>
      <c r="K85" s="319"/>
      <c r="L85" s="256"/>
      <c r="M85" s="518"/>
      <c r="N85" s="257"/>
      <c r="O85" s="347"/>
      <c r="P85" s="257"/>
      <c r="Q85" s="259"/>
      <c r="R85" s="203">
        <f t="shared" si="87"/>
        <v>0</v>
      </c>
      <c r="S85" s="203">
        <f t="shared" si="88"/>
        <v>0</v>
      </c>
      <c r="T85" s="313"/>
      <c r="U85" s="240">
        <f t="shared" si="86"/>
        <v>219460</v>
      </c>
      <c r="V85" s="241">
        <f t="shared" si="89"/>
        <v>1</v>
      </c>
      <c r="W85" s="241">
        <f t="shared" ref="W85:BB85" si="170">IF(DATE(YEAR(V85)+$J$85,MONTH(V85)+$K$85,DAY(1))&lt;=$U$85,DATE(YEAR(V85)+$J$85,MONTH(V85)+$K$85,DAY(1)),0)</f>
        <v>1</v>
      </c>
      <c r="X85" s="241">
        <f t="shared" si="170"/>
        <v>1</v>
      </c>
      <c r="Y85" s="241">
        <f t="shared" si="170"/>
        <v>1</v>
      </c>
      <c r="Z85" s="241">
        <f t="shared" si="170"/>
        <v>1</v>
      </c>
      <c r="AA85" s="241">
        <f t="shared" si="170"/>
        <v>1</v>
      </c>
      <c r="AB85" s="241">
        <f t="shared" si="170"/>
        <v>1</v>
      </c>
      <c r="AC85" s="241">
        <f t="shared" si="170"/>
        <v>1</v>
      </c>
      <c r="AD85" s="241">
        <f t="shared" si="170"/>
        <v>1</v>
      </c>
      <c r="AE85" s="241">
        <f t="shared" si="170"/>
        <v>1</v>
      </c>
      <c r="AF85" s="241">
        <f t="shared" si="170"/>
        <v>1</v>
      </c>
      <c r="AG85" s="241">
        <f t="shared" si="170"/>
        <v>1</v>
      </c>
      <c r="AH85" s="241">
        <f t="shared" si="170"/>
        <v>1</v>
      </c>
      <c r="AI85" s="241">
        <f t="shared" si="170"/>
        <v>1</v>
      </c>
      <c r="AJ85" s="241">
        <f t="shared" si="170"/>
        <v>1</v>
      </c>
      <c r="AK85" s="241">
        <f t="shared" si="170"/>
        <v>1</v>
      </c>
      <c r="AL85" s="241">
        <f t="shared" si="170"/>
        <v>1</v>
      </c>
      <c r="AM85" s="241">
        <f t="shared" si="170"/>
        <v>1</v>
      </c>
      <c r="AN85" s="241">
        <f t="shared" si="170"/>
        <v>1</v>
      </c>
      <c r="AO85" s="241">
        <f t="shared" si="170"/>
        <v>1</v>
      </c>
      <c r="AP85" s="241">
        <f t="shared" si="170"/>
        <v>1</v>
      </c>
      <c r="AQ85" s="241">
        <f t="shared" si="170"/>
        <v>1</v>
      </c>
      <c r="AR85" s="241">
        <f t="shared" si="170"/>
        <v>1</v>
      </c>
      <c r="AS85" s="241">
        <f t="shared" si="170"/>
        <v>1</v>
      </c>
      <c r="AT85" s="241">
        <f t="shared" si="170"/>
        <v>1</v>
      </c>
      <c r="AU85" s="241">
        <f t="shared" si="170"/>
        <v>1</v>
      </c>
      <c r="AV85" s="241">
        <f t="shared" si="170"/>
        <v>1</v>
      </c>
      <c r="AW85" s="241">
        <f t="shared" si="170"/>
        <v>1</v>
      </c>
      <c r="AX85" s="241">
        <f t="shared" si="170"/>
        <v>1</v>
      </c>
      <c r="AY85" s="241">
        <f t="shared" si="170"/>
        <v>1</v>
      </c>
      <c r="AZ85" s="241">
        <f t="shared" si="170"/>
        <v>1</v>
      </c>
      <c r="BA85" s="241">
        <f t="shared" si="170"/>
        <v>1</v>
      </c>
      <c r="BB85" s="241">
        <f t="shared" si="170"/>
        <v>1</v>
      </c>
      <c r="BC85" s="241">
        <f t="shared" ref="BC85:CE85" si="171">IF(DATE(YEAR(BB85)+$J$85,MONTH(BB85)+$K$85,DAY(1))&lt;=$U$85,DATE(YEAR(BB85)+$J$85,MONTH(BB85)+$K$85,DAY(1)),0)</f>
        <v>1</v>
      </c>
      <c r="BD85" s="241">
        <f t="shared" si="171"/>
        <v>1</v>
      </c>
      <c r="BE85" s="241">
        <f t="shared" si="171"/>
        <v>1</v>
      </c>
      <c r="BF85" s="241">
        <f t="shared" si="171"/>
        <v>1</v>
      </c>
      <c r="BG85" s="241">
        <f t="shared" si="171"/>
        <v>1</v>
      </c>
      <c r="BH85" s="241">
        <f t="shared" si="171"/>
        <v>1</v>
      </c>
      <c r="BI85" s="241">
        <f t="shared" si="171"/>
        <v>1</v>
      </c>
      <c r="BJ85" s="241">
        <f t="shared" si="171"/>
        <v>1</v>
      </c>
      <c r="BK85" s="241">
        <f t="shared" si="171"/>
        <v>1</v>
      </c>
      <c r="BL85" s="241">
        <f t="shared" si="171"/>
        <v>1</v>
      </c>
      <c r="BM85" s="241">
        <f t="shared" si="171"/>
        <v>1</v>
      </c>
      <c r="BN85" s="241">
        <f t="shared" si="171"/>
        <v>1</v>
      </c>
      <c r="BO85" s="241">
        <f t="shared" si="171"/>
        <v>1</v>
      </c>
      <c r="BP85" s="241">
        <f t="shared" si="171"/>
        <v>1</v>
      </c>
      <c r="BQ85" s="241">
        <f t="shared" si="171"/>
        <v>1</v>
      </c>
      <c r="BR85" s="241">
        <f t="shared" si="171"/>
        <v>1</v>
      </c>
      <c r="BS85" s="241">
        <f t="shared" si="171"/>
        <v>1</v>
      </c>
      <c r="BT85" s="241">
        <f t="shared" si="171"/>
        <v>1</v>
      </c>
      <c r="BU85" s="241">
        <f t="shared" si="171"/>
        <v>1</v>
      </c>
      <c r="BV85" s="241">
        <f t="shared" si="171"/>
        <v>1</v>
      </c>
      <c r="BW85" s="241">
        <f t="shared" si="171"/>
        <v>1</v>
      </c>
      <c r="BX85" s="241">
        <f t="shared" si="171"/>
        <v>1</v>
      </c>
      <c r="BY85" s="241">
        <f t="shared" si="171"/>
        <v>1</v>
      </c>
      <c r="BZ85" s="241">
        <f t="shared" si="171"/>
        <v>1</v>
      </c>
      <c r="CA85" s="241">
        <f t="shared" si="171"/>
        <v>1</v>
      </c>
      <c r="CB85" s="241">
        <f t="shared" si="171"/>
        <v>1</v>
      </c>
      <c r="CC85" s="241">
        <f t="shared" si="171"/>
        <v>1</v>
      </c>
      <c r="CD85" s="241">
        <f t="shared" si="171"/>
        <v>1</v>
      </c>
      <c r="CE85" s="241">
        <f t="shared" si="171"/>
        <v>1</v>
      </c>
      <c r="CF85" s="239"/>
      <c r="CG85" s="239"/>
      <c r="CH85" s="239"/>
    </row>
    <row r="86" spans="1:86" s="1" customFormat="1" ht="15.75" x14ac:dyDescent="0.25">
      <c r="A86" s="312" t="s">
        <v>154</v>
      </c>
      <c r="B86" s="5"/>
      <c r="C86" s="5"/>
      <c r="D86" s="5"/>
      <c r="E86" s="7"/>
      <c r="F86" s="7"/>
      <c r="G86" s="7"/>
      <c r="H86" s="7"/>
      <c r="I86" s="7"/>
      <c r="J86" s="320"/>
      <c r="K86" s="320"/>
      <c r="L86" s="244"/>
      <c r="M86" s="123"/>
      <c r="N86" s="122"/>
      <c r="O86" s="245"/>
      <c r="P86" s="246">
        <f>SUM(P45:P85)</f>
        <v>0</v>
      </c>
      <c r="Q86" s="122"/>
      <c r="R86" s="145"/>
      <c r="S86" s="145"/>
      <c r="T86" s="313"/>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row>
    <row r="87" spans="1:86" s="1" customFormat="1" ht="20.25" x14ac:dyDescent="0.3">
      <c r="A87" s="383" t="s">
        <v>155</v>
      </c>
      <c r="B87" s="5"/>
      <c r="C87" s="5"/>
      <c r="D87" s="5"/>
      <c r="E87" s="5"/>
      <c r="F87" s="5"/>
      <c r="G87" s="5"/>
      <c r="H87" s="5"/>
      <c r="I87" s="5"/>
      <c r="J87" s="320"/>
      <c r="K87" s="320"/>
      <c r="L87" s="5"/>
      <c r="M87" s="5"/>
      <c r="N87" s="5"/>
      <c r="O87" s="5"/>
      <c r="P87" s="384">
        <f ca="1">P42+P86</f>
        <v>13689.568333333333</v>
      </c>
      <c r="Q87" s="385"/>
      <c r="R87" s="315"/>
      <c r="S87" s="315"/>
      <c r="T87" s="314"/>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row>
    <row r="88" spans="1:86" s="1" customFormat="1" ht="18" x14ac:dyDescent="0.25">
      <c r="F88" s="16"/>
      <c r="G88" s="16"/>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row>
    <row r="89" spans="1:86" s="1" customFormat="1" ht="18" x14ac:dyDescent="0.25">
      <c r="A89" s="696" t="s">
        <v>19</v>
      </c>
      <c r="B89" s="697"/>
      <c r="C89" s="697"/>
      <c r="D89" s="698"/>
      <c r="E89" s="321"/>
      <c r="F89" s="322"/>
      <c r="G89" s="692" t="s">
        <v>195</v>
      </c>
      <c r="H89" s="693"/>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row>
    <row r="90" spans="1:86" s="1" customFormat="1" ht="59.25" customHeight="1" x14ac:dyDescent="0.25">
      <c r="A90" s="106" t="s">
        <v>90</v>
      </c>
      <c r="B90" s="106" t="s">
        <v>7</v>
      </c>
      <c r="C90" s="106" t="s">
        <v>8</v>
      </c>
      <c r="D90" s="106" t="s">
        <v>194</v>
      </c>
      <c r="E90" s="106" t="s">
        <v>127</v>
      </c>
      <c r="F90" s="207"/>
      <c r="G90" s="694"/>
      <c r="H90" s="693"/>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row>
    <row r="91" spans="1:86" s="1" customFormat="1" ht="15.75" x14ac:dyDescent="0.25">
      <c r="A91" s="206" t="s">
        <v>0</v>
      </c>
      <c r="B91" s="206" t="s">
        <v>1</v>
      </c>
      <c r="C91" s="206">
        <v>0</v>
      </c>
      <c r="D91" s="206">
        <v>0</v>
      </c>
      <c r="E91" s="207" t="str">
        <f>'4. Kredite '!A5</f>
        <v xml:space="preserve">Portemonnaise Kto. </v>
      </c>
      <c r="F91" s="207"/>
      <c r="G91" s="694"/>
      <c r="H91" s="693"/>
      <c r="K91" s="173"/>
      <c r="L91" s="173"/>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row>
    <row r="92" spans="1:86" s="1" customFormat="1" ht="15.75" customHeight="1" x14ac:dyDescent="0.25">
      <c r="A92" s="206" t="s">
        <v>6</v>
      </c>
      <c r="B92" s="206" t="s">
        <v>2</v>
      </c>
      <c r="C92" s="206">
        <v>1</v>
      </c>
      <c r="D92" s="206">
        <v>1</v>
      </c>
      <c r="E92" s="207" t="str">
        <f>'4. Kredite '!A6</f>
        <v>Hannoversche Volksbank Kto. 1234</v>
      </c>
      <c r="F92" s="207"/>
      <c r="G92" s="694"/>
      <c r="H92" s="693"/>
      <c r="J92" s="699" t="s">
        <v>94</v>
      </c>
      <c r="K92" s="699"/>
      <c r="U92" s="239"/>
      <c r="V92" s="360"/>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row>
    <row r="93" spans="1:86" s="1" customFormat="1" ht="15.75" customHeight="1" x14ac:dyDescent="0.25">
      <c r="A93" s="206" t="s">
        <v>83</v>
      </c>
      <c r="B93" s="206" t="s">
        <v>5</v>
      </c>
      <c r="C93" s="206">
        <v>2</v>
      </c>
      <c r="D93" s="206">
        <v>2</v>
      </c>
      <c r="E93" s="207" t="str">
        <f>'4. Kredite '!A7</f>
        <v>Sparkasse Hannover Kto. 456</v>
      </c>
      <c r="F93" s="207"/>
      <c r="G93" s="694"/>
      <c r="H93" s="693"/>
      <c r="J93" s="699"/>
      <c r="K93" s="699"/>
      <c r="L93" s="27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row>
    <row r="94" spans="1:86" s="1" customFormat="1" ht="15.75" customHeight="1" x14ac:dyDescent="0.25">
      <c r="A94" s="206" t="s">
        <v>5</v>
      </c>
      <c r="B94" s="206"/>
      <c r="C94" s="206">
        <v>3</v>
      </c>
      <c r="D94" s="206">
        <v>3</v>
      </c>
      <c r="E94" s="207" t="str">
        <f>'4. Kredite '!A8</f>
        <v xml:space="preserve">Münzsammlung Kto. </v>
      </c>
      <c r="F94" s="207"/>
      <c r="G94" s="694"/>
      <c r="H94" s="693"/>
      <c r="J94" s="699"/>
      <c r="K94" s="699"/>
      <c r="L94" s="27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row>
    <row r="95" spans="1:86" s="1" customFormat="1" ht="15.75" x14ac:dyDescent="0.25">
      <c r="A95" s="206"/>
      <c r="B95" s="206"/>
      <c r="C95" s="206">
        <v>4</v>
      </c>
      <c r="D95" s="206">
        <v>4</v>
      </c>
      <c r="E95" s="207" t="str">
        <f>'4. Kredite '!A9</f>
        <v>Visa Kto. 858</v>
      </c>
      <c r="F95" s="207"/>
      <c r="G95" s="694"/>
      <c r="H95" s="693"/>
      <c r="J95" s="699"/>
      <c r="K95" s="699"/>
      <c r="L95" s="173"/>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row>
    <row r="96" spans="1:86" s="1" customFormat="1" ht="15.75" x14ac:dyDescent="0.25">
      <c r="A96" s="206"/>
      <c r="B96" s="207"/>
      <c r="C96" s="206">
        <v>5</v>
      </c>
      <c r="D96" s="206">
        <v>5</v>
      </c>
      <c r="E96" s="207" t="str">
        <f>'4. Kredite '!A10</f>
        <v xml:space="preserve"> Kto. </v>
      </c>
      <c r="F96" s="207"/>
      <c r="G96" s="694"/>
      <c r="H96" s="693"/>
      <c r="J96" s="699"/>
      <c r="K96" s="699"/>
      <c r="L96" s="173"/>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row>
    <row r="97" spans="1:86" s="1" customFormat="1" ht="15.75" x14ac:dyDescent="0.25">
      <c r="A97" s="206"/>
      <c r="B97" s="207"/>
      <c r="C97" s="207">
        <v>6</v>
      </c>
      <c r="D97" s="206">
        <v>6</v>
      </c>
      <c r="E97" s="207" t="str">
        <f>'4. Kredite '!A11</f>
        <v xml:space="preserve"> Kto. </v>
      </c>
      <c r="F97" s="207"/>
      <c r="G97" s="694"/>
      <c r="H97" s="693"/>
      <c r="J97" s="239"/>
      <c r="K97" s="239"/>
      <c r="L97" s="173"/>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row>
    <row r="98" spans="1:86" s="1" customFormat="1" ht="18.75" x14ac:dyDescent="0.25">
      <c r="A98" s="206"/>
      <c r="B98" s="207"/>
      <c r="C98" s="207">
        <v>7</v>
      </c>
      <c r="D98" s="206">
        <v>7</v>
      </c>
      <c r="E98" s="207" t="str">
        <f>'4. Kredite '!A12</f>
        <v xml:space="preserve"> Kto. </v>
      </c>
      <c r="F98" s="207"/>
      <c r="G98" s="694"/>
      <c r="H98" s="693"/>
      <c r="J98" s="546" t="s">
        <v>79</v>
      </c>
      <c r="K98" s="546"/>
      <c r="L98" s="173"/>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row>
    <row r="99" spans="1:86" s="1" customFormat="1" ht="18.75" x14ac:dyDescent="0.25">
      <c r="A99" s="206"/>
      <c r="B99" s="207"/>
      <c r="C99" s="207">
        <v>8</v>
      </c>
      <c r="D99" s="206">
        <v>8</v>
      </c>
      <c r="E99" s="207" t="str">
        <f>'4. Kredite '!A13</f>
        <v xml:space="preserve"> Kto. </v>
      </c>
      <c r="F99" s="207"/>
      <c r="G99" s="694"/>
      <c r="H99" s="693"/>
      <c r="J99" s="546" t="s">
        <v>78</v>
      </c>
      <c r="K99" s="239"/>
      <c r="L99" s="173"/>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row>
    <row r="100" spans="1:86" s="1" customFormat="1" ht="18.75" x14ac:dyDescent="0.25">
      <c r="A100" s="206"/>
      <c r="B100" s="207"/>
      <c r="C100" s="207">
        <v>9</v>
      </c>
      <c r="D100" s="206">
        <v>9</v>
      </c>
      <c r="E100" s="207" t="str">
        <f>'4. Kredite '!A14</f>
        <v xml:space="preserve"> Kto. </v>
      </c>
      <c r="F100" s="207"/>
      <c r="G100" s="694"/>
      <c r="H100" s="693"/>
      <c r="J100" s="546"/>
      <c r="K100" s="546"/>
      <c r="L100" s="173"/>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row>
    <row r="101" spans="1:86" s="1" customFormat="1" ht="15.75" x14ac:dyDescent="0.25">
      <c r="A101" s="206"/>
      <c r="B101" s="207"/>
      <c r="C101" s="207">
        <v>10</v>
      </c>
      <c r="D101" s="206">
        <v>10</v>
      </c>
      <c r="E101" s="207" t="str">
        <f>'4. Kredite '!A15</f>
        <v xml:space="preserve"> Kto. </v>
      </c>
      <c r="F101" s="207"/>
      <c r="G101" s="694"/>
      <c r="H101" s="693"/>
      <c r="J101" s="239"/>
      <c r="K101" s="239"/>
      <c r="L101" s="173"/>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row>
    <row r="102" spans="1:86" ht="18.75" x14ac:dyDescent="0.25">
      <c r="A102" s="206"/>
      <c r="B102" s="207"/>
      <c r="C102" s="207">
        <v>11</v>
      </c>
      <c r="D102" s="206">
        <v>11</v>
      </c>
      <c r="E102" s="207" t="str">
        <f>'4. Kredite '!A16</f>
        <v xml:space="preserve"> Kto. </v>
      </c>
      <c r="F102" s="207"/>
      <c r="G102" s="694"/>
      <c r="H102" s="693"/>
      <c r="I102" s="1"/>
      <c r="J102" s="546"/>
      <c r="K102" s="546"/>
      <c r="L102" s="173"/>
      <c r="M102" s="1"/>
      <c r="N102" s="1"/>
    </row>
    <row r="103" spans="1:86" ht="15.75" x14ac:dyDescent="0.25">
      <c r="B103" s="359">
        <f ca="1">TODAY()</f>
        <v>45748</v>
      </c>
      <c r="E103" s="207" t="str">
        <f>'4. Kredite '!A2</f>
        <v>Neukredit 1 wg. Dachreperatur</v>
      </c>
      <c r="F103" s="207"/>
      <c r="G103" s="694"/>
      <c r="H103" s="693"/>
      <c r="I103" s="1"/>
      <c r="J103" s="239"/>
      <c r="K103" s="239"/>
      <c r="L103" s="173"/>
      <c r="M103" s="1"/>
      <c r="N103" s="1"/>
    </row>
    <row r="104" spans="1:86" ht="18.75" x14ac:dyDescent="0.25">
      <c r="E104" s="207" t="str">
        <f>'4. Kredite '!A3</f>
        <v>Neukredit 2, freie Erfasung im Blatt 4. Kredite</v>
      </c>
      <c r="F104" s="207"/>
      <c r="G104" s="694"/>
      <c r="H104" s="693"/>
      <c r="I104" s="1"/>
      <c r="J104" s="546"/>
      <c r="K104" s="546"/>
      <c r="L104" s="173"/>
      <c r="M104" s="1"/>
      <c r="N104" s="1"/>
    </row>
    <row r="105" spans="1:86" ht="15.75" x14ac:dyDescent="0.25">
      <c r="E105" s="207" t="str">
        <f>'4. Kredite '!A4</f>
        <v>Neukredit 3, freie Erfasung im Blatt 4. Kredite</v>
      </c>
      <c r="F105" s="207"/>
      <c r="G105" s="694"/>
      <c r="H105" s="693"/>
      <c r="J105" s="1"/>
      <c r="K105" s="173"/>
      <c r="L105" s="1"/>
    </row>
    <row r="106" spans="1:86" ht="15.75" x14ac:dyDescent="0.25">
      <c r="J106" s="1"/>
      <c r="K106" s="173"/>
      <c r="L106" s="1"/>
    </row>
    <row r="107" spans="1:86" ht="15.75" x14ac:dyDescent="0.25">
      <c r="J107" s="1"/>
      <c r="K107" s="173"/>
      <c r="L107" s="1"/>
    </row>
    <row r="108" spans="1:86" ht="15.75" x14ac:dyDescent="0.25">
      <c r="J108" s="1"/>
      <c r="K108" s="173"/>
      <c r="L108" s="1"/>
    </row>
    <row r="109" spans="1:86" ht="15.75" x14ac:dyDescent="0.25">
      <c r="J109" s="1"/>
      <c r="K109" s="173"/>
      <c r="L109" s="1"/>
    </row>
    <row r="110" spans="1:86" ht="15.75" hidden="1" x14ac:dyDescent="0.25">
      <c r="J110" s="1"/>
      <c r="K110" s="173"/>
      <c r="L110" s="1"/>
    </row>
    <row r="111" spans="1:86" ht="15.75" hidden="1" x14ac:dyDescent="0.25">
      <c r="J111" s="1"/>
      <c r="K111" s="173"/>
      <c r="L111" s="1"/>
    </row>
    <row r="112" spans="1:86" ht="15.75" hidden="1" x14ac:dyDescent="0.25">
      <c r="J112" s="1"/>
      <c r="K112" s="173"/>
      <c r="L112" s="1"/>
    </row>
    <row r="113" spans="3:12" ht="15.75" hidden="1" x14ac:dyDescent="0.25">
      <c r="L113" s="1"/>
    </row>
    <row r="117" spans="3:12" hidden="1" x14ac:dyDescent="0.2">
      <c r="C117" s="359"/>
    </row>
    <row r="118" spans="3:12" hidden="1" x14ac:dyDescent="0.2">
      <c r="C118" s="359"/>
    </row>
    <row r="119" spans="3:12" hidden="1" x14ac:dyDescent="0.2">
      <c r="C119" s="359"/>
    </row>
    <row r="120" spans="3:12" hidden="1" x14ac:dyDescent="0.2">
      <c r="C120" s="359"/>
    </row>
    <row r="121" spans="3:12" hidden="1" x14ac:dyDescent="0.2">
      <c r="C121" s="359"/>
    </row>
    <row r="122" spans="3:12" hidden="1" x14ac:dyDescent="0.2">
      <c r="C122" s="359"/>
    </row>
    <row r="123" spans="3:12" hidden="1" x14ac:dyDescent="0.2">
      <c r="C123" s="359"/>
    </row>
    <row r="124" spans="3:12" hidden="1" x14ac:dyDescent="0.2">
      <c r="C124" s="359"/>
    </row>
    <row r="125" spans="3:12" hidden="1" x14ac:dyDescent="0.2">
      <c r="C125" s="359"/>
    </row>
    <row r="126" spans="3:12" hidden="1" x14ac:dyDescent="0.2">
      <c r="C126" s="359"/>
    </row>
    <row r="127" spans="3:12" hidden="1" x14ac:dyDescent="0.2">
      <c r="C127" s="359"/>
    </row>
    <row r="128" spans="3:12" hidden="1" x14ac:dyDescent="0.2">
      <c r="C128" s="359"/>
    </row>
    <row r="129" spans="3:3" hidden="1" x14ac:dyDescent="0.2">
      <c r="C129" s="359"/>
    </row>
    <row r="130" spans="3:3" hidden="1" x14ac:dyDescent="0.2">
      <c r="C130" s="359"/>
    </row>
    <row r="131" spans="3:3" hidden="1" x14ac:dyDescent="0.2">
      <c r="C131" s="359"/>
    </row>
    <row r="132" spans="3:3" hidden="1" x14ac:dyDescent="0.2">
      <c r="C132" s="359"/>
    </row>
    <row r="133" spans="3:3" hidden="1" x14ac:dyDescent="0.2">
      <c r="C133" s="359"/>
    </row>
    <row r="134" spans="3:3" hidden="1" x14ac:dyDescent="0.2">
      <c r="C134" s="359"/>
    </row>
    <row r="135" spans="3:3" hidden="1" x14ac:dyDescent="0.2">
      <c r="C135" s="359"/>
    </row>
    <row r="136" spans="3:3" hidden="1" x14ac:dyDescent="0.2">
      <c r="C136" s="359"/>
    </row>
    <row r="137" spans="3:3" hidden="1" x14ac:dyDescent="0.2">
      <c r="C137" s="359"/>
    </row>
    <row r="138" spans="3:3" hidden="1" x14ac:dyDescent="0.2">
      <c r="C138" s="359"/>
    </row>
    <row r="139" spans="3:3" hidden="1" x14ac:dyDescent="0.2">
      <c r="C139" s="359"/>
    </row>
    <row r="140" spans="3:3" hidden="1" x14ac:dyDescent="0.2">
      <c r="C140" s="359"/>
    </row>
    <row r="141" spans="3:3" hidden="1" x14ac:dyDescent="0.2">
      <c r="C141" s="359"/>
    </row>
    <row r="142" spans="3:3" hidden="1" x14ac:dyDescent="0.2">
      <c r="C142" s="359"/>
    </row>
    <row r="143" spans="3:3" hidden="1" x14ac:dyDescent="0.2">
      <c r="C143" s="359"/>
    </row>
    <row r="144" spans="3:3" hidden="1" x14ac:dyDescent="0.2">
      <c r="C144" s="359"/>
    </row>
    <row r="145" spans="3:3" hidden="1" x14ac:dyDescent="0.2">
      <c r="C145" s="359"/>
    </row>
    <row r="146" spans="3:3" hidden="1" x14ac:dyDescent="0.2">
      <c r="C146" s="359"/>
    </row>
    <row r="147" spans="3:3" hidden="1" x14ac:dyDescent="0.2">
      <c r="C147" s="359"/>
    </row>
    <row r="148" spans="3:3" hidden="1" x14ac:dyDescent="0.2">
      <c r="C148" s="359"/>
    </row>
    <row r="149" spans="3:3" hidden="1" x14ac:dyDescent="0.2">
      <c r="C149" s="359"/>
    </row>
    <row r="150" spans="3:3" hidden="1" x14ac:dyDescent="0.2">
      <c r="C150" s="359"/>
    </row>
    <row r="151" spans="3:3" hidden="1" x14ac:dyDescent="0.2">
      <c r="C151" s="359"/>
    </row>
    <row r="152" spans="3:3" hidden="1" x14ac:dyDescent="0.2">
      <c r="C152" s="359"/>
    </row>
    <row r="153" spans="3:3" hidden="1" x14ac:dyDescent="0.2">
      <c r="C153" s="359"/>
    </row>
    <row r="154" spans="3:3" hidden="1" x14ac:dyDescent="0.2">
      <c r="C154" s="359"/>
    </row>
    <row r="155" spans="3:3" hidden="1" x14ac:dyDescent="0.2">
      <c r="C155" s="359"/>
    </row>
    <row r="156" spans="3:3" hidden="1" x14ac:dyDescent="0.2">
      <c r="C156" s="359"/>
    </row>
    <row r="157" spans="3:3" hidden="1" x14ac:dyDescent="0.2">
      <c r="C157" s="359"/>
    </row>
    <row r="158" spans="3:3" hidden="1" x14ac:dyDescent="0.2">
      <c r="C158" s="359"/>
    </row>
    <row r="159" spans="3:3" hidden="1" x14ac:dyDescent="0.2">
      <c r="C159" s="359"/>
    </row>
    <row r="160" spans="3:3" hidden="1" x14ac:dyDescent="0.2">
      <c r="C160" s="359"/>
    </row>
    <row r="161" spans="3:3" hidden="1" x14ac:dyDescent="0.2">
      <c r="C161" s="359"/>
    </row>
    <row r="162" spans="3:3" hidden="1" x14ac:dyDescent="0.2">
      <c r="C162" s="359"/>
    </row>
    <row r="163" spans="3:3" hidden="1" x14ac:dyDescent="0.2">
      <c r="C163" s="359"/>
    </row>
    <row r="164" spans="3:3" hidden="1" x14ac:dyDescent="0.2">
      <c r="C164" s="359"/>
    </row>
    <row r="165" spans="3:3" hidden="1" x14ac:dyDescent="0.2">
      <c r="C165" s="359"/>
    </row>
    <row r="166" spans="3:3" hidden="1" x14ac:dyDescent="0.2">
      <c r="C166" s="359"/>
    </row>
    <row r="167" spans="3:3" hidden="1" x14ac:dyDescent="0.2">
      <c r="C167" s="359"/>
    </row>
    <row r="168" spans="3:3" hidden="1" x14ac:dyDescent="0.2">
      <c r="C168" s="359"/>
    </row>
  </sheetData>
  <sheetProtection algorithmName="SHA-512" hashValue="I7apJRyKHclrxwU93bz22UVA90sVOH9xuu2K3lnrZhBvlS3VAKqpHT81Kzc6V+m3RVYG9VDfiWi4ILbk3urdGA==" saltValue="Gp1ZyqiacG8fQ9o6TY/72w==" spinCount="100000" sheet="1" selectLockedCells="1"/>
  <mergeCells count="3">
    <mergeCell ref="A89:D89"/>
    <mergeCell ref="G89:H105"/>
    <mergeCell ref="J92:K96"/>
  </mergeCells>
  <phoneticPr fontId="7" type="noConversion"/>
  <conditionalFormatting sqref="G2:G41">
    <cfRule type="cellIs" dxfId="2" priority="2" operator="between">
      <formula>1</formula>
      <formula>$B$103+3</formula>
    </cfRule>
  </conditionalFormatting>
  <conditionalFormatting sqref="L45:L85">
    <cfRule type="cellIs" dxfId="1" priority="1" operator="between">
      <formula>1</formula>
      <formula>$B$103-1</formula>
    </cfRule>
  </conditionalFormatting>
  <dataValidations count="7">
    <dataValidation type="decimal" operator="lessThan" allowBlank="1" showInputMessage="1" showErrorMessage="1" sqref="N45:N85" xr:uid="{00000000-0002-0000-0200-000000000000}">
      <formula1>100000000</formula1>
    </dataValidation>
    <dataValidation type="date" operator="greaterThan" allowBlank="1" showInputMessage="1" showErrorMessage="1" sqref="F45:F85 H45:I85 L45:L85" xr:uid="{00000000-0002-0000-0200-000001000000}">
      <formula1>1</formula1>
    </dataValidation>
    <dataValidation type="list" allowBlank="1" showInputMessage="1" showErrorMessage="1" sqref="B2:B41 B45:B85" xr:uid="{00000000-0002-0000-0200-000002000000}">
      <formula1>$E$91:$E$105</formula1>
    </dataValidation>
    <dataValidation type="list" allowBlank="1" showInputMessage="1" showErrorMessage="1" sqref="K2:K41" xr:uid="{00000000-0002-0000-0200-000003000000}">
      <formula1>$D$91:$D$102</formula1>
    </dataValidation>
    <dataValidation type="list" allowBlank="1" showInputMessage="1" showErrorMessage="1" sqref="C2:C41 C45:C85" xr:uid="{00000000-0002-0000-0200-000004000000}">
      <formula1>$A$91:$A$95</formula1>
    </dataValidation>
    <dataValidation type="list" allowBlank="1" showInputMessage="1" showErrorMessage="1" sqref="D2:D41 D45:D85" xr:uid="{00000000-0002-0000-0200-000005000000}">
      <formula1>$B$91:$B$94</formula1>
    </dataValidation>
    <dataValidation type="list" allowBlank="1" showInputMessage="1" showErrorMessage="1" sqref="J2:J41" xr:uid="{00000000-0002-0000-0200-000006000000}">
      <formula1>$C$91:$C$102</formula1>
    </dataValidation>
  </dataValidations>
  <hyperlinks>
    <hyperlink ref="J98" r:id="rId1" xr:uid="{F1AC55C4-01DD-4397-94F7-1162785BDF49}"/>
    <hyperlink ref="J99" r:id="rId2" xr:uid="{12BF2522-DFDD-434E-AE10-B091E6B499C3}"/>
  </hyperlinks>
  <pageMargins left="0.39370078740157483" right="0.39370078740157483" top="0.39370078740157483" bottom="0.78740157480314965" header="0.39370078740157483" footer="0.27559055118110237"/>
  <pageSetup paperSize="9" scale="44" fitToWidth="2" fitToHeight="3" orientation="landscape" r:id="rId3"/>
  <headerFooter>
    <oddFooter xml:space="preserve">&amp;L&amp;"Times New Roman,Standard"&amp;12&amp;A/ &amp;D
www.aicofira.de&amp;C&amp;"Times New Roman,Standard"&amp;12&amp;P von &amp;N&amp;R&amp;"Times New Roman,Standard"&amp;12Für die Korrektheit der Vorlage / Formeln übernehmen wir keine Gewähr. 
Eine persönliche Kontrolle ist erforderlich. 
</oddFooter>
  </headerFooter>
  <rowBreaks count="1" manualBreakCount="1">
    <brk id="43" max="16383" man="1"/>
  </rowBreaks>
  <colBreaks count="1" manualBreakCount="1">
    <brk id="11"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CT38"/>
  <sheetViews>
    <sheetView workbookViewId="0">
      <selection activeCell="A2" sqref="A2"/>
    </sheetView>
  </sheetViews>
  <sheetFormatPr baseColWidth="10" defaultColWidth="0" defaultRowHeight="12.75" x14ac:dyDescent="0.2"/>
  <cols>
    <col min="1" max="1" width="55.140625" customWidth="1"/>
    <col min="2" max="2" width="13" bestFit="1" customWidth="1"/>
    <col min="3" max="3" width="16.7109375" bestFit="1" customWidth="1"/>
    <col min="4" max="5" width="13" bestFit="1" customWidth="1"/>
    <col min="6" max="6" width="12" customWidth="1"/>
    <col min="7" max="7" width="13" hidden="1" customWidth="1"/>
    <col min="8" max="8" width="11.42578125" style="6" hidden="1" customWidth="1"/>
    <col min="9" max="24" width="11.42578125" style="360" hidden="1" customWidth="1"/>
    <col min="25" max="26" width="15" style="360" hidden="1" customWidth="1"/>
    <col min="27" max="27" width="12.5703125" style="360" hidden="1" customWidth="1"/>
    <col min="28" max="88" width="11.5703125" style="360" hidden="1" customWidth="1"/>
    <col min="89" max="89" width="11.42578125" style="360" hidden="1" customWidth="1"/>
    <col min="90" max="93" width="0" style="360" hidden="1" customWidth="1"/>
    <col min="94" max="97" width="0" style="6" hidden="1" customWidth="1"/>
    <col min="98" max="98" width="0" hidden="1" customWidth="1"/>
    <col min="99" max="16384" width="11.42578125" hidden="1"/>
  </cols>
  <sheetData>
    <row r="1" spans="1:93" s="1" customFormat="1" ht="60.75" customHeight="1" x14ac:dyDescent="0.25">
      <c r="A1" s="262" t="s">
        <v>231</v>
      </c>
      <c r="B1" s="260" t="s">
        <v>92</v>
      </c>
      <c r="C1" s="261" t="s">
        <v>75</v>
      </c>
      <c r="D1" s="261" t="s">
        <v>182</v>
      </c>
      <c r="E1" s="262" t="s">
        <v>184</v>
      </c>
      <c r="F1" s="262" t="s">
        <v>193</v>
      </c>
      <c r="G1" s="72"/>
      <c r="H1" s="72"/>
      <c r="I1" s="473"/>
      <c r="J1" s="473"/>
      <c r="K1" s="473"/>
      <c r="L1" s="473"/>
      <c r="M1" s="473"/>
      <c r="N1" s="473"/>
      <c r="O1" s="473"/>
      <c r="P1" s="473"/>
      <c r="Q1" s="473"/>
      <c r="R1" s="473"/>
      <c r="S1" s="473"/>
      <c r="T1" s="473"/>
      <c r="U1" s="239"/>
      <c r="V1" s="239"/>
      <c r="W1" s="239"/>
      <c r="X1" s="239"/>
      <c r="Y1" s="473" t="s">
        <v>84</v>
      </c>
      <c r="Z1" s="473" t="s">
        <v>188</v>
      </c>
      <c r="AA1" s="360"/>
      <c r="AB1" s="360"/>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row>
    <row r="2" spans="1:93" s="1" customFormat="1" ht="15.75" customHeight="1" x14ac:dyDescent="0.3">
      <c r="A2" s="468" t="s">
        <v>278</v>
      </c>
      <c r="B2" s="265">
        <v>0</v>
      </c>
      <c r="C2" s="266">
        <v>-25000</v>
      </c>
      <c r="D2" s="267">
        <v>46827</v>
      </c>
      <c r="E2" s="267">
        <v>47483</v>
      </c>
      <c r="F2" s="351" t="str">
        <f>IF(D2&gt;=E2, "&lt;=FEHLER!","")</f>
        <v/>
      </c>
      <c r="G2" s="454"/>
      <c r="H2" s="454"/>
      <c r="I2" s="474"/>
      <c r="J2" s="474"/>
      <c r="K2" s="474"/>
      <c r="L2" s="360"/>
      <c r="M2" s="475"/>
      <c r="N2" s="475"/>
      <c r="O2" s="476"/>
      <c r="P2" s="476"/>
      <c r="Q2" s="476"/>
      <c r="R2" s="476"/>
      <c r="S2" s="476"/>
      <c r="T2" s="476"/>
      <c r="U2" s="476"/>
      <c r="V2" s="476"/>
      <c r="W2" s="476"/>
      <c r="X2" s="239"/>
      <c r="Y2" s="240">
        <f t="shared" ref="Y2:Y15" si="0">IF(E2&lt;&gt;0,E2,219460)</f>
        <v>47483</v>
      </c>
      <c r="Z2" s="240">
        <f>IF(D2&lt;=E2,D2,"Fehler bis gültig bis")</f>
        <v>46827</v>
      </c>
      <c r="AA2" s="241">
        <f>DATE(YEAR(Z2),MONTH(Z2),DAY(1))</f>
        <v>46813</v>
      </c>
      <c r="AB2" s="241">
        <f t="shared" ref="AB2:BG2" si="1">IF(DATE(YEAR(AA2),MONTH(AA2)+1,DAY(1))&lt;=$Y$2,DATE(YEAR(AA2),MONTH(AA2)+1,DAY(1)),0)</f>
        <v>46844</v>
      </c>
      <c r="AC2" s="241">
        <f t="shared" si="1"/>
        <v>46874</v>
      </c>
      <c r="AD2" s="241">
        <f t="shared" si="1"/>
        <v>46905</v>
      </c>
      <c r="AE2" s="241">
        <f t="shared" si="1"/>
        <v>46935</v>
      </c>
      <c r="AF2" s="241">
        <f t="shared" si="1"/>
        <v>46966</v>
      </c>
      <c r="AG2" s="241">
        <f t="shared" si="1"/>
        <v>46997</v>
      </c>
      <c r="AH2" s="241">
        <f t="shared" si="1"/>
        <v>47027</v>
      </c>
      <c r="AI2" s="241">
        <f t="shared" si="1"/>
        <v>47058</v>
      </c>
      <c r="AJ2" s="241">
        <f t="shared" si="1"/>
        <v>47088</v>
      </c>
      <c r="AK2" s="241">
        <f t="shared" si="1"/>
        <v>47119</v>
      </c>
      <c r="AL2" s="241">
        <f t="shared" si="1"/>
        <v>47150</v>
      </c>
      <c r="AM2" s="241">
        <f t="shared" si="1"/>
        <v>47178</v>
      </c>
      <c r="AN2" s="241">
        <f t="shared" si="1"/>
        <v>47209</v>
      </c>
      <c r="AO2" s="241">
        <f t="shared" si="1"/>
        <v>47239</v>
      </c>
      <c r="AP2" s="241">
        <f t="shared" si="1"/>
        <v>47270</v>
      </c>
      <c r="AQ2" s="241">
        <f t="shared" si="1"/>
        <v>47300</v>
      </c>
      <c r="AR2" s="241">
        <f t="shared" si="1"/>
        <v>47331</v>
      </c>
      <c r="AS2" s="241">
        <f t="shared" si="1"/>
        <v>47362</v>
      </c>
      <c r="AT2" s="241">
        <f t="shared" si="1"/>
        <v>47392</v>
      </c>
      <c r="AU2" s="241">
        <f t="shared" si="1"/>
        <v>47423</v>
      </c>
      <c r="AV2" s="241">
        <f t="shared" si="1"/>
        <v>47453</v>
      </c>
      <c r="AW2" s="241">
        <f t="shared" si="1"/>
        <v>0</v>
      </c>
      <c r="AX2" s="241">
        <f t="shared" si="1"/>
        <v>32</v>
      </c>
      <c r="AY2" s="241">
        <f t="shared" si="1"/>
        <v>61</v>
      </c>
      <c r="AZ2" s="241">
        <f t="shared" si="1"/>
        <v>92</v>
      </c>
      <c r="BA2" s="241">
        <f t="shared" si="1"/>
        <v>122</v>
      </c>
      <c r="BB2" s="241">
        <f t="shared" si="1"/>
        <v>153</v>
      </c>
      <c r="BC2" s="241">
        <f t="shared" si="1"/>
        <v>183</v>
      </c>
      <c r="BD2" s="241">
        <f t="shared" si="1"/>
        <v>214</v>
      </c>
      <c r="BE2" s="241">
        <f t="shared" si="1"/>
        <v>245</v>
      </c>
      <c r="BF2" s="241">
        <f t="shared" si="1"/>
        <v>275</v>
      </c>
      <c r="BG2" s="241">
        <f t="shared" si="1"/>
        <v>306</v>
      </c>
      <c r="BH2" s="241">
        <f t="shared" ref="BH2:CJ2" si="2">IF(DATE(YEAR(BG2),MONTH(BG2)+1,DAY(1))&lt;=$Y$2,DATE(YEAR(BG2),MONTH(BG2)+1,DAY(1)),0)</f>
        <v>336</v>
      </c>
      <c r="BI2" s="241">
        <f t="shared" si="2"/>
        <v>367</v>
      </c>
      <c r="BJ2" s="241">
        <f t="shared" si="2"/>
        <v>398</v>
      </c>
      <c r="BK2" s="241">
        <f t="shared" si="2"/>
        <v>426</v>
      </c>
      <c r="BL2" s="241">
        <f t="shared" si="2"/>
        <v>457</v>
      </c>
      <c r="BM2" s="241">
        <f t="shared" si="2"/>
        <v>487</v>
      </c>
      <c r="BN2" s="241">
        <f t="shared" si="2"/>
        <v>518</v>
      </c>
      <c r="BO2" s="241">
        <f t="shared" si="2"/>
        <v>548</v>
      </c>
      <c r="BP2" s="241">
        <f t="shared" si="2"/>
        <v>579</v>
      </c>
      <c r="BQ2" s="241">
        <f t="shared" si="2"/>
        <v>610</v>
      </c>
      <c r="BR2" s="241">
        <f t="shared" si="2"/>
        <v>640</v>
      </c>
      <c r="BS2" s="241">
        <f t="shared" si="2"/>
        <v>671</v>
      </c>
      <c r="BT2" s="241">
        <f t="shared" si="2"/>
        <v>701</v>
      </c>
      <c r="BU2" s="241">
        <f t="shared" si="2"/>
        <v>732</v>
      </c>
      <c r="BV2" s="241">
        <f t="shared" si="2"/>
        <v>763</v>
      </c>
      <c r="BW2" s="241">
        <f t="shared" si="2"/>
        <v>791</v>
      </c>
      <c r="BX2" s="241">
        <f t="shared" si="2"/>
        <v>822</v>
      </c>
      <c r="BY2" s="241">
        <f t="shared" si="2"/>
        <v>852</v>
      </c>
      <c r="BZ2" s="241">
        <f t="shared" si="2"/>
        <v>883</v>
      </c>
      <c r="CA2" s="241">
        <f t="shared" si="2"/>
        <v>913</v>
      </c>
      <c r="CB2" s="241">
        <f t="shared" si="2"/>
        <v>944</v>
      </c>
      <c r="CC2" s="241">
        <f t="shared" si="2"/>
        <v>975</v>
      </c>
      <c r="CD2" s="241">
        <f t="shared" si="2"/>
        <v>1005</v>
      </c>
      <c r="CE2" s="241">
        <f t="shared" si="2"/>
        <v>1036</v>
      </c>
      <c r="CF2" s="241">
        <f t="shared" si="2"/>
        <v>1066</v>
      </c>
      <c r="CG2" s="241">
        <f t="shared" si="2"/>
        <v>1097</v>
      </c>
      <c r="CH2" s="241">
        <f t="shared" si="2"/>
        <v>1128</v>
      </c>
      <c r="CI2" s="241">
        <f t="shared" si="2"/>
        <v>1156</v>
      </c>
      <c r="CJ2" s="241">
        <f t="shared" si="2"/>
        <v>1187</v>
      </c>
      <c r="CK2" s="239"/>
      <c r="CL2" s="239"/>
      <c r="CM2" s="239"/>
      <c r="CN2" s="239"/>
      <c r="CO2" s="239"/>
    </row>
    <row r="3" spans="1:93" s="1" customFormat="1" ht="15.75" customHeight="1" x14ac:dyDescent="0.3">
      <c r="A3" s="468" t="s">
        <v>196</v>
      </c>
      <c r="B3" s="265">
        <v>0</v>
      </c>
      <c r="C3" s="266"/>
      <c r="D3" s="267"/>
      <c r="E3" s="267">
        <v>2958465</v>
      </c>
      <c r="F3" s="351" t="str">
        <f>IF(D3&gt;=E3, "&lt;=FEHLER!","")</f>
        <v/>
      </c>
      <c r="G3" s="263"/>
      <c r="I3" s="474"/>
      <c r="J3" s="474"/>
      <c r="K3" s="474"/>
      <c r="L3" s="360"/>
      <c r="M3" s="475"/>
      <c r="N3" s="475"/>
      <c r="O3" s="476"/>
      <c r="P3" s="476"/>
      <c r="Q3" s="476"/>
      <c r="R3" s="476"/>
      <c r="S3" s="476"/>
      <c r="T3" s="476"/>
      <c r="U3" s="476"/>
      <c r="V3" s="476"/>
      <c r="W3" s="476"/>
      <c r="X3" s="239"/>
      <c r="Y3" s="240">
        <f t="shared" si="0"/>
        <v>2958465</v>
      </c>
      <c r="Z3" s="240">
        <f t="shared" ref="Z3:Z16" si="3">IF(D3&lt;=E3,D3,"Fehler bis gültig bis")</f>
        <v>0</v>
      </c>
      <c r="AA3" s="241">
        <f t="shared" ref="AA3:AA4" si="4">DATE(YEAR(Z3),MONTH(Z3),DAY(1))</f>
        <v>1</v>
      </c>
      <c r="AB3" s="241">
        <f t="shared" ref="AB3:BG3" si="5">IF(DATE(YEAR(AA3),MONTH(AA3)+1,DAY(1))&lt;=$Y$3,DATE(YEAR(AA3),MONTH(AA3)+1,DAY(1)),0)</f>
        <v>32</v>
      </c>
      <c r="AC3" s="241">
        <f t="shared" si="5"/>
        <v>61</v>
      </c>
      <c r="AD3" s="241">
        <f t="shared" si="5"/>
        <v>92</v>
      </c>
      <c r="AE3" s="241">
        <f t="shared" si="5"/>
        <v>122</v>
      </c>
      <c r="AF3" s="241">
        <f t="shared" si="5"/>
        <v>153</v>
      </c>
      <c r="AG3" s="241">
        <f t="shared" si="5"/>
        <v>183</v>
      </c>
      <c r="AH3" s="241">
        <f t="shared" si="5"/>
        <v>214</v>
      </c>
      <c r="AI3" s="241">
        <f t="shared" si="5"/>
        <v>245</v>
      </c>
      <c r="AJ3" s="241">
        <f t="shared" si="5"/>
        <v>275</v>
      </c>
      <c r="AK3" s="241">
        <f t="shared" si="5"/>
        <v>306</v>
      </c>
      <c r="AL3" s="241">
        <f t="shared" si="5"/>
        <v>336</v>
      </c>
      <c r="AM3" s="241">
        <f t="shared" si="5"/>
        <v>367</v>
      </c>
      <c r="AN3" s="241">
        <f t="shared" si="5"/>
        <v>398</v>
      </c>
      <c r="AO3" s="241">
        <f t="shared" si="5"/>
        <v>426</v>
      </c>
      <c r="AP3" s="241">
        <f t="shared" si="5"/>
        <v>457</v>
      </c>
      <c r="AQ3" s="241">
        <f t="shared" si="5"/>
        <v>487</v>
      </c>
      <c r="AR3" s="241">
        <f t="shared" si="5"/>
        <v>518</v>
      </c>
      <c r="AS3" s="241">
        <f t="shared" si="5"/>
        <v>548</v>
      </c>
      <c r="AT3" s="241">
        <f t="shared" si="5"/>
        <v>579</v>
      </c>
      <c r="AU3" s="241">
        <f t="shared" si="5"/>
        <v>610</v>
      </c>
      <c r="AV3" s="241">
        <f t="shared" si="5"/>
        <v>640</v>
      </c>
      <c r="AW3" s="241">
        <f t="shared" si="5"/>
        <v>671</v>
      </c>
      <c r="AX3" s="241">
        <f t="shared" si="5"/>
        <v>701</v>
      </c>
      <c r="AY3" s="241">
        <f t="shared" si="5"/>
        <v>732</v>
      </c>
      <c r="AZ3" s="241">
        <f t="shared" si="5"/>
        <v>763</v>
      </c>
      <c r="BA3" s="241">
        <f t="shared" si="5"/>
        <v>791</v>
      </c>
      <c r="BB3" s="241">
        <f t="shared" si="5"/>
        <v>822</v>
      </c>
      <c r="BC3" s="241">
        <f t="shared" si="5"/>
        <v>852</v>
      </c>
      <c r="BD3" s="241">
        <f t="shared" si="5"/>
        <v>883</v>
      </c>
      <c r="BE3" s="241">
        <f t="shared" si="5"/>
        <v>913</v>
      </c>
      <c r="BF3" s="241">
        <f t="shared" si="5"/>
        <v>944</v>
      </c>
      <c r="BG3" s="241">
        <f t="shared" si="5"/>
        <v>975</v>
      </c>
      <c r="BH3" s="241">
        <f t="shared" ref="BH3:CJ3" si="6">IF(DATE(YEAR(BG3),MONTH(BG3)+1,DAY(1))&lt;=$Y$3,DATE(YEAR(BG3),MONTH(BG3)+1,DAY(1)),0)</f>
        <v>1005</v>
      </c>
      <c r="BI3" s="241">
        <f t="shared" si="6"/>
        <v>1036</v>
      </c>
      <c r="BJ3" s="241">
        <f t="shared" si="6"/>
        <v>1066</v>
      </c>
      <c r="BK3" s="241">
        <f t="shared" si="6"/>
        <v>1097</v>
      </c>
      <c r="BL3" s="241">
        <f t="shared" si="6"/>
        <v>1128</v>
      </c>
      <c r="BM3" s="241">
        <f t="shared" si="6"/>
        <v>1156</v>
      </c>
      <c r="BN3" s="241">
        <f t="shared" si="6"/>
        <v>1187</v>
      </c>
      <c r="BO3" s="241">
        <f t="shared" si="6"/>
        <v>1217</v>
      </c>
      <c r="BP3" s="241">
        <f t="shared" si="6"/>
        <v>1248</v>
      </c>
      <c r="BQ3" s="241">
        <f t="shared" si="6"/>
        <v>1278</v>
      </c>
      <c r="BR3" s="241">
        <f t="shared" si="6"/>
        <v>1309</v>
      </c>
      <c r="BS3" s="241">
        <f t="shared" si="6"/>
        <v>1340</v>
      </c>
      <c r="BT3" s="241">
        <f t="shared" si="6"/>
        <v>1370</v>
      </c>
      <c r="BU3" s="241">
        <f t="shared" si="6"/>
        <v>1401</v>
      </c>
      <c r="BV3" s="241">
        <f t="shared" si="6"/>
        <v>1431</v>
      </c>
      <c r="BW3" s="241">
        <f t="shared" si="6"/>
        <v>1462</v>
      </c>
      <c r="BX3" s="241">
        <f t="shared" si="6"/>
        <v>1493</v>
      </c>
      <c r="BY3" s="241">
        <f t="shared" si="6"/>
        <v>1522</v>
      </c>
      <c r="BZ3" s="241">
        <f t="shared" si="6"/>
        <v>1553</v>
      </c>
      <c r="CA3" s="241">
        <f t="shared" si="6"/>
        <v>1583</v>
      </c>
      <c r="CB3" s="241">
        <f t="shared" si="6"/>
        <v>1614</v>
      </c>
      <c r="CC3" s="241">
        <f t="shared" si="6"/>
        <v>1644</v>
      </c>
      <c r="CD3" s="241">
        <f t="shared" si="6"/>
        <v>1675</v>
      </c>
      <c r="CE3" s="241">
        <f t="shared" si="6"/>
        <v>1706</v>
      </c>
      <c r="CF3" s="241">
        <f t="shared" si="6"/>
        <v>1736</v>
      </c>
      <c r="CG3" s="241">
        <f t="shared" si="6"/>
        <v>1767</v>
      </c>
      <c r="CH3" s="241">
        <f t="shared" si="6"/>
        <v>1797</v>
      </c>
      <c r="CI3" s="241">
        <f t="shared" si="6"/>
        <v>1828</v>
      </c>
      <c r="CJ3" s="241">
        <f t="shared" si="6"/>
        <v>1859</v>
      </c>
      <c r="CK3" s="239"/>
      <c r="CL3" s="239"/>
      <c r="CM3" s="239"/>
      <c r="CN3" s="239"/>
      <c r="CO3" s="239"/>
    </row>
    <row r="4" spans="1:93" s="1" customFormat="1" ht="15.75" customHeight="1" x14ac:dyDescent="0.3">
      <c r="A4" s="468" t="s">
        <v>197</v>
      </c>
      <c r="B4" s="265">
        <v>0</v>
      </c>
      <c r="C4" s="266"/>
      <c r="D4" s="267"/>
      <c r="E4" s="267">
        <v>2958465</v>
      </c>
      <c r="F4" s="351" t="str">
        <f>IF(D4&gt;=E4, "&lt;=FEHLER!","")</f>
        <v/>
      </c>
      <c r="G4" s="263"/>
      <c r="I4" s="239"/>
      <c r="J4" s="239"/>
      <c r="K4" s="239"/>
      <c r="L4" s="239"/>
      <c r="M4" s="239"/>
      <c r="N4" s="475"/>
      <c r="O4" s="476"/>
      <c r="P4" s="476"/>
      <c r="Q4" s="476"/>
      <c r="R4" s="476"/>
      <c r="S4" s="476"/>
      <c r="T4" s="476"/>
      <c r="U4" s="476"/>
      <c r="V4" s="476"/>
      <c r="W4" s="476"/>
      <c r="X4" s="239"/>
      <c r="Y4" s="240">
        <f t="shared" si="0"/>
        <v>2958465</v>
      </c>
      <c r="Z4" s="240">
        <f t="shared" si="3"/>
        <v>0</v>
      </c>
      <c r="AA4" s="241">
        <f t="shared" si="4"/>
        <v>1</v>
      </c>
      <c r="AB4" s="241">
        <f t="shared" ref="AB4:BG4" si="7">IF(DATE(YEAR(AA4),MONTH(AA4)+1,DAY(1))&lt;=$Y$4,DATE(YEAR(AA4),MONTH(AA4)+1,DAY(1)),0)</f>
        <v>32</v>
      </c>
      <c r="AC4" s="241">
        <f t="shared" si="7"/>
        <v>61</v>
      </c>
      <c r="AD4" s="241">
        <f t="shared" si="7"/>
        <v>92</v>
      </c>
      <c r="AE4" s="241">
        <f t="shared" si="7"/>
        <v>122</v>
      </c>
      <c r="AF4" s="241">
        <f t="shared" si="7"/>
        <v>153</v>
      </c>
      <c r="AG4" s="241">
        <f t="shared" si="7"/>
        <v>183</v>
      </c>
      <c r="AH4" s="241">
        <f t="shared" si="7"/>
        <v>214</v>
      </c>
      <c r="AI4" s="241">
        <f t="shared" si="7"/>
        <v>245</v>
      </c>
      <c r="AJ4" s="241">
        <f t="shared" si="7"/>
        <v>275</v>
      </c>
      <c r="AK4" s="241">
        <f t="shared" si="7"/>
        <v>306</v>
      </c>
      <c r="AL4" s="241">
        <f t="shared" si="7"/>
        <v>336</v>
      </c>
      <c r="AM4" s="241">
        <f t="shared" si="7"/>
        <v>367</v>
      </c>
      <c r="AN4" s="241">
        <f t="shared" si="7"/>
        <v>398</v>
      </c>
      <c r="AO4" s="241">
        <f t="shared" si="7"/>
        <v>426</v>
      </c>
      <c r="AP4" s="241">
        <f t="shared" si="7"/>
        <v>457</v>
      </c>
      <c r="AQ4" s="241">
        <f t="shared" si="7"/>
        <v>487</v>
      </c>
      <c r="AR4" s="241">
        <f t="shared" si="7"/>
        <v>518</v>
      </c>
      <c r="AS4" s="241">
        <f t="shared" si="7"/>
        <v>548</v>
      </c>
      <c r="AT4" s="241">
        <f t="shared" si="7"/>
        <v>579</v>
      </c>
      <c r="AU4" s="241">
        <f t="shared" si="7"/>
        <v>610</v>
      </c>
      <c r="AV4" s="241">
        <f t="shared" si="7"/>
        <v>640</v>
      </c>
      <c r="AW4" s="241">
        <f t="shared" si="7"/>
        <v>671</v>
      </c>
      <c r="AX4" s="241">
        <f t="shared" si="7"/>
        <v>701</v>
      </c>
      <c r="AY4" s="241">
        <f t="shared" si="7"/>
        <v>732</v>
      </c>
      <c r="AZ4" s="241">
        <f t="shared" si="7"/>
        <v>763</v>
      </c>
      <c r="BA4" s="241">
        <f t="shared" si="7"/>
        <v>791</v>
      </c>
      <c r="BB4" s="241">
        <f t="shared" si="7"/>
        <v>822</v>
      </c>
      <c r="BC4" s="241">
        <f t="shared" si="7"/>
        <v>852</v>
      </c>
      <c r="BD4" s="241">
        <f t="shared" si="7"/>
        <v>883</v>
      </c>
      <c r="BE4" s="241">
        <f t="shared" si="7"/>
        <v>913</v>
      </c>
      <c r="BF4" s="241">
        <f t="shared" si="7"/>
        <v>944</v>
      </c>
      <c r="BG4" s="241">
        <f t="shared" si="7"/>
        <v>975</v>
      </c>
      <c r="BH4" s="241">
        <f t="shared" ref="BH4:CJ4" si="8">IF(DATE(YEAR(BG4),MONTH(BG4)+1,DAY(1))&lt;=$Y$4,DATE(YEAR(BG4),MONTH(BG4)+1,DAY(1)),0)</f>
        <v>1005</v>
      </c>
      <c r="BI4" s="241">
        <f t="shared" si="8"/>
        <v>1036</v>
      </c>
      <c r="BJ4" s="241">
        <f t="shared" si="8"/>
        <v>1066</v>
      </c>
      <c r="BK4" s="241">
        <f t="shared" si="8"/>
        <v>1097</v>
      </c>
      <c r="BL4" s="241">
        <f t="shared" si="8"/>
        <v>1128</v>
      </c>
      <c r="BM4" s="241">
        <f t="shared" si="8"/>
        <v>1156</v>
      </c>
      <c r="BN4" s="241">
        <f t="shared" si="8"/>
        <v>1187</v>
      </c>
      <c r="BO4" s="241">
        <f t="shared" si="8"/>
        <v>1217</v>
      </c>
      <c r="BP4" s="241">
        <f t="shared" si="8"/>
        <v>1248</v>
      </c>
      <c r="BQ4" s="241">
        <f t="shared" si="8"/>
        <v>1278</v>
      </c>
      <c r="BR4" s="241">
        <f t="shared" si="8"/>
        <v>1309</v>
      </c>
      <c r="BS4" s="241">
        <f t="shared" si="8"/>
        <v>1340</v>
      </c>
      <c r="BT4" s="241">
        <f t="shared" si="8"/>
        <v>1370</v>
      </c>
      <c r="BU4" s="241">
        <f t="shared" si="8"/>
        <v>1401</v>
      </c>
      <c r="BV4" s="241">
        <f t="shared" si="8"/>
        <v>1431</v>
      </c>
      <c r="BW4" s="241">
        <f t="shared" si="8"/>
        <v>1462</v>
      </c>
      <c r="BX4" s="241">
        <f t="shared" si="8"/>
        <v>1493</v>
      </c>
      <c r="BY4" s="241">
        <f t="shared" si="8"/>
        <v>1522</v>
      </c>
      <c r="BZ4" s="241">
        <f t="shared" si="8"/>
        <v>1553</v>
      </c>
      <c r="CA4" s="241">
        <f t="shared" si="8"/>
        <v>1583</v>
      </c>
      <c r="CB4" s="241">
        <f t="shared" si="8"/>
        <v>1614</v>
      </c>
      <c r="CC4" s="241">
        <f t="shared" si="8"/>
        <v>1644</v>
      </c>
      <c r="CD4" s="241">
        <f t="shared" si="8"/>
        <v>1675</v>
      </c>
      <c r="CE4" s="241">
        <f t="shared" si="8"/>
        <v>1706</v>
      </c>
      <c r="CF4" s="241">
        <f t="shared" si="8"/>
        <v>1736</v>
      </c>
      <c r="CG4" s="241">
        <f t="shared" si="8"/>
        <v>1767</v>
      </c>
      <c r="CH4" s="241">
        <f t="shared" si="8"/>
        <v>1797</v>
      </c>
      <c r="CI4" s="241">
        <f t="shared" si="8"/>
        <v>1828</v>
      </c>
      <c r="CJ4" s="241">
        <f t="shared" si="8"/>
        <v>1859</v>
      </c>
      <c r="CK4" s="239"/>
      <c r="CL4" s="239"/>
      <c r="CM4" s="239"/>
      <c r="CN4" s="239"/>
      <c r="CO4" s="239"/>
    </row>
    <row r="5" spans="1:93" s="1" customFormat="1" ht="20.25" x14ac:dyDescent="0.3">
      <c r="A5" s="119" t="str">
        <f>_xlfn.CONCAT('1. Erfassung V &amp; V'!D5," Kto. ",'1. Erfassung V &amp; V'!E5)</f>
        <v xml:space="preserve">Portemonnaise Kto. </v>
      </c>
      <c r="B5" s="118">
        <f>IF('1. Erfassung V &amp; V'!H5&lt;&gt;0,'1. Erfassung V &amp; V'!H5,0)</f>
        <v>125</v>
      </c>
      <c r="C5" s="264">
        <f>IF('1. Erfassung V &amp; V'!I5&lt;&gt;0,'1. Erfassung V &amp; V'!I5,0)</f>
        <v>0</v>
      </c>
      <c r="D5" s="247">
        <f>IF('1. Erfassung V &amp; V'!I5&lt;&gt;0,Daten!$C$99,0)</f>
        <v>0</v>
      </c>
      <c r="E5" s="247">
        <f>IF(AND('1. Erfassung V &amp; V'!I5&lt;&gt;0, ISNUMBER('1. Erfassung V &amp; V'!J5)),'1. Erfassung V &amp; V'!J5,2958465)</f>
        <v>2958465</v>
      </c>
      <c r="F5" s="351" t="str">
        <f t="shared" ref="F5:F16" si="9">IF(D5&gt;=E5, "&lt;=FEHLER!","")</f>
        <v/>
      </c>
      <c r="G5" s="263"/>
      <c r="I5" s="239"/>
      <c r="J5" s="239"/>
      <c r="K5" s="239"/>
      <c r="L5" s="239"/>
      <c r="M5" s="239"/>
      <c r="N5" s="477"/>
      <c r="O5" s="478"/>
      <c r="P5" s="479"/>
      <c r="Q5" s="477"/>
      <c r="R5" s="480"/>
      <c r="S5" s="480"/>
      <c r="T5" s="480"/>
      <c r="U5" s="480"/>
      <c r="V5" s="480"/>
      <c r="W5" s="480"/>
      <c r="X5" s="239"/>
      <c r="Y5" s="240">
        <f t="shared" si="0"/>
        <v>2958465</v>
      </c>
      <c r="Z5" s="240">
        <f t="shared" si="3"/>
        <v>0</v>
      </c>
      <c r="AA5" s="241">
        <f>DATE(YEAR(Z5),MONTH(Z5),DAY(1))</f>
        <v>1</v>
      </c>
      <c r="AB5" s="241">
        <f t="shared" ref="AB5:BG5" si="10">IF(DATE(YEAR(AA5),MONTH(AA5)+1,DAY(1))&lt;=$Y$5,DATE(YEAR(AA5),MONTH(AA5)+1,DAY(1)),0)</f>
        <v>32</v>
      </c>
      <c r="AC5" s="241">
        <f t="shared" si="10"/>
        <v>61</v>
      </c>
      <c r="AD5" s="241">
        <f t="shared" si="10"/>
        <v>92</v>
      </c>
      <c r="AE5" s="241">
        <f t="shared" si="10"/>
        <v>122</v>
      </c>
      <c r="AF5" s="241">
        <f t="shared" si="10"/>
        <v>153</v>
      </c>
      <c r="AG5" s="241">
        <f t="shared" si="10"/>
        <v>183</v>
      </c>
      <c r="AH5" s="241">
        <f t="shared" si="10"/>
        <v>214</v>
      </c>
      <c r="AI5" s="241">
        <f t="shared" si="10"/>
        <v>245</v>
      </c>
      <c r="AJ5" s="241">
        <f t="shared" si="10"/>
        <v>275</v>
      </c>
      <c r="AK5" s="241">
        <f t="shared" si="10"/>
        <v>306</v>
      </c>
      <c r="AL5" s="241">
        <f t="shared" si="10"/>
        <v>336</v>
      </c>
      <c r="AM5" s="241">
        <f t="shared" si="10"/>
        <v>367</v>
      </c>
      <c r="AN5" s="241">
        <f t="shared" si="10"/>
        <v>398</v>
      </c>
      <c r="AO5" s="241">
        <f t="shared" si="10"/>
        <v>426</v>
      </c>
      <c r="AP5" s="241">
        <f t="shared" si="10"/>
        <v>457</v>
      </c>
      <c r="AQ5" s="241">
        <f t="shared" si="10"/>
        <v>487</v>
      </c>
      <c r="AR5" s="241">
        <f t="shared" si="10"/>
        <v>518</v>
      </c>
      <c r="AS5" s="241">
        <f t="shared" si="10"/>
        <v>548</v>
      </c>
      <c r="AT5" s="241">
        <f t="shared" si="10"/>
        <v>579</v>
      </c>
      <c r="AU5" s="241">
        <f t="shared" si="10"/>
        <v>610</v>
      </c>
      <c r="AV5" s="241">
        <f t="shared" si="10"/>
        <v>640</v>
      </c>
      <c r="AW5" s="241">
        <f t="shared" si="10"/>
        <v>671</v>
      </c>
      <c r="AX5" s="241">
        <f t="shared" si="10"/>
        <v>701</v>
      </c>
      <c r="AY5" s="241">
        <f t="shared" si="10"/>
        <v>732</v>
      </c>
      <c r="AZ5" s="241">
        <f t="shared" si="10"/>
        <v>763</v>
      </c>
      <c r="BA5" s="241">
        <f t="shared" si="10"/>
        <v>791</v>
      </c>
      <c r="BB5" s="241">
        <f t="shared" si="10"/>
        <v>822</v>
      </c>
      <c r="BC5" s="241">
        <f t="shared" si="10"/>
        <v>852</v>
      </c>
      <c r="BD5" s="241">
        <f t="shared" si="10"/>
        <v>883</v>
      </c>
      <c r="BE5" s="241">
        <f t="shared" si="10"/>
        <v>913</v>
      </c>
      <c r="BF5" s="241">
        <f t="shared" si="10"/>
        <v>944</v>
      </c>
      <c r="BG5" s="241">
        <f t="shared" si="10"/>
        <v>975</v>
      </c>
      <c r="BH5" s="241">
        <f t="shared" ref="BH5:CJ5" si="11">IF(DATE(YEAR(BG5),MONTH(BG5)+1,DAY(1))&lt;=$Y$5,DATE(YEAR(BG5),MONTH(BG5)+1,DAY(1)),0)</f>
        <v>1005</v>
      </c>
      <c r="BI5" s="241">
        <f t="shared" si="11"/>
        <v>1036</v>
      </c>
      <c r="BJ5" s="241">
        <f t="shared" si="11"/>
        <v>1066</v>
      </c>
      <c r="BK5" s="241">
        <f t="shared" si="11"/>
        <v>1097</v>
      </c>
      <c r="BL5" s="241">
        <f t="shared" si="11"/>
        <v>1128</v>
      </c>
      <c r="BM5" s="241">
        <f t="shared" si="11"/>
        <v>1156</v>
      </c>
      <c r="BN5" s="241">
        <f t="shared" si="11"/>
        <v>1187</v>
      </c>
      <c r="BO5" s="241">
        <f t="shared" si="11"/>
        <v>1217</v>
      </c>
      <c r="BP5" s="241">
        <f t="shared" si="11"/>
        <v>1248</v>
      </c>
      <c r="BQ5" s="241">
        <f t="shared" si="11"/>
        <v>1278</v>
      </c>
      <c r="BR5" s="241">
        <f t="shared" si="11"/>
        <v>1309</v>
      </c>
      <c r="BS5" s="241">
        <f t="shared" si="11"/>
        <v>1340</v>
      </c>
      <c r="BT5" s="241">
        <f t="shared" si="11"/>
        <v>1370</v>
      </c>
      <c r="BU5" s="241">
        <f t="shared" si="11"/>
        <v>1401</v>
      </c>
      <c r="BV5" s="241">
        <f t="shared" si="11"/>
        <v>1431</v>
      </c>
      <c r="BW5" s="241">
        <f t="shared" si="11"/>
        <v>1462</v>
      </c>
      <c r="BX5" s="241">
        <f t="shared" si="11"/>
        <v>1493</v>
      </c>
      <c r="BY5" s="241">
        <f t="shared" si="11"/>
        <v>1522</v>
      </c>
      <c r="BZ5" s="241">
        <f t="shared" si="11"/>
        <v>1553</v>
      </c>
      <c r="CA5" s="241">
        <f t="shared" si="11"/>
        <v>1583</v>
      </c>
      <c r="CB5" s="241">
        <f t="shared" si="11"/>
        <v>1614</v>
      </c>
      <c r="CC5" s="241">
        <f t="shared" si="11"/>
        <v>1644</v>
      </c>
      <c r="CD5" s="241">
        <f t="shared" si="11"/>
        <v>1675</v>
      </c>
      <c r="CE5" s="241">
        <f t="shared" si="11"/>
        <v>1706</v>
      </c>
      <c r="CF5" s="241">
        <f t="shared" si="11"/>
        <v>1736</v>
      </c>
      <c r="CG5" s="241">
        <f t="shared" si="11"/>
        <v>1767</v>
      </c>
      <c r="CH5" s="241">
        <f t="shared" si="11"/>
        <v>1797</v>
      </c>
      <c r="CI5" s="241">
        <f t="shared" si="11"/>
        <v>1828</v>
      </c>
      <c r="CJ5" s="241">
        <f t="shared" si="11"/>
        <v>1859</v>
      </c>
      <c r="CK5" s="239"/>
      <c r="CL5" s="239"/>
      <c r="CM5" s="239"/>
      <c r="CN5" s="239"/>
      <c r="CO5" s="239"/>
    </row>
    <row r="6" spans="1:93" s="1" customFormat="1" ht="15.75" customHeight="1" x14ac:dyDescent="0.3">
      <c r="A6" s="119" t="str">
        <f>_xlfn.CONCAT('1. Erfassung V &amp; V'!D6," Kto. ",'1. Erfassung V &amp; V'!E6)</f>
        <v>Hannoversche Volksbank Kto. 1234</v>
      </c>
      <c r="B6" s="118">
        <f>IF('1. Erfassung V &amp; V'!H6&lt;&gt;0,'1. Erfassung V &amp; V'!H6,0)</f>
        <v>-526.55999999999995</v>
      </c>
      <c r="C6" s="264">
        <f>IF('1. Erfassung V &amp; V'!I6&lt;&gt;0,'1. Erfassung V &amp; V'!I6,0)</f>
        <v>-2000</v>
      </c>
      <c r="D6" s="247">
        <f ca="1">IF('1. Erfassung V &amp; V'!I6&lt;&gt;0,Daten!$C$99,0)</f>
        <v>45748</v>
      </c>
      <c r="E6" s="247">
        <f>IF(AND('1. Erfassung V &amp; V'!I6&lt;&gt;0, ISNUMBER('1. Erfassung V &amp; V'!J6)),'1. Erfassung V &amp; V'!J6,2958465)</f>
        <v>46827</v>
      </c>
      <c r="F6" s="351" t="str">
        <f t="shared" ca="1" si="9"/>
        <v/>
      </c>
      <c r="G6" s="263"/>
      <c r="I6" s="239"/>
      <c r="J6" s="239"/>
      <c r="K6" s="239"/>
      <c r="L6" s="239"/>
      <c r="M6" s="239"/>
      <c r="N6" s="477"/>
      <c r="O6" s="478"/>
      <c r="P6" s="479"/>
      <c r="Q6" s="477"/>
      <c r="R6" s="481"/>
      <c r="S6" s="481"/>
      <c r="T6" s="481"/>
      <c r="U6" s="481"/>
      <c r="V6" s="481"/>
      <c r="W6" s="479"/>
      <c r="X6" s="239"/>
      <c r="Y6" s="240">
        <f t="shared" si="0"/>
        <v>46827</v>
      </c>
      <c r="Z6" s="240">
        <f t="shared" ca="1" si="3"/>
        <v>45748</v>
      </c>
      <c r="AA6" s="241">
        <f ca="1">DATE(YEAR(Z6),MONTH(Z6),DAY(1))</f>
        <v>45748</v>
      </c>
      <c r="AB6" s="241">
        <f t="shared" ref="AB6:BG6" ca="1" si="12">IF(DATE(YEAR(AA6),MONTH(AA6)+1,DAY(1))&lt;=$Y$6,DATE(YEAR(AA6),MONTH(AA6)+1,DAY(1)),0)</f>
        <v>45778</v>
      </c>
      <c r="AC6" s="241">
        <f t="shared" ca="1" si="12"/>
        <v>45809</v>
      </c>
      <c r="AD6" s="241">
        <f t="shared" ca="1" si="12"/>
        <v>45839</v>
      </c>
      <c r="AE6" s="241">
        <f t="shared" ca="1" si="12"/>
        <v>45870</v>
      </c>
      <c r="AF6" s="241">
        <f t="shared" ca="1" si="12"/>
        <v>45901</v>
      </c>
      <c r="AG6" s="241">
        <f t="shared" ca="1" si="12"/>
        <v>45931</v>
      </c>
      <c r="AH6" s="241">
        <f t="shared" ca="1" si="12"/>
        <v>45962</v>
      </c>
      <c r="AI6" s="241">
        <f t="shared" ca="1" si="12"/>
        <v>45992</v>
      </c>
      <c r="AJ6" s="241">
        <f t="shared" ca="1" si="12"/>
        <v>46023</v>
      </c>
      <c r="AK6" s="241">
        <f t="shared" ca="1" si="12"/>
        <v>46054</v>
      </c>
      <c r="AL6" s="241">
        <f t="shared" ca="1" si="12"/>
        <v>46082</v>
      </c>
      <c r="AM6" s="241">
        <f t="shared" ca="1" si="12"/>
        <v>46113</v>
      </c>
      <c r="AN6" s="241">
        <f t="shared" ca="1" si="12"/>
        <v>46143</v>
      </c>
      <c r="AO6" s="241">
        <f t="shared" ca="1" si="12"/>
        <v>46174</v>
      </c>
      <c r="AP6" s="241">
        <f t="shared" ca="1" si="12"/>
        <v>46204</v>
      </c>
      <c r="AQ6" s="241">
        <f t="shared" ca="1" si="12"/>
        <v>46235</v>
      </c>
      <c r="AR6" s="241">
        <f t="shared" ca="1" si="12"/>
        <v>46266</v>
      </c>
      <c r="AS6" s="241">
        <f t="shared" ca="1" si="12"/>
        <v>46296</v>
      </c>
      <c r="AT6" s="241">
        <f t="shared" ca="1" si="12"/>
        <v>46327</v>
      </c>
      <c r="AU6" s="241">
        <f t="shared" ca="1" si="12"/>
        <v>46357</v>
      </c>
      <c r="AV6" s="241">
        <f t="shared" ca="1" si="12"/>
        <v>46388</v>
      </c>
      <c r="AW6" s="241">
        <f t="shared" ca="1" si="12"/>
        <v>46419</v>
      </c>
      <c r="AX6" s="241">
        <f t="shared" ca="1" si="12"/>
        <v>46447</v>
      </c>
      <c r="AY6" s="241">
        <f t="shared" ca="1" si="12"/>
        <v>46478</v>
      </c>
      <c r="AZ6" s="241">
        <f t="shared" ca="1" si="12"/>
        <v>46508</v>
      </c>
      <c r="BA6" s="241">
        <f t="shared" ca="1" si="12"/>
        <v>46539</v>
      </c>
      <c r="BB6" s="241">
        <f t="shared" ca="1" si="12"/>
        <v>46569</v>
      </c>
      <c r="BC6" s="241">
        <f t="shared" ca="1" si="12"/>
        <v>46600</v>
      </c>
      <c r="BD6" s="241">
        <f t="shared" ca="1" si="12"/>
        <v>46631</v>
      </c>
      <c r="BE6" s="241">
        <f t="shared" ca="1" si="12"/>
        <v>46661</v>
      </c>
      <c r="BF6" s="241">
        <f t="shared" ca="1" si="12"/>
        <v>46692</v>
      </c>
      <c r="BG6" s="241">
        <f t="shared" ca="1" si="12"/>
        <v>46722</v>
      </c>
      <c r="BH6" s="241">
        <f t="shared" ref="BH6:CJ6" ca="1" si="13">IF(DATE(YEAR(BG6),MONTH(BG6)+1,DAY(1))&lt;=$Y$6,DATE(YEAR(BG6),MONTH(BG6)+1,DAY(1)),0)</f>
        <v>46753</v>
      </c>
      <c r="BI6" s="241">
        <f t="shared" ca="1" si="13"/>
        <v>46784</v>
      </c>
      <c r="BJ6" s="241">
        <f t="shared" ca="1" si="13"/>
        <v>46813</v>
      </c>
      <c r="BK6" s="241">
        <f t="shared" ca="1" si="13"/>
        <v>0</v>
      </c>
      <c r="BL6" s="241">
        <f t="shared" ca="1" si="13"/>
        <v>32</v>
      </c>
      <c r="BM6" s="241">
        <f t="shared" ca="1" si="13"/>
        <v>61</v>
      </c>
      <c r="BN6" s="241">
        <f t="shared" ca="1" si="13"/>
        <v>92</v>
      </c>
      <c r="BO6" s="241">
        <f t="shared" ca="1" si="13"/>
        <v>122</v>
      </c>
      <c r="BP6" s="241">
        <f t="shared" ca="1" si="13"/>
        <v>153</v>
      </c>
      <c r="BQ6" s="241">
        <f t="shared" ca="1" si="13"/>
        <v>183</v>
      </c>
      <c r="BR6" s="241">
        <f t="shared" ca="1" si="13"/>
        <v>214</v>
      </c>
      <c r="BS6" s="241">
        <f t="shared" ca="1" si="13"/>
        <v>245</v>
      </c>
      <c r="BT6" s="241">
        <f t="shared" ca="1" si="13"/>
        <v>275</v>
      </c>
      <c r="BU6" s="241">
        <f t="shared" ca="1" si="13"/>
        <v>306</v>
      </c>
      <c r="BV6" s="241">
        <f t="shared" ca="1" si="13"/>
        <v>336</v>
      </c>
      <c r="BW6" s="241">
        <f t="shared" ca="1" si="13"/>
        <v>367</v>
      </c>
      <c r="BX6" s="241">
        <f t="shared" ca="1" si="13"/>
        <v>398</v>
      </c>
      <c r="BY6" s="241">
        <f t="shared" ca="1" si="13"/>
        <v>426</v>
      </c>
      <c r="BZ6" s="241">
        <f t="shared" ca="1" si="13"/>
        <v>457</v>
      </c>
      <c r="CA6" s="241">
        <f t="shared" ca="1" si="13"/>
        <v>487</v>
      </c>
      <c r="CB6" s="241">
        <f t="shared" ca="1" si="13"/>
        <v>518</v>
      </c>
      <c r="CC6" s="241">
        <f t="shared" ca="1" si="13"/>
        <v>548</v>
      </c>
      <c r="CD6" s="241">
        <f t="shared" ca="1" si="13"/>
        <v>579</v>
      </c>
      <c r="CE6" s="241">
        <f t="shared" ca="1" si="13"/>
        <v>610</v>
      </c>
      <c r="CF6" s="241">
        <f t="shared" ca="1" si="13"/>
        <v>640</v>
      </c>
      <c r="CG6" s="241">
        <f t="shared" ca="1" si="13"/>
        <v>671</v>
      </c>
      <c r="CH6" s="241">
        <f t="shared" ca="1" si="13"/>
        <v>701</v>
      </c>
      <c r="CI6" s="241">
        <f t="shared" ca="1" si="13"/>
        <v>732</v>
      </c>
      <c r="CJ6" s="241">
        <f t="shared" ca="1" si="13"/>
        <v>763</v>
      </c>
      <c r="CK6" s="239"/>
      <c r="CL6" s="239"/>
      <c r="CM6" s="239"/>
      <c r="CN6" s="239"/>
      <c r="CO6" s="239"/>
    </row>
    <row r="7" spans="1:93" s="1" customFormat="1" ht="15.75" customHeight="1" x14ac:dyDescent="0.3">
      <c r="A7" s="119" t="str">
        <f>_xlfn.CONCAT('1. Erfassung V &amp; V'!D7," Kto. ",'1. Erfassung V &amp; V'!E7)</f>
        <v>Sparkasse Hannover Kto. 456</v>
      </c>
      <c r="B7" s="118">
        <f>IF('1. Erfassung V &amp; V'!H7&lt;&gt;0,'1. Erfassung V &amp; V'!H7,0)</f>
        <v>2356</v>
      </c>
      <c r="C7" s="264">
        <f>IF('1. Erfassung V &amp; V'!I7&lt;&gt;0,'1. Erfassung V &amp; V'!I7,0)</f>
        <v>-3000</v>
      </c>
      <c r="D7" s="247">
        <f ca="1">IF('1. Erfassung V &amp; V'!I7&lt;&gt;0,Daten!$C$99,0)</f>
        <v>45748</v>
      </c>
      <c r="E7" s="247">
        <f>IF(AND('1. Erfassung V &amp; V'!I7&lt;&gt;0, ISNUMBER('1. Erfassung V &amp; V'!J7)),'1. Erfassung V &amp; V'!J7,2958465)</f>
        <v>2958465</v>
      </c>
      <c r="F7" s="351" t="str">
        <f t="shared" ca="1" si="9"/>
        <v/>
      </c>
      <c r="G7" s="263"/>
      <c r="I7" s="239"/>
      <c r="J7" s="239"/>
      <c r="K7" s="239"/>
      <c r="L7" s="239"/>
      <c r="M7" s="239"/>
      <c r="N7" s="475"/>
      <c r="O7" s="476"/>
      <c r="P7" s="476"/>
      <c r="Q7" s="476"/>
      <c r="R7" s="476"/>
      <c r="S7" s="476"/>
      <c r="T7" s="476"/>
      <c r="U7" s="476"/>
      <c r="V7" s="476"/>
      <c r="W7" s="476"/>
      <c r="X7" s="239"/>
      <c r="Y7" s="240">
        <f t="shared" si="0"/>
        <v>2958465</v>
      </c>
      <c r="Z7" s="240">
        <f t="shared" ca="1" si="3"/>
        <v>45748</v>
      </c>
      <c r="AA7" s="241">
        <f ca="1">DATE(YEAR(Z7),MONTH(Z7),DAY(1))</f>
        <v>45748</v>
      </c>
      <c r="AB7" s="241">
        <f t="shared" ref="AB7:BG7" ca="1" si="14">IF(DATE(YEAR(AA7),MONTH(AA7)+1,DAY(1))&lt;=$Y$7,DATE(YEAR(AA7),MONTH(AA7)+1,DAY(1)),0)</f>
        <v>45778</v>
      </c>
      <c r="AC7" s="241">
        <f t="shared" ca="1" si="14"/>
        <v>45809</v>
      </c>
      <c r="AD7" s="241">
        <f t="shared" ca="1" si="14"/>
        <v>45839</v>
      </c>
      <c r="AE7" s="241">
        <f t="shared" ca="1" si="14"/>
        <v>45870</v>
      </c>
      <c r="AF7" s="241">
        <f t="shared" ca="1" si="14"/>
        <v>45901</v>
      </c>
      <c r="AG7" s="241">
        <f t="shared" ca="1" si="14"/>
        <v>45931</v>
      </c>
      <c r="AH7" s="241">
        <f t="shared" ca="1" si="14"/>
        <v>45962</v>
      </c>
      <c r="AI7" s="241">
        <f t="shared" ca="1" si="14"/>
        <v>45992</v>
      </c>
      <c r="AJ7" s="241">
        <f t="shared" ca="1" si="14"/>
        <v>46023</v>
      </c>
      <c r="AK7" s="241">
        <f t="shared" ca="1" si="14"/>
        <v>46054</v>
      </c>
      <c r="AL7" s="241">
        <f t="shared" ca="1" si="14"/>
        <v>46082</v>
      </c>
      <c r="AM7" s="241">
        <f t="shared" ca="1" si="14"/>
        <v>46113</v>
      </c>
      <c r="AN7" s="241">
        <f t="shared" ca="1" si="14"/>
        <v>46143</v>
      </c>
      <c r="AO7" s="241">
        <f t="shared" ca="1" si="14"/>
        <v>46174</v>
      </c>
      <c r="AP7" s="241">
        <f t="shared" ca="1" si="14"/>
        <v>46204</v>
      </c>
      <c r="AQ7" s="241">
        <f t="shared" ca="1" si="14"/>
        <v>46235</v>
      </c>
      <c r="AR7" s="241">
        <f t="shared" ca="1" si="14"/>
        <v>46266</v>
      </c>
      <c r="AS7" s="241">
        <f t="shared" ca="1" si="14"/>
        <v>46296</v>
      </c>
      <c r="AT7" s="241">
        <f t="shared" ca="1" si="14"/>
        <v>46327</v>
      </c>
      <c r="AU7" s="241">
        <f t="shared" ca="1" si="14"/>
        <v>46357</v>
      </c>
      <c r="AV7" s="241">
        <f t="shared" ca="1" si="14"/>
        <v>46388</v>
      </c>
      <c r="AW7" s="241">
        <f t="shared" ca="1" si="14"/>
        <v>46419</v>
      </c>
      <c r="AX7" s="241">
        <f t="shared" ca="1" si="14"/>
        <v>46447</v>
      </c>
      <c r="AY7" s="241">
        <f t="shared" ca="1" si="14"/>
        <v>46478</v>
      </c>
      <c r="AZ7" s="241">
        <f t="shared" ca="1" si="14"/>
        <v>46508</v>
      </c>
      <c r="BA7" s="241">
        <f t="shared" ca="1" si="14"/>
        <v>46539</v>
      </c>
      <c r="BB7" s="241">
        <f t="shared" ca="1" si="14"/>
        <v>46569</v>
      </c>
      <c r="BC7" s="241">
        <f t="shared" ca="1" si="14"/>
        <v>46600</v>
      </c>
      <c r="BD7" s="241">
        <f t="shared" ca="1" si="14"/>
        <v>46631</v>
      </c>
      <c r="BE7" s="241">
        <f t="shared" ca="1" si="14"/>
        <v>46661</v>
      </c>
      <c r="BF7" s="241">
        <f t="shared" ca="1" si="14"/>
        <v>46692</v>
      </c>
      <c r="BG7" s="241">
        <f t="shared" ca="1" si="14"/>
        <v>46722</v>
      </c>
      <c r="BH7" s="241">
        <f t="shared" ref="BH7:CJ7" ca="1" si="15">IF(DATE(YEAR(BG7),MONTH(BG7)+1,DAY(1))&lt;=$Y$7,DATE(YEAR(BG7),MONTH(BG7)+1,DAY(1)),0)</f>
        <v>46753</v>
      </c>
      <c r="BI7" s="241">
        <f t="shared" ca="1" si="15"/>
        <v>46784</v>
      </c>
      <c r="BJ7" s="241">
        <f t="shared" ca="1" si="15"/>
        <v>46813</v>
      </c>
      <c r="BK7" s="241">
        <f t="shared" ca="1" si="15"/>
        <v>46844</v>
      </c>
      <c r="BL7" s="241">
        <f t="shared" ca="1" si="15"/>
        <v>46874</v>
      </c>
      <c r="BM7" s="241">
        <f t="shared" ca="1" si="15"/>
        <v>46905</v>
      </c>
      <c r="BN7" s="241">
        <f t="shared" ca="1" si="15"/>
        <v>46935</v>
      </c>
      <c r="BO7" s="241">
        <f t="shared" ca="1" si="15"/>
        <v>46966</v>
      </c>
      <c r="BP7" s="241">
        <f t="shared" ca="1" si="15"/>
        <v>46997</v>
      </c>
      <c r="BQ7" s="241">
        <f t="shared" ca="1" si="15"/>
        <v>47027</v>
      </c>
      <c r="BR7" s="241">
        <f t="shared" ca="1" si="15"/>
        <v>47058</v>
      </c>
      <c r="BS7" s="241">
        <f t="shared" ca="1" si="15"/>
        <v>47088</v>
      </c>
      <c r="BT7" s="241">
        <f t="shared" ca="1" si="15"/>
        <v>47119</v>
      </c>
      <c r="BU7" s="241">
        <f t="shared" ca="1" si="15"/>
        <v>47150</v>
      </c>
      <c r="BV7" s="241">
        <f t="shared" ca="1" si="15"/>
        <v>47178</v>
      </c>
      <c r="BW7" s="241">
        <f t="shared" ca="1" si="15"/>
        <v>47209</v>
      </c>
      <c r="BX7" s="241">
        <f t="shared" ca="1" si="15"/>
        <v>47239</v>
      </c>
      <c r="BY7" s="241">
        <f t="shared" ca="1" si="15"/>
        <v>47270</v>
      </c>
      <c r="BZ7" s="241">
        <f t="shared" ca="1" si="15"/>
        <v>47300</v>
      </c>
      <c r="CA7" s="241">
        <f t="shared" ca="1" si="15"/>
        <v>47331</v>
      </c>
      <c r="CB7" s="241">
        <f t="shared" ca="1" si="15"/>
        <v>47362</v>
      </c>
      <c r="CC7" s="241">
        <f t="shared" ca="1" si="15"/>
        <v>47392</v>
      </c>
      <c r="CD7" s="241">
        <f t="shared" ca="1" si="15"/>
        <v>47423</v>
      </c>
      <c r="CE7" s="241">
        <f t="shared" ca="1" si="15"/>
        <v>47453</v>
      </c>
      <c r="CF7" s="241">
        <f t="shared" ca="1" si="15"/>
        <v>47484</v>
      </c>
      <c r="CG7" s="241">
        <f t="shared" ca="1" si="15"/>
        <v>47515</v>
      </c>
      <c r="CH7" s="241">
        <f t="shared" ca="1" si="15"/>
        <v>47543</v>
      </c>
      <c r="CI7" s="241">
        <f t="shared" ca="1" si="15"/>
        <v>47574</v>
      </c>
      <c r="CJ7" s="241">
        <f t="shared" ca="1" si="15"/>
        <v>47604</v>
      </c>
      <c r="CK7" s="239"/>
      <c r="CL7" s="239"/>
      <c r="CM7" s="239"/>
      <c r="CN7" s="239"/>
      <c r="CO7" s="239"/>
    </row>
    <row r="8" spans="1:93" s="1" customFormat="1" ht="15.75" customHeight="1" x14ac:dyDescent="0.3">
      <c r="A8" s="119" t="str">
        <f>_xlfn.CONCAT('1. Erfassung V &amp; V'!D8," Kto. ",'1. Erfassung V &amp; V'!E8)</f>
        <v xml:space="preserve">Münzsammlung Kto. </v>
      </c>
      <c r="B8" s="118">
        <f>IF('1. Erfassung V &amp; V'!H8&lt;&gt;0,'1. Erfassung V &amp; V'!H8,0)</f>
        <v>3500</v>
      </c>
      <c r="C8" s="264">
        <f>IF('1. Erfassung V &amp; V'!I8&lt;&gt;0,'1. Erfassung V &amp; V'!I8,0)</f>
        <v>0</v>
      </c>
      <c r="D8" s="247">
        <f>IF('1. Erfassung V &amp; V'!I8&lt;&gt;0,Daten!$C$99,0)</f>
        <v>0</v>
      </c>
      <c r="E8" s="247">
        <f>IF(AND('1. Erfassung V &amp; V'!I8&lt;&gt;0, ISNUMBER('1. Erfassung V &amp; V'!J8)),'1. Erfassung V &amp; V'!J8,2958465)</f>
        <v>2958465</v>
      </c>
      <c r="F8" s="351" t="str">
        <f t="shared" si="9"/>
        <v/>
      </c>
      <c r="G8" s="263"/>
      <c r="I8" s="239"/>
      <c r="J8" s="239"/>
      <c r="K8" s="239"/>
      <c r="L8" s="239"/>
      <c r="M8" s="239"/>
      <c r="N8" s="475"/>
      <c r="O8" s="476"/>
      <c r="P8" s="476"/>
      <c r="Q8" s="476"/>
      <c r="R8" s="476"/>
      <c r="S8" s="476"/>
      <c r="T8" s="476"/>
      <c r="U8" s="476"/>
      <c r="V8" s="476"/>
      <c r="W8" s="476"/>
      <c r="X8" s="239"/>
      <c r="Y8" s="240">
        <f t="shared" si="0"/>
        <v>2958465</v>
      </c>
      <c r="Z8" s="240">
        <f t="shared" si="3"/>
        <v>0</v>
      </c>
      <c r="AA8" s="241">
        <f t="shared" ref="AA8:AA16" si="16">DATE(YEAR(Z8),MONTH(Z8),DAY(1))</f>
        <v>1</v>
      </c>
      <c r="AB8" s="241">
        <f t="shared" ref="AB8:BG8" si="17">IF(DATE(YEAR(AA8),MONTH(AA8)+1,DAY(1))&lt;=$Y$8,DATE(YEAR(AA8),MONTH(AA8)+1,DAY(1)),0)</f>
        <v>32</v>
      </c>
      <c r="AC8" s="241">
        <f t="shared" si="17"/>
        <v>61</v>
      </c>
      <c r="AD8" s="241">
        <f t="shared" si="17"/>
        <v>92</v>
      </c>
      <c r="AE8" s="241">
        <f t="shared" si="17"/>
        <v>122</v>
      </c>
      <c r="AF8" s="241">
        <f t="shared" si="17"/>
        <v>153</v>
      </c>
      <c r="AG8" s="241">
        <f t="shared" si="17"/>
        <v>183</v>
      </c>
      <c r="AH8" s="241">
        <f t="shared" si="17"/>
        <v>214</v>
      </c>
      <c r="AI8" s="241">
        <f t="shared" si="17"/>
        <v>245</v>
      </c>
      <c r="AJ8" s="241">
        <f t="shared" si="17"/>
        <v>275</v>
      </c>
      <c r="AK8" s="241">
        <f t="shared" si="17"/>
        <v>306</v>
      </c>
      <c r="AL8" s="241">
        <f t="shared" si="17"/>
        <v>336</v>
      </c>
      <c r="AM8" s="241">
        <f t="shared" si="17"/>
        <v>367</v>
      </c>
      <c r="AN8" s="241">
        <f t="shared" si="17"/>
        <v>398</v>
      </c>
      <c r="AO8" s="241">
        <f t="shared" si="17"/>
        <v>426</v>
      </c>
      <c r="AP8" s="241">
        <f t="shared" si="17"/>
        <v>457</v>
      </c>
      <c r="AQ8" s="241">
        <f t="shared" si="17"/>
        <v>487</v>
      </c>
      <c r="AR8" s="241">
        <f t="shared" si="17"/>
        <v>518</v>
      </c>
      <c r="AS8" s="241">
        <f t="shared" si="17"/>
        <v>548</v>
      </c>
      <c r="AT8" s="241">
        <f t="shared" si="17"/>
        <v>579</v>
      </c>
      <c r="AU8" s="241">
        <f t="shared" si="17"/>
        <v>610</v>
      </c>
      <c r="AV8" s="241">
        <f t="shared" si="17"/>
        <v>640</v>
      </c>
      <c r="AW8" s="241">
        <f t="shared" si="17"/>
        <v>671</v>
      </c>
      <c r="AX8" s="241">
        <f t="shared" si="17"/>
        <v>701</v>
      </c>
      <c r="AY8" s="241">
        <f t="shared" si="17"/>
        <v>732</v>
      </c>
      <c r="AZ8" s="241">
        <f t="shared" si="17"/>
        <v>763</v>
      </c>
      <c r="BA8" s="241">
        <f t="shared" si="17"/>
        <v>791</v>
      </c>
      <c r="BB8" s="241">
        <f t="shared" si="17"/>
        <v>822</v>
      </c>
      <c r="BC8" s="241">
        <f t="shared" si="17"/>
        <v>852</v>
      </c>
      <c r="BD8" s="241">
        <f t="shared" si="17"/>
        <v>883</v>
      </c>
      <c r="BE8" s="241">
        <f t="shared" si="17"/>
        <v>913</v>
      </c>
      <c r="BF8" s="241">
        <f t="shared" si="17"/>
        <v>944</v>
      </c>
      <c r="BG8" s="241">
        <f t="shared" si="17"/>
        <v>975</v>
      </c>
      <c r="BH8" s="241">
        <f t="shared" ref="BH8:CJ8" si="18">IF(DATE(YEAR(BG8),MONTH(BG8)+1,DAY(1))&lt;=$Y$8,DATE(YEAR(BG8),MONTH(BG8)+1,DAY(1)),0)</f>
        <v>1005</v>
      </c>
      <c r="BI8" s="241">
        <f t="shared" si="18"/>
        <v>1036</v>
      </c>
      <c r="BJ8" s="241">
        <f t="shared" si="18"/>
        <v>1066</v>
      </c>
      <c r="BK8" s="241">
        <f t="shared" si="18"/>
        <v>1097</v>
      </c>
      <c r="BL8" s="241">
        <f t="shared" si="18"/>
        <v>1128</v>
      </c>
      <c r="BM8" s="241">
        <f t="shared" si="18"/>
        <v>1156</v>
      </c>
      <c r="BN8" s="241">
        <f t="shared" si="18"/>
        <v>1187</v>
      </c>
      <c r="BO8" s="241">
        <f t="shared" si="18"/>
        <v>1217</v>
      </c>
      <c r="BP8" s="241">
        <f t="shared" si="18"/>
        <v>1248</v>
      </c>
      <c r="BQ8" s="241">
        <f t="shared" si="18"/>
        <v>1278</v>
      </c>
      <c r="BR8" s="241">
        <f t="shared" si="18"/>
        <v>1309</v>
      </c>
      <c r="BS8" s="241">
        <f t="shared" si="18"/>
        <v>1340</v>
      </c>
      <c r="BT8" s="241">
        <f t="shared" si="18"/>
        <v>1370</v>
      </c>
      <c r="BU8" s="241">
        <f t="shared" si="18"/>
        <v>1401</v>
      </c>
      <c r="BV8" s="241">
        <f t="shared" si="18"/>
        <v>1431</v>
      </c>
      <c r="BW8" s="241">
        <f t="shared" si="18"/>
        <v>1462</v>
      </c>
      <c r="BX8" s="241">
        <f t="shared" si="18"/>
        <v>1493</v>
      </c>
      <c r="BY8" s="241">
        <f t="shared" si="18"/>
        <v>1522</v>
      </c>
      <c r="BZ8" s="241">
        <f t="shared" si="18"/>
        <v>1553</v>
      </c>
      <c r="CA8" s="241">
        <f t="shared" si="18"/>
        <v>1583</v>
      </c>
      <c r="CB8" s="241">
        <f t="shared" si="18"/>
        <v>1614</v>
      </c>
      <c r="CC8" s="241">
        <f t="shared" si="18"/>
        <v>1644</v>
      </c>
      <c r="CD8" s="241">
        <f t="shared" si="18"/>
        <v>1675</v>
      </c>
      <c r="CE8" s="241">
        <f t="shared" si="18"/>
        <v>1706</v>
      </c>
      <c r="CF8" s="241">
        <f t="shared" si="18"/>
        <v>1736</v>
      </c>
      <c r="CG8" s="241">
        <f t="shared" si="18"/>
        <v>1767</v>
      </c>
      <c r="CH8" s="241">
        <f t="shared" si="18"/>
        <v>1797</v>
      </c>
      <c r="CI8" s="241">
        <f t="shared" si="18"/>
        <v>1828</v>
      </c>
      <c r="CJ8" s="241">
        <f t="shared" si="18"/>
        <v>1859</v>
      </c>
      <c r="CK8" s="239"/>
      <c r="CL8" s="239"/>
      <c r="CM8" s="239"/>
      <c r="CN8" s="239"/>
      <c r="CO8" s="239"/>
    </row>
    <row r="9" spans="1:93" s="1" customFormat="1" ht="15.75" customHeight="1" x14ac:dyDescent="0.3">
      <c r="A9" s="119" t="str">
        <f>_xlfn.CONCAT('1. Erfassung V &amp; V'!D9," Kto. ",'1. Erfassung V &amp; V'!E9)</f>
        <v>Visa Kto. 858</v>
      </c>
      <c r="B9" s="118">
        <f>IF('1. Erfassung V &amp; V'!H9&lt;&gt;0,'1. Erfassung V &amp; V'!H9,0)</f>
        <v>-5236</v>
      </c>
      <c r="C9" s="264">
        <f>IF('1. Erfassung V &amp; V'!I9&lt;&gt;0,'1. Erfassung V &amp; V'!I9,0)</f>
        <v>-7000</v>
      </c>
      <c r="D9" s="247">
        <f ca="1">IF('1. Erfassung V &amp; V'!I9&lt;&gt;0,Daten!$C$99,0)</f>
        <v>45748</v>
      </c>
      <c r="E9" s="247">
        <f>IF(AND('1. Erfassung V &amp; V'!I9&lt;&gt;0, ISNUMBER('1. Erfassung V &amp; V'!J9)),'1. Erfassung V &amp; V'!J9,2958465)</f>
        <v>2958465</v>
      </c>
      <c r="F9" s="351" t="str">
        <f t="shared" ca="1" si="9"/>
        <v/>
      </c>
      <c r="G9" s="263"/>
      <c r="I9" s="239"/>
      <c r="J9" s="239"/>
      <c r="K9" s="239"/>
      <c r="L9" s="239"/>
      <c r="M9" s="239"/>
      <c r="N9" s="475"/>
      <c r="O9" s="476"/>
      <c r="P9" s="476"/>
      <c r="Q9" s="476"/>
      <c r="R9" s="476"/>
      <c r="S9" s="476"/>
      <c r="T9" s="476"/>
      <c r="U9" s="476"/>
      <c r="V9" s="476"/>
      <c r="W9" s="476"/>
      <c r="X9" s="239"/>
      <c r="Y9" s="240">
        <f t="shared" si="0"/>
        <v>2958465</v>
      </c>
      <c r="Z9" s="240">
        <f t="shared" ca="1" si="3"/>
        <v>45748</v>
      </c>
      <c r="AA9" s="241">
        <f t="shared" ca="1" si="16"/>
        <v>45748</v>
      </c>
      <c r="AB9" s="241">
        <f t="shared" ref="AB9:BG9" ca="1" si="19">IF(DATE(YEAR(AA9),MONTH(AA9)+1,DAY(1))&lt;=$Y$9,DATE(YEAR(AA9),MONTH(AA9)+1,DAY(1)),0)</f>
        <v>45778</v>
      </c>
      <c r="AC9" s="241">
        <f t="shared" ca="1" si="19"/>
        <v>45809</v>
      </c>
      <c r="AD9" s="241">
        <f t="shared" ca="1" si="19"/>
        <v>45839</v>
      </c>
      <c r="AE9" s="241">
        <f t="shared" ca="1" si="19"/>
        <v>45870</v>
      </c>
      <c r="AF9" s="241">
        <f t="shared" ca="1" si="19"/>
        <v>45901</v>
      </c>
      <c r="AG9" s="241">
        <f t="shared" ca="1" si="19"/>
        <v>45931</v>
      </c>
      <c r="AH9" s="241">
        <f t="shared" ca="1" si="19"/>
        <v>45962</v>
      </c>
      <c r="AI9" s="241">
        <f t="shared" ca="1" si="19"/>
        <v>45992</v>
      </c>
      <c r="AJ9" s="241">
        <f t="shared" ca="1" si="19"/>
        <v>46023</v>
      </c>
      <c r="AK9" s="241">
        <f t="shared" ca="1" si="19"/>
        <v>46054</v>
      </c>
      <c r="AL9" s="241">
        <f t="shared" ca="1" si="19"/>
        <v>46082</v>
      </c>
      <c r="AM9" s="241">
        <f t="shared" ca="1" si="19"/>
        <v>46113</v>
      </c>
      <c r="AN9" s="241">
        <f t="shared" ca="1" si="19"/>
        <v>46143</v>
      </c>
      <c r="AO9" s="241">
        <f t="shared" ca="1" si="19"/>
        <v>46174</v>
      </c>
      <c r="AP9" s="241">
        <f t="shared" ca="1" si="19"/>
        <v>46204</v>
      </c>
      <c r="AQ9" s="241">
        <f t="shared" ca="1" si="19"/>
        <v>46235</v>
      </c>
      <c r="AR9" s="241">
        <f t="shared" ca="1" si="19"/>
        <v>46266</v>
      </c>
      <c r="AS9" s="241">
        <f t="shared" ca="1" si="19"/>
        <v>46296</v>
      </c>
      <c r="AT9" s="241">
        <f t="shared" ca="1" si="19"/>
        <v>46327</v>
      </c>
      <c r="AU9" s="241">
        <f t="shared" ca="1" si="19"/>
        <v>46357</v>
      </c>
      <c r="AV9" s="241">
        <f t="shared" ca="1" si="19"/>
        <v>46388</v>
      </c>
      <c r="AW9" s="241">
        <f t="shared" ca="1" si="19"/>
        <v>46419</v>
      </c>
      <c r="AX9" s="241">
        <f t="shared" ca="1" si="19"/>
        <v>46447</v>
      </c>
      <c r="AY9" s="241">
        <f t="shared" ca="1" si="19"/>
        <v>46478</v>
      </c>
      <c r="AZ9" s="241">
        <f t="shared" ca="1" si="19"/>
        <v>46508</v>
      </c>
      <c r="BA9" s="241">
        <f t="shared" ca="1" si="19"/>
        <v>46539</v>
      </c>
      <c r="BB9" s="241">
        <f t="shared" ca="1" si="19"/>
        <v>46569</v>
      </c>
      <c r="BC9" s="241">
        <f t="shared" ca="1" si="19"/>
        <v>46600</v>
      </c>
      <c r="BD9" s="241">
        <f t="shared" ca="1" si="19"/>
        <v>46631</v>
      </c>
      <c r="BE9" s="241">
        <f t="shared" ca="1" si="19"/>
        <v>46661</v>
      </c>
      <c r="BF9" s="241">
        <f t="shared" ca="1" si="19"/>
        <v>46692</v>
      </c>
      <c r="BG9" s="241">
        <f t="shared" ca="1" si="19"/>
        <v>46722</v>
      </c>
      <c r="BH9" s="241">
        <f t="shared" ref="BH9:CJ9" ca="1" si="20">IF(DATE(YEAR(BG9),MONTH(BG9)+1,DAY(1))&lt;=$Y$9,DATE(YEAR(BG9),MONTH(BG9)+1,DAY(1)),0)</f>
        <v>46753</v>
      </c>
      <c r="BI9" s="241">
        <f t="shared" ca="1" si="20"/>
        <v>46784</v>
      </c>
      <c r="BJ9" s="241">
        <f t="shared" ca="1" si="20"/>
        <v>46813</v>
      </c>
      <c r="BK9" s="241">
        <f t="shared" ca="1" si="20"/>
        <v>46844</v>
      </c>
      <c r="BL9" s="241">
        <f t="shared" ca="1" si="20"/>
        <v>46874</v>
      </c>
      <c r="BM9" s="241">
        <f t="shared" ca="1" si="20"/>
        <v>46905</v>
      </c>
      <c r="BN9" s="241">
        <f t="shared" ca="1" si="20"/>
        <v>46935</v>
      </c>
      <c r="BO9" s="241">
        <f t="shared" ca="1" si="20"/>
        <v>46966</v>
      </c>
      <c r="BP9" s="241">
        <f t="shared" ca="1" si="20"/>
        <v>46997</v>
      </c>
      <c r="BQ9" s="241">
        <f t="shared" ca="1" si="20"/>
        <v>47027</v>
      </c>
      <c r="BR9" s="241">
        <f t="shared" ca="1" si="20"/>
        <v>47058</v>
      </c>
      <c r="BS9" s="241">
        <f t="shared" ca="1" si="20"/>
        <v>47088</v>
      </c>
      <c r="BT9" s="241">
        <f t="shared" ca="1" si="20"/>
        <v>47119</v>
      </c>
      <c r="BU9" s="241">
        <f t="shared" ca="1" si="20"/>
        <v>47150</v>
      </c>
      <c r="BV9" s="241">
        <f t="shared" ca="1" si="20"/>
        <v>47178</v>
      </c>
      <c r="BW9" s="241">
        <f t="shared" ca="1" si="20"/>
        <v>47209</v>
      </c>
      <c r="BX9" s="241">
        <f t="shared" ca="1" si="20"/>
        <v>47239</v>
      </c>
      <c r="BY9" s="241">
        <f t="shared" ca="1" si="20"/>
        <v>47270</v>
      </c>
      <c r="BZ9" s="241">
        <f t="shared" ca="1" si="20"/>
        <v>47300</v>
      </c>
      <c r="CA9" s="241">
        <f t="shared" ca="1" si="20"/>
        <v>47331</v>
      </c>
      <c r="CB9" s="241">
        <f t="shared" ca="1" si="20"/>
        <v>47362</v>
      </c>
      <c r="CC9" s="241">
        <f t="shared" ca="1" si="20"/>
        <v>47392</v>
      </c>
      <c r="CD9" s="241">
        <f t="shared" ca="1" si="20"/>
        <v>47423</v>
      </c>
      <c r="CE9" s="241">
        <f t="shared" ca="1" si="20"/>
        <v>47453</v>
      </c>
      <c r="CF9" s="241">
        <f t="shared" ca="1" si="20"/>
        <v>47484</v>
      </c>
      <c r="CG9" s="241">
        <f t="shared" ca="1" si="20"/>
        <v>47515</v>
      </c>
      <c r="CH9" s="241">
        <f t="shared" ca="1" si="20"/>
        <v>47543</v>
      </c>
      <c r="CI9" s="241">
        <f t="shared" ca="1" si="20"/>
        <v>47574</v>
      </c>
      <c r="CJ9" s="241">
        <f t="shared" ca="1" si="20"/>
        <v>47604</v>
      </c>
      <c r="CK9" s="239"/>
      <c r="CL9" s="239"/>
      <c r="CM9" s="239"/>
      <c r="CN9" s="239"/>
      <c r="CO9" s="239"/>
    </row>
    <row r="10" spans="1:93" s="1" customFormat="1" ht="15.75" customHeight="1" x14ac:dyDescent="0.3">
      <c r="A10" s="119" t="str">
        <f>_xlfn.CONCAT('1. Erfassung V &amp; V'!D10," Kto. ",'1. Erfassung V &amp; V'!E10)</f>
        <v xml:space="preserve"> Kto. </v>
      </c>
      <c r="B10" s="118">
        <f>IF('1. Erfassung V &amp; V'!H10&lt;&gt;0,'1. Erfassung V &amp; V'!H10,0)</f>
        <v>0</v>
      </c>
      <c r="C10" s="264">
        <f>IF('1. Erfassung V &amp; V'!I10&lt;&gt;0,'1. Erfassung V &amp; V'!I10,0)</f>
        <v>0</v>
      </c>
      <c r="D10" s="247">
        <f>IF('1. Erfassung V &amp; V'!I10&lt;&gt;0,Daten!$C$99,0)</f>
        <v>0</v>
      </c>
      <c r="E10" s="247">
        <f>IF(AND('1. Erfassung V &amp; V'!I10&lt;&gt;0, ISNUMBER('1. Erfassung V &amp; V'!J10)),'1. Erfassung V &amp; V'!J10,2958465)</f>
        <v>2958465</v>
      </c>
      <c r="F10" s="351" t="str">
        <f t="shared" si="9"/>
        <v/>
      </c>
      <c r="G10" s="454"/>
      <c r="H10" s="454"/>
      <c r="I10" s="239"/>
      <c r="J10" s="239"/>
      <c r="K10" s="239"/>
      <c r="L10" s="239"/>
      <c r="M10" s="239"/>
      <c r="N10" s="475"/>
      <c r="O10" s="476"/>
      <c r="P10" s="476"/>
      <c r="Q10" s="476"/>
      <c r="R10" s="476"/>
      <c r="S10" s="476"/>
      <c r="T10" s="476"/>
      <c r="U10" s="476"/>
      <c r="V10" s="476"/>
      <c r="W10" s="476"/>
      <c r="X10" s="239"/>
      <c r="Y10" s="240">
        <f t="shared" si="0"/>
        <v>2958465</v>
      </c>
      <c r="Z10" s="240">
        <f t="shared" si="3"/>
        <v>0</v>
      </c>
      <c r="AA10" s="241">
        <f t="shared" si="16"/>
        <v>1</v>
      </c>
      <c r="AB10" s="241">
        <f t="shared" ref="AB10:BG10" si="21">IF(DATE(YEAR(AA10),MONTH(AA10)+1,DAY(1))&lt;=$Y$10,DATE(YEAR(AA10),MONTH(AA10)+1,DAY(1)),0)</f>
        <v>32</v>
      </c>
      <c r="AC10" s="241">
        <f t="shared" si="21"/>
        <v>61</v>
      </c>
      <c r="AD10" s="241">
        <f t="shared" si="21"/>
        <v>92</v>
      </c>
      <c r="AE10" s="241">
        <f t="shared" si="21"/>
        <v>122</v>
      </c>
      <c r="AF10" s="241">
        <f t="shared" si="21"/>
        <v>153</v>
      </c>
      <c r="AG10" s="241">
        <f t="shared" si="21"/>
        <v>183</v>
      </c>
      <c r="AH10" s="241">
        <f t="shared" si="21"/>
        <v>214</v>
      </c>
      <c r="AI10" s="241">
        <f t="shared" si="21"/>
        <v>245</v>
      </c>
      <c r="AJ10" s="241">
        <f t="shared" si="21"/>
        <v>275</v>
      </c>
      <c r="AK10" s="241">
        <f t="shared" si="21"/>
        <v>306</v>
      </c>
      <c r="AL10" s="241">
        <f t="shared" si="21"/>
        <v>336</v>
      </c>
      <c r="AM10" s="241">
        <f t="shared" si="21"/>
        <v>367</v>
      </c>
      <c r="AN10" s="241">
        <f t="shared" si="21"/>
        <v>398</v>
      </c>
      <c r="AO10" s="241">
        <f t="shared" si="21"/>
        <v>426</v>
      </c>
      <c r="AP10" s="241">
        <f t="shared" si="21"/>
        <v>457</v>
      </c>
      <c r="AQ10" s="241">
        <f t="shared" si="21"/>
        <v>487</v>
      </c>
      <c r="AR10" s="241">
        <f t="shared" si="21"/>
        <v>518</v>
      </c>
      <c r="AS10" s="241">
        <f t="shared" si="21"/>
        <v>548</v>
      </c>
      <c r="AT10" s="241">
        <f t="shared" si="21"/>
        <v>579</v>
      </c>
      <c r="AU10" s="241">
        <f t="shared" si="21"/>
        <v>610</v>
      </c>
      <c r="AV10" s="241">
        <f t="shared" si="21"/>
        <v>640</v>
      </c>
      <c r="AW10" s="241">
        <f t="shared" si="21"/>
        <v>671</v>
      </c>
      <c r="AX10" s="241">
        <f t="shared" si="21"/>
        <v>701</v>
      </c>
      <c r="AY10" s="241">
        <f t="shared" si="21"/>
        <v>732</v>
      </c>
      <c r="AZ10" s="241">
        <f t="shared" si="21"/>
        <v>763</v>
      </c>
      <c r="BA10" s="241">
        <f t="shared" si="21"/>
        <v>791</v>
      </c>
      <c r="BB10" s="241">
        <f t="shared" si="21"/>
        <v>822</v>
      </c>
      <c r="BC10" s="241">
        <f t="shared" si="21"/>
        <v>852</v>
      </c>
      <c r="BD10" s="241">
        <f t="shared" si="21"/>
        <v>883</v>
      </c>
      <c r="BE10" s="241">
        <f t="shared" si="21"/>
        <v>913</v>
      </c>
      <c r="BF10" s="241">
        <f t="shared" si="21"/>
        <v>944</v>
      </c>
      <c r="BG10" s="241">
        <f t="shared" si="21"/>
        <v>975</v>
      </c>
      <c r="BH10" s="241">
        <f t="shared" ref="BH10:CJ10" si="22">IF(DATE(YEAR(BG10),MONTH(BG10)+1,DAY(1))&lt;=$Y$10,DATE(YEAR(BG10),MONTH(BG10)+1,DAY(1)),0)</f>
        <v>1005</v>
      </c>
      <c r="BI10" s="241">
        <f t="shared" si="22"/>
        <v>1036</v>
      </c>
      <c r="BJ10" s="241">
        <f t="shared" si="22"/>
        <v>1066</v>
      </c>
      <c r="BK10" s="241">
        <f t="shared" si="22"/>
        <v>1097</v>
      </c>
      <c r="BL10" s="241">
        <f t="shared" si="22"/>
        <v>1128</v>
      </c>
      <c r="BM10" s="241">
        <f t="shared" si="22"/>
        <v>1156</v>
      </c>
      <c r="BN10" s="241">
        <f t="shared" si="22"/>
        <v>1187</v>
      </c>
      <c r="BO10" s="241">
        <f t="shared" si="22"/>
        <v>1217</v>
      </c>
      <c r="BP10" s="241">
        <f t="shared" si="22"/>
        <v>1248</v>
      </c>
      <c r="BQ10" s="241">
        <f t="shared" si="22"/>
        <v>1278</v>
      </c>
      <c r="BR10" s="241">
        <f t="shared" si="22"/>
        <v>1309</v>
      </c>
      <c r="BS10" s="241">
        <f t="shared" si="22"/>
        <v>1340</v>
      </c>
      <c r="BT10" s="241">
        <f t="shared" si="22"/>
        <v>1370</v>
      </c>
      <c r="BU10" s="241">
        <f t="shared" si="22"/>
        <v>1401</v>
      </c>
      <c r="BV10" s="241">
        <f t="shared" si="22"/>
        <v>1431</v>
      </c>
      <c r="BW10" s="241">
        <f t="shared" si="22"/>
        <v>1462</v>
      </c>
      <c r="BX10" s="241">
        <f t="shared" si="22"/>
        <v>1493</v>
      </c>
      <c r="BY10" s="241">
        <f t="shared" si="22"/>
        <v>1522</v>
      </c>
      <c r="BZ10" s="241">
        <f t="shared" si="22"/>
        <v>1553</v>
      </c>
      <c r="CA10" s="241">
        <f t="shared" si="22"/>
        <v>1583</v>
      </c>
      <c r="CB10" s="241">
        <f t="shared" si="22"/>
        <v>1614</v>
      </c>
      <c r="CC10" s="241">
        <f t="shared" si="22"/>
        <v>1644</v>
      </c>
      <c r="CD10" s="241">
        <f t="shared" si="22"/>
        <v>1675</v>
      </c>
      <c r="CE10" s="241">
        <f t="shared" si="22"/>
        <v>1706</v>
      </c>
      <c r="CF10" s="241">
        <f t="shared" si="22"/>
        <v>1736</v>
      </c>
      <c r="CG10" s="241">
        <f t="shared" si="22"/>
        <v>1767</v>
      </c>
      <c r="CH10" s="241">
        <f t="shared" si="22"/>
        <v>1797</v>
      </c>
      <c r="CI10" s="241">
        <f t="shared" si="22"/>
        <v>1828</v>
      </c>
      <c r="CJ10" s="241">
        <f t="shared" si="22"/>
        <v>1859</v>
      </c>
      <c r="CK10" s="239"/>
      <c r="CL10" s="239"/>
      <c r="CM10" s="239"/>
      <c r="CN10" s="239"/>
      <c r="CO10" s="239"/>
    </row>
    <row r="11" spans="1:93" s="1" customFormat="1" ht="15.75" customHeight="1" x14ac:dyDescent="0.3">
      <c r="A11" s="119" t="str">
        <f>_xlfn.CONCAT('1. Erfassung V &amp; V'!D11," Kto. ",'1. Erfassung V &amp; V'!E11)</f>
        <v xml:space="preserve"> Kto. </v>
      </c>
      <c r="B11" s="118">
        <f>IF('1. Erfassung V &amp; V'!H11&lt;&gt;0,'1. Erfassung V &amp; V'!H11,0)</f>
        <v>0</v>
      </c>
      <c r="C11" s="264">
        <f>IF('1. Erfassung V &amp; V'!I11&lt;&gt;0,'1. Erfassung V &amp; V'!I11,0)</f>
        <v>0</v>
      </c>
      <c r="D11" s="247">
        <f>IF('1. Erfassung V &amp; V'!I11&lt;&gt;0,Daten!$C$99,0)</f>
        <v>0</v>
      </c>
      <c r="E11" s="247">
        <f>IF(AND('1. Erfassung V &amp; V'!I11&lt;&gt;0, ISNUMBER('1. Erfassung V &amp; V'!J11)),'1. Erfassung V &amp; V'!J11,2958465)</f>
        <v>2958465</v>
      </c>
      <c r="F11" s="351" t="str">
        <f t="shared" si="9"/>
        <v/>
      </c>
      <c r="G11" s="263"/>
      <c r="I11" s="239"/>
      <c r="J11" s="239"/>
      <c r="K11" s="239"/>
      <c r="L11" s="239"/>
      <c r="M11" s="239"/>
      <c r="N11" s="475"/>
      <c r="O11" s="476"/>
      <c r="P11" s="476"/>
      <c r="Q11" s="476"/>
      <c r="R11" s="476"/>
      <c r="S11" s="476"/>
      <c r="T11" s="476"/>
      <c r="U11" s="476"/>
      <c r="V11" s="476"/>
      <c r="W11" s="476"/>
      <c r="X11" s="239"/>
      <c r="Y11" s="240">
        <f t="shared" si="0"/>
        <v>2958465</v>
      </c>
      <c r="Z11" s="240">
        <f t="shared" si="3"/>
        <v>0</v>
      </c>
      <c r="AA11" s="241">
        <f t="shared" si="16"/>
        <v>1</v>
      </c>
      <c r="AB11" s="241">
        <f t="shared" ref="AB11:BG11" si="23">IF(DATE(YEAR(AA11),MONTH(AA11)+1,DAY(1))&lt;=$Y$11,DATE(YEAR(AA11),MONTH(AA11)+1,DAY(1)),0)</f>
        <v>32</v>
      </c>
      <c r="AC11" s="241">
        <f t="shared" si="23"/>
        <v>61</v>
      </c>
      <c r="AD11" s="241">
        <f t="shared" si="23"/>
        <v>92</v>
      </c>
      <c r="AE11" s="241">
        <f t="shared" si="23"/>
        <v>122</v>
      </c>
      <c r="AF11" s="241">
        <f t="shared" si="23"/>
        <v>153</v>
      </c>
      <c r="AG11" s="241">
        <f t="shared" si="23"/>
        <v>183</v>
      </c>
      <c r="AH11" s="241">
        <f t="shared" si="23"/>
        <v>214</v>
      </c>
      <c r="AI11" s="241">
        <f t="shared" si="23"/>
        <v>245</v>
      </c>
      <c r="AJ11" s="241">
        <f t="shared" si="23"/>
        <v>275</v>
      </c>
      <c r="AK11" s="241">
        <f t="shared" si="23"/>
        <v>306</v>
      </c>
      <c r="AL11" s="241">
        <f t="shared" si="23"/>
        <v>336</v>
      </c>
      <c r="AM11" s="241">
        <f t="shared" si="23"/>
        <v>367</v>
      </c>
      <c r="AN11" s="241">
        <f t="shared" si="23"/>
        <v>398</v>
      </c>
      <c r="AO11" s="241">
        <f t="shared" si="23"/>
        <v>426</v>
      </c>
      <c r="AP11" s="241">
        <f t="shared" si="23"/>
        <v>457</v>
      </c>
      <c r="AQ11" s="241">
        <f t="shared" si="23"/>
        <v>487</v>
      </c>
      <c r="AR11" s="241">
        <f t="shared" si="23"/>
        <v>518</v>
      </c>
      <c r="AS11" s="241">
        <f t="shared" si="23"/>
        <v>548</v>
      </c>
      <c r="AT11" s="241">
        <f t="shared" si="23"/>
        <v>579</v>
      </c>
      <c r="AU11" s="241">
        <f t="shared" si="23"/>
        <v>610</v>
      </c>
      <c r="AV11" s="241">
        <f t="shared" si="23"/>
        <v>640</v>
      </c>
      <c r="AW11" s="241">
        <f t="shared" si="23"/>
        <v>671</v>
      </c>
      <c r="AX11" s="241">
        <f t="shared" si="23"/>
        <v>701</v>
      </c>
      <c r="AY11" s="241">
        <f t="shared" si="23"/>
        <v>732</v>
      </c>
      <c r="AZ11" s="241">
        <f t="shared" si="23"/>
        <v>763</v>
      </c>
      <c r="BA11" s="241">
        <f t="shared" si="23"/>
        <v>791</v>
      </c>
      <c r="BB11" s="241">
        <f t="shared" si="23"/>
        <v>822</v>
      </c>
      <c r="BC11" s="241">
        <f t="shared" si="23"/>
        <v>852</v>
      </c>
      <c r="BD11" s="241">
        <f t="shared" si="23"/>
        <v>883</v>
      </c>
      <c r="BE11" s="241">
        <f t="shared" si="23"/>
        <v>913</v>
      </c>
      <c r="BF11" s="241">
        <f t="shared" si="23"/>
        <v>944</v>
      </c>
      <c r="BG11" s="241">
        <f t="shared" si="23"/>
        <v>975</v>
      </c>
      <c r="BH11" s="241">
        <f t="shared" ref="BH11:CJ11" si="24">IF(DATE(YEAR(BG11),MONTH(BG11)+1,DAY(1))&lt;=$Y$11,DATE(YEAR(BG11),MONTH(BG11)+1,DAY(1)),0)</f>
        <v>1005</v>
      </c>
      <c r="BI11" s="241">
        <f t="shared" si="24"/>
        <v>1036</v>
      </c>
      <c r="BJ11" s="241">
        <f t="shared" si="24"/>
        <v>1066</v>
      </c>
      <c r="BK11" s="241">
        <f t="shared" si="24"/>
        <v>1097</v>
      </c>
      <c r="BL11" s="241">
        <f t="shared" si="24"/>
        <v>1128</v>
      </c>
      <c r="BM11" s="241">
        <f t="shared" si="24"/>
        <v>1156</v>
      </c>
      <c r="BN11" s="241">
        <f t="shared" si="24"/>
        <v>1187</v>
      </c>
      <c r="BO11" s="241">
        <f t="shared" si="24"/>
        <v>1217</v>
      </c>
      <c r="BP11" s="241">
        <f t="shared" si="24"/>
        <v>1248</v>
      </c>
      <c r="BQ11" s="241">
        <f t="shared" si="24"/>
        <v>1278</v>
      </c>
      <c r="BR11" s="241">
        <f t="shared" si="24"/>
        <v>1309</v>
      </c>
      <c r="BS11" s="241">
        <f t="shared" si="24"/>
        <v>1340</v>
      </c>
      <c r="BT11" s="241">
        <f t="shared" si="24"/>
        <v>1370</v>
      </c>
      <c r="BU11" s="241">
        <f t="shared" si="24"/>
        <v>1401</v>
      </c>
      <c r="BV11" s="241">
        <f t="shared" si="24"/>
        <v>1431</v>
      </c>
      <c r="BW11" s="241">
        <f t="shared" si="24"/>
        <v>1462</v>
      </c>
      <c r="BX11" s="241">
        <f t="shared" si="24"/>
        <v>1493</v>
      </c>
      <c r="BY11" s="241">
        <f t="shared" si="24"/>
        <v>1522</v>
      </c>
      <c r="BZ11" s="241">
        <f t="shared" si="24"/>
        <v>1553</v>
      </c>
      <c r="CA11" s="241">
        <f t="shared" si="24"/>
        <v>1583</v>
      </c>
      <c r="CB11" s="241">
        <f t="shared" si="24"/>
        <v>1614</v>
      </c>
      <c r="CC11" s="241">
        <f t="shared" si="24"/>
        <v>1644</v>
      </c>
      <c r="CD11" s="241">
        <f t="shared" si="24"/>
        <v>1675</v>
      </c>
      <c r="CE11" s="241">
        <f t="shared" si="24"/>
        <v>1706</v>
      </c>
      <c r="CF11" s="241">
        <f t="shared" si="24"/>
        <v>1736</v>
      </c>
      <c r="CG11" s="241">
        <f t="shared" si="24"/>
        <v>1767</v>
      </c>
      <c r="CH11" s="241">
        <f t="shared" si="24"/>
        <v>1797</v>
      </c>
      <c r="CI11" s="241">
        <f t="shared" si="24"/>
        <v>1828</v>
      </c>
      <c r="CJ11" s="241">
        <f t="shared" si="24"/>
        <v>1859</v>
      </c>
      <c r="CK11" s="239"/>
      <c r="CL11" s="239"/>
      <c r="CM11" s="239"/>
      <c r="CN11" s="239"/>
      <c r="CO11" s="239"/>
    </row>
    <row r="12" spans="1:93" s="1" customFormat="1" ht="15.75" customHeight="1" x14ac:dyDescent="0.3">
      <c r="A12" s="119" t="str">
        <f>_xlfn.CONCAT('1. Erfassung V &amp; V'!D12," Kto. ",'1. Erfassung V &amp; V'!E12)</f>
        <v xml:space="preserve"> Kto. </v>
      </c>
      <c r="B12" s="118">
        <f>IF('1. Erfassung V &amp; V'!H12&lt;&gt;0,'1. Erfassung V &amp; V'!H12,0)</f>
        <v>0</v>
      </c>
      <c r="C12" s="264">
        <f>IF('1. Erfassung V &amp; V'!I12&lt;&gt;0,'1. Erfassung V &amp; V'!I12,0)</f>
        <v>0</v>
      </c>
      <c r="D12" s="247">
        <f>IF('1. Erfassung V &amp; V'!I12&lt;&gt;0,Daten!$C$99,0)</f>
        <v>0</v>
      </c>
      <c r="E12" s="247">
        <f>IF(AND('1. Erfassung V &amp; V'!I12&lt;&gt;0, ISNUMBER('1. Erfassung V &amp; V'!J12)),'1. Erfassung V &amp; V'!J12,2958465)</f>
        <v>2958465</v>
      </c>
      <c r="F12" s="351" t="str">
        <f t="shared" si="9"/>
        <v/>
      </c>
      <c r="G12" s="263"/>
      <c r="I12" s="239"/>
      <c r="J12" s="239"/>
      <c r="K12" s="239"/>
      <c r="L12" s="239"/>
      <c r="M12" s="239"/>
      <c r="N12" s="475"/>
      <c r="O12" s="476"/>
      <c r="P12" s="476"/>
      <c r="Q12" s="476"/>
      <c r="R12" s="476"/>
      <c r="S12" s="476"/>
      <c r="T12" s="476"/>
      <c r="U12" s="476"/>
      <c r="V12" s="476"/>
      <c r="W12" s="476"/>
      <c r="X12" s="239"/>
      <c r="Y12" s="240">
        <f t="shared" si="0"/>
        <v>2958465</v>
      </c>
      <c r="Z12" s="240">
        <f t="shared" si="3"/>
        <v>0</v>
      </c>
      <c r="AA12" s="241">
        <f t="shared" si="16"/>
        <v>1</v>
      </c>
      <c r="AB12" s="241">
        <f t="shared" ref="AB12:BG12" si="25">IF(DATE(YEAR(AA12),MONTH(AA12)+1,DAY(1))&lt;=$Y$12,DATE(YEAR(AA12),MONTH(AA12)+1,DAY(1)),0)</f>
        <v>32</v>
      </c>
      <c r="AC12" s="241">
        <f t="shared" si="25"/>
        <v>61</v>
      </c>
      <c r="AD12" s="241">
        <f t="shared" si="25"/>
        <v>92</v>
      </c>
      <c r="AE12" s="241">
        <f t="shared" si="25"/>
        <v>122</v>
      </c>
      <c r="AF12" s="241">
        <f t="shared" si="25"/>
        <v>153</v>
      </c>
      <c r="AG12" s="241">
        <f t="shared" si="25"/>
        <v>183</v>
      </c>
      <c r="AH12" s="241">
        <f t="shared" si="25"/>
        <v>214</v>
      </c>
      <c r="AI12" s="241">
        <f t="shared" si="25"/>
        <v>245</v>
      </c>
      <c r="AJ12" s="241">
        <f t="shared" si="25"/>
        <v>275</v>
      </c>
      <c r="AK12" s="241">
        <f t="shared" si="25"/>
        <v>306</v>
      </c>
      <c r="AL12" s="241">
        <f t="shared" si="25"/>
        <v>336</v>
      </c>
      <c r="AM12" s="241">
        <f t="shared" si="25"/>
        <v>367</v>
      </c>
      <c r="AN12" s="241">
        <f t="shared" si="25"/>
        <v>398</v>
      </c>
      <c r="AO12" s="241">
        <f t="shared" si="25"/>
        <v>426</v>
      </c>
      <c r="AP12" s="241">
        <f t="shared" si="25"/>
        <v>457</v>
      </c>
      <c r="AQ12" s="241">
        <f t="shared" si="25"/>
        <v>487</v>
      </c>
      <c r="AR12" s="241">
        <f t="shared" si="25"/>
        <v>518</v>
      </c>
      <c r="AS12" s="241">
        <f t="shared" si="25"/>
        <v>548</v>
      </c>
      <c r="AT12" s="241">
        <f t="shared" si="25"/>
        <v>579</v>
      </c>
      <c r="AU12" s="241">
        <f t="shared" si="25"/>
        <v>610</v>
      </c>
      <c r="AV12" s="241">
        <f t="shared" si="25"/>
        <v>640</v>
      </c>
      <c r="AW12" s="241">
        <f t="shared" si="25"/>
        <v>671</v>
      </c>
      <c r="AX12" s="241">
        <f t="shared" si="25"/>
        <v>701</v>
      </c>
      <c r="AY12" s="241">
        <f t="shared" si="25"/>
        <v>732</v>
      </c>
      <c r="AZ12" s="241">
        <f t="shared" si="25"/>
        <v>763</v>
      </c>
      <c r="BA12" s="241">
        <f t="shared" si="25"/>
        <v>791</v>
      </c>
      <c r="BB12" s="241">
        <f t="shared" si="25"/>
        <v>822</v>
      </c>
      <c r="BC12" s="241">
        <f t="shared" si="25"/>
        <v>852</v>
      </c>
      <c r="BD12" s="241">
        <f t="shared" si="25"/>
        <v>883</v>
      </c>
      <c r="BE12" s="241">
        <f t="shared" si="25"/>
        <v>913</v>
      </c>
      <c r="BF12" s="241">
        <f t="shared" si="25"/>
        <v>944</v>
      </c>
      <c r="BG12" s="241">
        <f t="shared" si="25"/>
        <v>975</v>
      </c>
      <c r="BH12" s="241">
        <f t="shared" ref="BH12:CJ12" si="26">IF(DATE(YEAR(BG12),MONTH(BG12)+1,DAY(1))&lt;=$Y$12,DATE(YEAR(BG12),MONTH(BG12)+1,DAY(1)),0)</f>
        <v>1005</v>
      </c>
      <c r="BI12" s="241">
        <f t="shared" si="26"/>
        <v>1036</v>
      </c>
      <c r="BJ12" s="241">
        <f t="shared" si="26"/>
        <v>1066</v>
      </c>
      <c r="BK12" s="241">
        <f t="shared" si="26"/>
        <v>1097</v>
      </c>
      <c r="BL12" s="241">
        <f t="shared" si="26"/>
        <v>1128</v>
      </c>
      <c r="BM12" s="241">
        <f t="shared" si="26"/>
        <v>1156</v>
      </c>
      <c r="BN12" s="241">
        <f t="shared" si="26"/>
        <v>1187</v>
      </c>
      <c r="BO12" s="241">
        <f t="shared" si="26"/>
        <v>1217</v>
      </c>
      <c r="BP12" s="241">
        <f t="shared" si="26"/>
        <v>1248</v>
      </c>
      <c r="BQ12" s="241">
        <f t="shared" si="26"/>
        <v>1278</v>
      </c>
      <c r="BR12" s="241">
        <f t="shared" si="26"/>
        <v>1309</v>
      </c>
      <c r="BS12" s="241">
        <f t="shared" si="26"/>
        <v>1340</v>
      </c>
      <c r="BT12" s="241">
        <f t="shared" si="26"/>
        <v>1370</v>
      </c>
      <c r="BU12" s="241">
        <f t="shared" si="26"/>
        <v>1401</v>
      </c>
      <c r="BV12" s="241">
        <f t="shared" si="26"/>
        <v>1431</v>
      </c>
      <c r="BW12" s="241">
        <f t="shared" si="26"/>
        <v>1462</v>
      </c>
      <c r="BX12" s="241">
        <f t="shared" si="26"/>
        <v>1493</v>
      </c>
      <c r="BY12" s="241">
        <f t="shared" si="26"/>
        <v>1522</v>
      </c>
      <c r="BZ12" s="241">
        <f t="shared" si="26"/>
        <v>1553</v>
      </c>
      <c r="CA12" s="241">
        <f t="shared" si="26"/>
        <v>1583</v>
      </c>
      <c r="CB12" s="241">
        <f t="shared" si="26"/>
        <v>1614</v>
      </c>
      <c r="CC12" s="241">
        <f t="shared" si="26"/>
        <v>1644</v>
      </c>
      <c r="CD12" s="241">
        <f t="shared" si="26"/>
        <v>1675</v>
      </c>
      <c r="CE12" s="241">
        <f t="shared" si="26"/>
        <v>1706</v>
      </c>
      <c r="CF12" s="241">
        <f t="shared" si="26"/>
        <v>1736</v>
      </c>
      <c r="CG12" s="241">
        <f t="shared" si="26"/>
        <v>1767</v>
      </c>
      <c r="CH12" s="241">
        <f t="shared" si="26"/>
        <v>1797</v>
      </c>
      <c r="CI12" s="241">
        <f t="shared" si="26"/>
        <v>1828</v>
      </c>
      <c r="CJ12" s="241">
        <f t="shared" si="26"/>
        <v>1859</v>
      </c>
      <c r="CK12" s="239"/>
      <c r="CL12" s="239"/>
      <c r="CM12" s="239"/>
      <c r="CN12" s="239"/>
      <c r="CO12" s="239"/>
    </row>
    <row r="13" spans="1:93" s="1" customFormat="1" ht="15.75" customHeight="1" x14ac:dyDescent="0.3">
      <c r="A13" s="119" t="str">
        <f>_xlfn.CONCAT('1. Erfassung V &amp; V'!D13," Kto. ",'1. Erfassung V &amp; V'!E13)</f>
        <v xml:space="preserve"> Kto. </v>
      </c>
      <c r="B13" s="118">
        <f>IF('1. Erfassung V &amp; V'!H13&lt;&gt;0,'1. Erfassung V &amp; V'!H13,0)</f>
        <v>0</v>
      </c>
      <c r="C13" s="264">
        <f>IF('1. Erfassung V &amp; V'!I13&lt;&gt;0,'1. Erfassung V &amp; V'!I13,0)</f>
        <v>0</v>
      </c>
      <c r="D13" s="247">
        <f>IF('1. Erfassung V &amp; V'!I13&lt;&gt;0,Daten!$C$99,0)</f>
        <v>0</v>
      </c>
      <c r="E13" s="247">
        <f>IF(AND('1. Erfassung V &amp; V'!I13&lt;&gt;0, ISNUMBER('1. Erfassung V &amp; V'!J13)),'1. Erfassung V &amp; V'!J13,2958465)</f>
        <v>2958465</v>
      </c>
      <c r="F13" s="351" t="str">
        <f t="shared" si="9"/>
        <v/>
      </c>
      <c r="G13" s="263"/>
      <c r="I13" s="239"/>
      <c r="J13" s="239"/>
      <c r="K13" s="239"/>
      <c r="L13" s="239"/>
      <c r="M13" s="239"/>
      <c r="N13" s="475"/>
      <c r="O13" s="476"/>
      <c r="P13" s="476"/>
      <c r="Q13" s="476"/>
      <c r="R13" s="476"/>
      <c r="S13" s="476"/>
      <c r="T13" s="476"/>
      <c r="U13" s="476"/>
      <c r="V13" s="476"/>
      <c r="W13" s="476"/>
      <c r="X13" s="239"/>
      <c r="Y13" s="240">
        <f t="shared" si="0"/>
        <v>2958465</v>
      </c>
      <c r="Z13" s="240">
        <f t="shared" si="3"/>
        <v>0</v>
      </c>
      <c r="AA13" s="241">
        <f t="shared" si="16"/>
        <v>1</v>
      </c>
      <c r="AB13" s="241">
        <f t="shared" ref="AB13:BG13" si="27">IF(DATE(YEAR(AA13),MONTH(AA13)+1,DAY(1))&lt;=$Y$13,DATE(YEAR(AA13),MONTH(AA13)+1,DAY(1)),0)</f>
        <v>32</v>
      </c>
      <c r="AC13" s="241">
        <f t="shared" si="27"/>
        <v>61</v>
      </c>
      <c r="AD13" s="241">
        <f t="shared" si="27"/>
        <v>92</v>
      </c>
      <c r="AE13" s="241">
        <f t="shared" si="27"/>
        <v>122</v>
      </c>
      <c r="AF13" s="241">
        <f t="shared" si="27"/>
        <v>153</v>
      </c>
      <c r="AG13" s="241">
        <f t="shared" si="27"/>
        <v>183</v>
      </c>
      <c r="AH13" s="241">
        <f t="shared" si="27"/>
        <v>214</v>
      </c>
      <c r="AI13" s="241">
        <f t="shared" si="27"/>
        <v>245</v>
      </c>
      <c r="AJ13" s="241">
        <f t="shared" si="27"/>
        <v>275</v>
      </c>
      <c r="AK13" s="241">
        <f t="shared" si="27"/>
        <v>306</v>
      </c>
      <c r="AL13" s="241">
        <f t="shared" si="27"/>
        <v>336</v>
      </c>
      <c r="AM13" s="241">
        <f t="shared" si="27"/>
        <v>367</v>
      </c>
      <c r="AN13" s="241">
        <f t="shared" si="27"/>
        <v>398</v>
      </c>
      <c r="AO13" s="241">
        <f t="shared" si="27"/>
        <v>426</v>
      </c>
      <c r="AP13" s="241">
        <f t="shared" si="27"/>
        <v>457</v>
      </c>
      <c r="AQ13" s="241">
        <f t="shared" si="27"/>
        <v>487</v>
      </c>
      <c r="AR13" s="241">
        <f t="shared" si="27"/>
        <v>518</v>
      </c>
      <c r="AS13" s="241">
        <f t="shared" si="27"/>
        <v>548</v>
      </c>
      <c r="AT13" s="241">
        <f t="shared" si="27"/>
        <v>579</v>
      </c>
      <c r="AU13" s="241">
        <f t="shared" si="27"/>
        <v>610</v>
      </c>
      <c r="AV13" s="241">
        <f t="shared" si="27"/>
        <v>640</v>
      </c>
      <c r="AW13" s="241">
        <f t="shared" si="27"/>
        <v>671</v>
      </c>
      <c r="AX13" s="241">
        <f t="shared" si="27"/>
        <v>701</v>
      </c>
      <c r="AY13" s="241">
        <f t="shared" si="27"/>
        <v>732</v>
      </c>
      <c r="AZ13" s="241">
        <f t="shared" si="27"/>
        <v>763</v>
      </c>
      <c r="BA13" s="241">
        <f t="shared" si="27"/>
        <v>791</v>
      </c>
      <c r="BB13" s="241">
        <f t="shared" si="27"/>
        <v>822</v>
      </c>
      <c r="BC13" s="241">
        <f t="shared" si="27"/>
        <v>852</v>
      </c>
      <c r="BD13" s="241">
        <f t="shared" si="27"/>
        <v>883</v>
      </c>
      <c r="BE13" s="241">
        <f t="shared" si="27"/>
        <v>913</v>
      </c>
      <c r="BF13" s="241">
        <f t="shared" si="27"/>
        <v>944</v>
      </c>
      <c r="BG13" s="241">
        <f t="shared" si="27"/>
        <v>975</v>
      </c>
      <c r="BH13" s="241">
        <f t="shared" ref="BH13:CJ13" si="28">IF(DATE(YEAR(BG13),MONTH(BG13)+1,DAY(1))&lt;=$Y$13,DATE(YEAR(BG13),MONTH(BG13)+1,DAY(1)),0)</f>
        <v>1005</v>
      </c>
      <c r="BI13" s="241">
        <f t="shared" si="28"/>
        <v>1036</v>
      </c>
      <c r="BJ13" s="241">
        <f t="shared" si="28"/>
        <v>1066</v>
      </c>
      <c r="BK13" s="241">
        <f t="shared" si="28"/>
        <v>1097</v>
      </c>
      <c r="BL13" s="241">
        <f t="shared" si="28"/>
        <v>1128</v>
      </c>
      <c r="BM13" s="241">
        <f t="shared" si="28"/>
        <v>1156</v>
      </c>
      <c r="BN13" s="241">
        <f t="shared" si="28"/>
        <v>1187</v>
      </c>
      <c r="BO13" s="241">
        <f t="shared" si="28"/>
        <v>1217</v>
      </c>
      <c r="BP13" s="241">
        <f t="shared" si="28"/>
        <v>1248</v>
      </c>
      <c r="BQ13" s="241">
        <f t="shared" si="28"/>
        <v>1278</v>
      </c>
      <c r="BR13" s="241">
        <f t="shared" si="28"/>
        <v>1309</v>
      </c>
      <c r="BS13" s="241">
        <f t="shared" si="28"/>
        <v>1340</v>
      </c>
      <c r="BT13" s="241">
        <f t="shared" si="28"/>
        <v>1370</v>
      </c>
      <c r="BU13" s="241">
        <f t="shared" si="28"/>
        <v>1401</v>
      </c>
      <c r="BV13" s="241">
        <f t="shared" si="28"/>
        <v>1431</v>
      </c>
      <c r="BW13" s="241">
        <f t="shared" si="28"/>
        <v>1462</v>
      </c>
      <c r="BX13" s="241">
        <f t="shared" si="28"/>
        <v>1493</v>
      </c>
      <c r="BY13" s="241">
        <f t="shared" si="28"/>
        <v>1522</v>
      </c>
      <c r="BZ13" s="241">
        <f t="shared" si="28"/>
        <v>1553</v>
      </c>
      <c r="CA13" s="241">
        <f t="shared" si="28"/>
        <v>1583</v>
      </c>
      <c r="CB13" s="241">
        <f t="shared" si="28"/>
        <v>1614</v>
      </c>
      <c r="CC13" s="241">
        <f t="shared" si="28"/>
        <v>1644</v>
      </c>
      <c r="CD13" s="241">
        <f t="shared" si="28"/>
        <v>1675</v>
      </c>
      <c r="CE13" s="241">
        <f t="shared" si="28"/>
        <v>1706</v>
      </c>
      <c r="CF13" s="241">
        <f t="shared" si="28"/>
        <v>1736</v>
      </c>
      <c r="CG13" s="241">
        <f t="shared" si="28"/>
        <v>1767</v>
      </c>
      <c r="CH13" s="241">
        <f t="shared" si="28"/>
        <v>1797</v>
      </c>
      <c r="CI13" s="241">
        <f t="shared" si="28"/>
        <v>1828</v>
      </c>
      <c r="CJ13" s="241">
        <f t="shared" si="28"/>
        <v>1859</v>
      </c>
      <c r="CK13" s="239"/>
      <c r="CL13" s="239"/>
      <c r="CM13" s="239"/>
      <c r="CN13" s="239"/>
      <c r="CO13" s="239"/>
    </row>
    <row r="14" spans="1:93" s="1" customFormat="1" ht="15.75" customHeight="1" x14ac:dyDescent="0.3">
      <c r="A14" s="119" t="str">
        <f>_xlfn.CONCAT('1. Erfassung V &amp; V'!D14," Kto. ",'1. Erfassung V &amp; V'!E14)</f>
        <v xml:space="preserve"> Kto. </v>
      </c>
      <c r="B14" s="118">
        <f>IF('1. Erfassung V &amp; V'!H14&lt;&gt;0,'1. Erfassung V &amp; V'!H14,0)</f>
        <v>0</v>
      </c>
      <c r="C14" s="264">
        <f>IF('1. Erfassung V &amp; V'!I14&lt;&gt;0,'1. Erfassung V &amp; V'!I14,0)</f>
        <v>0</v>
      </c>
      <c r="D14" s="247">
        <f>IF('1. Erfassung V &amp; V'!I14&lt;&gt;0,Daten!$C$99,0)</f>
        <v>0</v>
      </c>
      <c r="E14" s="247">
        <f>IF(AND('1. Erfassung V &amp; V'!I14&lt;&gt;0, ISNUMBER('1. Erfassung V &amp; V'!J14)),'1. Erfassung V &amp; V'!J14,2958465)</f>
        <v>2958465</v>
      </c>
      <c r="F14" s="351" t="str">
        <f t="shared" si="9"/>
        <v/>
      </c>
      <c r="G14" s="263"/>
      <c r="I14" s="239"/>
      <c r="J14" s="239"/>
      <c r="K14" s="239"/>
      <c r="L14" s="239"/>
      <c r="M14" s="239"/>
      <c r="N14" s="475"/>
      <c r="O14" s="476"/>
      <c r="P14" s="476"/>
      <c r="Q14" s="476"/>
      <c r="R14" s="476"/>
      <c r="S14" s="476"/>
      <c r="T14" s="476"/>
      <c r="U14" s="476"/>
      <c r="V14" s="476"/>
      <c r="W14" s="476"/>
      <c r="X14" s="239"/>
      <c r="Y14" s="240">
        <f t="shared" si="0"/>
        <v>2958465</v>
      </c>
      <c r="Z14" s="240">
        <f t="shared" si="3"/>
        <v>0</v>
      </c>
      <c r="AA14" s="241">
        <f t="shared" si="16"/>
        <v>1</v>
      </c>
      <c r="AB14" s="241">
        <f t="shared" ref="AB14:BG14" si="29">IF(DATE(YEAR(AA14),MONTH(AA14)+1,DAY(1))&lt;=$Y$14,DATE(YEAR(AA14),MONTH(AA14)+1,DAY(1)),0)</f>
        <v>32</v>
      </c>
      <c r="AC14" s="241">
        <f t="shared" si="29"/>
        <v>61</v>
      </c>
      <c r="AD14" s="241">
        <f t="shared" si="29"/>
        <v>92</v>
      </c>
      <c r="AE14" s="241">
        <f t="shared" si="29"/>
        <v>122</v>
      </c>
      <c r="AF14" s="241">
        <f t="shared" si="29"/>
        <v>153</v>
      </c>
      <c r="AG14" s="241">
        <f t="shared" si="29"/>
        <v>183</v>
      </c>
      <c r="AH14" s="241">
        <f t="shared" si="29"/>
        <v>214</v>
      </c>
      <c r="AI14" s="241">
        <f t="shared" si="29"/>
        <v>245</v>
      </c>
      <c r="AJ14" s="241">
        <f t="shared" si="29"/>
        <v>275</v>
      </c>
      <c r="AK14" s="241">
        <f t="shared" si="29"/>
        <v>306</v>
      </c>
      <c r="AL14" s="241">
        <f t="shared" si="29"/>
        <v>336</v>
      </c>
      <c r="AM14" s="241">
        <f t="shared" si="29"/>
        <v>367</v>
      </c>
      <c r="AN14" s="241">
        <f t="shared" si="29"/>
        <v>398</v>
      </c>
      <c r="AO14" s="241">
        <f t="shared" si="29"/>
        <v>426</v>
      </c>
      <c r="AP14" s="241">
        <f t="shared" si="29"/>
        <v>457</v>
      </c>
      <c r="AQ14" s="241">
        <f t="shared" si="29"/>
        <v>487</v>
      </c>
      <c r="AR14" s="241">
        <f t="shared" si="29"/>
        <v>518</v>
      </c>
      <c r="AS14" s="241">
        <f t="shared" si="29"/>
        <v>548</v>
      </c>
      <c r="AT14" s="241">
        <f t="shared" si="29"/>
        <v>579</v>
      </c>
      <c r="AU14" s="241">
        <f t="shared" si="29"/>
        <v>610</v>
      </c>
      <c r="AV14" s="241">
        <f t="shared" si="29"/>
        <v>640</v>
      </c>
      <c r="AW14" s="241">
        <f t="shared" si="29"/>
        <v>671</v>
      </c>
      <c r="AX14" s="241">
        <f t="shared" si="29"/>
        <v>701</v>
      </c>
      <c r="AY14" s="241">
        <f t="shared" si="29"/>
        <v>732</v>
      </c>
      <c r="AZ14" s="241">
        <f t="shared" si="29"/>
        <v>763</v>
      </c>
      <c r="BA14" s="241">
        <f t="shared" si="29"/>
        <v>791</v>
      </c>
      <c r="BB14" s="241">
        <f t="shared" si="29"/>
        <v>822</v>
      </c>
      <c r="BC14" s="241">
        <f t="shared" si="29"/>
        <v>852</v>
      </c>
      <c r="BD14" s="241">
        <f t="shared" si="29"/>
        <v>883</v>
      </c>
      <c r="BE14" s="241">
        <f t="shared" si="29"/>
        <v>913</v>
      </c>
      <c r="BF14" s="241">
        <f t="shared" si="29"/>
        <v>944</v>
      </c>
      <c r="BG14" s="241">
        <f t="shared" si="29"/>
        <v>975</v>
      </c>
      <c r="BH14" s="241">
        <f t="shared" ref="BH14:CJ14" si="30">IF(DATE(YEAR(BG14),MONTH(BG14)+1,DAY(1))&lt;=$Y$14,DATE(YEAR(BG14),MONTH(BG14)+1,DAY(1)),0)</f>
        <v>1005</v>
      </c>
      <c r="BI14" s="241">
        <f t="shared" si="30"/>
        <v>1036</v>
      </c>
      <c r="BJ14" s="241">
        <f t="shared" si="30"/>
        <v>1066</v>
      </c>
      <c r="BK14" s="241">
        <f t="shared" si="30"/>
        <v>1097</v>
      </c>
      <c r="BL14" s="241">
        <f t="shared" si="30"/>
        <v>1128</v>
      </c>
      <c r="BM14" s="241">
        <f t="shared" si="30"/>
        <v>1156</v>
      </c>
      <c r="BN14" s="241">
        <f t="shared" si="30"/>
        <v>1187</v>
      </c>
      <c r="BO14" s="241">
        <f t="shared" si="30"/>
        <v>1217</v>
      </c>
      <c r="BP14" s="241">
        <f t="shared" si="30"/>
        <v>1248</v>
      </c>
      <c r="BQ14" s="241">
        <f t="shared" si="30"/>
        <v>1278</v>
      </c>
      <c r="BR14" s="241">
        <f t="shared" si="30"/>
        <v>1309</v>
      </c>
      <c r="BS14" s="241">
        <f t="shared" si="30"/>
        <v>1340</v>
      </c>
      <c r="BT14" s="241">
        <f t="shared" si="30"/>
        <v>1370</v>
      </c>
      <c r="BU14" s="241">
        <f t="shared" si="30"/>
        <v>1401</v>
      </c>
      <c r="BV14" s="241">
        <f t="shared" si="30"/>
        <v>1431</v>
      </c>
      <c r="BW14" s="241">
        <f t="shared" si="30"/>
        <v>1462</v>
      </c>
      <c r="BX14" s="241">
        <f t="shared" si="30"/>
        <v>1493</v>
      </c>
      <c r="BY14" s="241">
        <f t="shared" si="30"/>
        <v>1522</v>
      </c>
      <c r="BZ14" s="241">
        <f t="shared" si="30"/>
        <v>1553</v>
      </c>
      <c r="CA14" s="241">
        <f t="shared" si="30"/>
        <v>1583</v>
      </c>
      <c r="CB14" s="241">
        <f t="shared" si="30"/>
        <v>1614</v>
      </c>
      <c r="CC14" s="241">
        <f t="shared" si="30"/>
        <v>1644</v>
      </c>
      <c r="CD14" s="241">
        <f t="shared" si="30"/>
        <v>1675</v>
      </c>
      <c r="CE14" s="241">
        <f t="shared" si="30"/>
        <v>1706</v>
      </c>
      <c r="CF14" s="241">
        <f t="shared" si="30"/>
        <v>1736</v>
      </c>
      <c r="CG14" s="241">
        <f t="shared" si="30"/>
        <v>1767</v>
      </c>
      <c r="CH14" s="241">
        <f t="shared" si="30"/>
        <v>1797</v>
      </c>
      <c r="CI14" s="241">
        <f t="shared" si="30"/>
        <v>1828</v>
      </c>
      <c r="CJ14" s="241">
        <f t="shared" si="30"/>
        <v>1859</v>
      </c>
      <c r="CK14" s="239"/>
      <c r="CL14" s="239"/>
      <c r="CM14" s="239"/>
      <c r="CN14" s="239"/>
      <c r="CO14" s="239"/>
    </row>
    <row r="15" spans="1:93" s="1" customFormat="1" ht="15.75" customHeight="1" x14ac:dyDescent="0.3">
      <c r="A15" s="119" t="str">
        <f>_xlfn.CONCAT('1. Erfassung V &amp; V'!D15," Kto. ",'1. Erfassung V &amp; V'!E15)</f>
        <v xml:space="preserve"> Kto. </v>
      </c>
      <c r="B15" s="118">
        <f>IF('1. Erfassung V &amp; V'!H15&lt;&gt;0,'1. Erfassung V &amp; V'!H15,0)</f>
        <v>0</v>
      </c>
      <c r="C15" s="264">
        <f>IF('1. Erfassung V &amp; V'!I15&lt;&gt;0,'1. Erfassung V &amp; V'!I15,0)</f>
        <v>0</v>
      </c>
      <c r="D15" s="247">
        <f>IF('1. Erfassung V &amp; V'!I15&lt;&gt;0,Daten!$C$99,0)</f>
        <v>0</v>
      </c>
      <c r="E15" s="247">
        <f>IF(AND('1. Erfassung V &amp; V'!I15&lt;&gt;0, ISNUMBER('1. Erfassung V &amp; V'!J15)),'1. Erfassung V &amp; V'!J15,2958465)</f>
        <v>2958465</v>
      </c>
      <c r="F15" s="351" t="str">
        <f t="shared" si="9"/>
        <v/>
      </c>
      <c r="G15" s="263"/>
      <c r="I15" s="239"/>
      <c r="J15" s="239"/>
      <c r="K15" s="239"/>
      <c r="L15" s="239"/>
      <c r="M15" s="239"/>
      <c r="N15" s="475"/>
      <c r="O15" s="476"/>
      <c r="P15" s="476"/>
      <c r="Q15" s="476"/>
      <c r="R15" s="476"/>
      <c r="S15" s="476"/>
      <c r="T15" s="476"/>
      <c r="U15" s="476"/>
      <c r="V15" s="476"/>
      <c r="W15" s="476"/>
      <c r="X15" s="239"/>
      <c r="Y15" s="240">
        <f t="shared" si="0"/>
        <v>2958465</v>
      </c>
      <c r="Z15" s="240">
        <f t="shared" si="3"/>
        <v>0</v>
      </c>
      <c r="AA15" s="241">
        <f t="shared" si="16"/>
        <v>1</v>
      </c>
      <c r="AB15" s="241">
        <f t="shared" ref="AB15:BG15" si="31">IF(DATE(YEAR(AA15),MONTH(AA15)+1,DAY(1))&lt;=$Y$15,DATE(YEAR(AA15),MONTH(AA15)+1,DAY(1)),0)</f>
        <v>32</v>
      </c>
      <c r="AC15" s="241">
        <f t="shared" si="31"/>
        <v>61</v>
      </c>
      <c r="AD15" s="241">
        <f t="shared" si="31"/>
        <v>92</v>
      </c>
      <c r="AE15" s="241">
        <f t="shared" si="31"/>
        <v>122</v>
      </c>
      <c r="AF15" s="241">
        <f t="shared" si="31"/>
        <v>153</v>
      </c>
      <c r="AG15" s="241">
        <f t="shared" si="31"/>
        <v>183</v>
      </c>
      <c r="AH15" s="241">
        <f t="shared" si="31"/>
        <v>214</v>
      </c>
      <c r="AI15" s="241">
        <f t="shared" si="31"/>
        <v>245</v>
      </c>
      <c r="AJ15" s="241">
        <f t="shared" si="31"/>
        <v>275</v>
      </c>
      <c r="AK15" s="241">
        <f t="shared" si="31"/>
        <v>306</v>
      </c>
      <c r="AL15" s="241">
        <f t="shared" si="31"/>
        <v>336</v>
      </c>
      <c r="AM15" s="241">
        <f t="shared" si="31"/>
        <v>367</v>
      </c>
      <c r="AN15" s="241">
        <f t="shared" si="31"/>
        <v>398</v>
      </c>
      <c r="AO15" s="241">
        <f t="shared" si="31"/>
        <v>426</v>
      </c>
      <c r="AP15" s="241">
        <f t="shared" si="31"/>
        <v>457</v>
      </c>
      <c r="AQ15" s="241">
        <f t="shared" si="31"/>
        <v>487</v>
      </c>
      <c r="AR15" s="241">
        <f t="shared" si="31"/>
        <v>518</v>
      </c>
      <c r="AS15" s="241">
        <f t="shared" si="31"/>
        <v>548</v>
      </c>
      <c r="AT15" s="241">
        <f t="shared" si="31"/>
        <v>579</v>
      </c>
      <c r="AU15" s="241">
        <f t="shared" si="31"/>
        <v>610</v>
      </c>
      <c r="AV15" s="241">
        <f t="shared" si="31"/>
        <v>640</v>
      </c>
      <c r="AW15" s="241">
        <f t="shared" si="31"/>
        <v>671</v>
      </c>
      <c r="AX15" s="241">
        <f t="shared" si="31"/>
        <v>701</v>
      </c>
      <c r="AY15" s="241">
        <f t="shared" si="31"/>
        <v>732</v>
      </c>
      <c r="AZ15" s="241">
        <f t="shared" si="31"/>
        <v>763</v>
      </c>
      <c r="BA15" s="241">
        <f t="shared" si="31"/>
        <v>791</v>
      </c>
      <c r="BB15" s="241">
        <f t="shared" si="31"/>
        <v>822</v>
      </c>
      <c r="BC15" s="241">
        <f t="shared" si="31"/>
        <v>852</v>
      </c>
      <c r="BD15" s="241">
        <f t="shared" si="31"/>
        <v>883</v>
      </c>
      <c r="BE15" s="241">
        <f t="shared" si="31"/>
        <v>913</v>
      </c>
      <c r="BF15" s="241">
        <f t="shared" si="31"/>
        <v>944</v>
      </c>
      <c r="BG15" s="241">
        <f t="shared" si="31"/>
        <v>975</v>
      </c>
      <c r="BH15" s="241">
        <f t="shared" ref="BH15:CJ15" si="32">IF(DATE(YEAR(BG15),MONTH(BG15)+1,DAY(1))&lt;=$Y$15,DATE(YEAR(BG15),MONTH(BG15)+1,DAY(1)),0)</f>
        <v>1005</v>
      </c>
      <c r="BI15" s="241">
        <f t="shared" si="32"/>
        <v>1036</v>
      </c>
      <c r="BJ15" s="241">
        <f t="shared" si="32"/>
        <v>1066</v>
      </c>
      <c r="BK15" s="241">
        <f t="shared" si="32"/>
        <v>1097</v>
      </c>
      <c r="BL15" s="241">
        <f t="shared" si="32"/>
        <v>1128</v>
      </c>
      <c r="BM15" s="241">
        <f t="shared" si="32"/>
        <v>1156</v>
      </c>
      <c r="BN15" s="241">
        <f t="shared" si="32"/>
        <v>1187</v>
      </c>
      <c r="BO15" s="241">
        <f t="shared" si="32"/>
        <v>1217</v>
      </c>
      <c r="BP15" s="241">
        <f t="shared" si="32"/>
        <v>1248</v>
      </c>
      <c r="BQ15" s="241">
        <f t="shared" si="32"/>
        <v>1278</v>
      </c>
      <c r="BR15" s="241">
        <f t="shared" si="32"/>
        <v>1309</v>
      </c>
      <c r="BS15" s="241">
        <f t="shared" si="32"/>
        <v>1340</v>
      </c>
      <c r="BT15" s="241">
        <f t="shared" si="32"/>
        <v>1370</v>
      </c>
      <c r="BU15" s="241">
        <f t="shared" si="32"/>
        <v>1401</v>
      </c>
      <c r="BV15" s="241">
        <f t="shared" si="32"/>
        <v>1431</v>
      </c>
      <c r="BW15" s="241">
        <f t="shared" si="32"/>
        <v>1462</v>
      </c>
      <c r="BX15" s="241">
        <f t="shared" si="32"/>
        <v>1493</v>
      </c>
      <c r="BY15" s="241">
        <f t="shared" si="32"/>
        <v>1522</v>
      </c>
      <c r="BZ15" s="241">
        <f t="shared" si="32"/>
        <v>1553</v>
      </c>
      <c r="CA15" s="241">
        <f t="shared" si="32"/>
        <v>1583</v>
      </c>
      <c r="CB15" s="241">
        <f t="shared" si="32"/>
        <v>1614</v>
      </c>
      <c r="CC15" s="241">
        <f t="shared" si="32"/>
        <v>1644</v>
      </c>
      <c r="CD15" s="241">
        <f t="shared" si="32"/>
        <v>1675</v>
      </c>
      <c r="CE15" s="241">
        <f t="shared" si="32"/>
        <v>1706</v>
      </c>
      <c r="CF15" s="241">
        <f t="shared" si="32"/>
        <v>1736</v>
      </c>
      <c r="CG15" s="241">
        <f t="shared" si="32"/>
        <v>1767</v>
      </c>
      <c r="CH15" s="241">
        <f t="shared" si="32"/>
        <v>1797</v>
      </c>
      <c r="CI15" s="241">
        <f t="shared" si="32"/>
        <v>1828</v>
      </c>
      <c r="CJ15" s="241">
        <f t="shared" si="32"/>
        <v>1859</v>
      </c>
      <c r="CK15" s="239"/>
      <c r="CL15" s="239"/>
      <c r="CM15" s="239"/>
      <c r="CN15" s="239"/>
      <c r="CO15" s="239"/>
    </row>
    <row r="16" spans="1:93" s="1" customFormat="1" ht="15.75" customHeight="1" x14ac:dyDescent="0.3">
      <c r="A16" s="119" t="str">
        <f>_xlfn.CONCAT('1. Erfassung V &amp; V'!D16," Kto. ",'1. Erfassung V &amp; V'!E16)</f>
        <v xml:space="preserve"> Kto. </v>
      </c>
      <c r="B16" s="118">
        <f>IF('1. Erfassung V &amp; V'!H16&lt;&gt;0,'1. Erfassung V &amp; V'!H16,0)</f>
        <v>0</v>
      </c>
      <c r="C16" s="264">
        <f>IF('1. Erfassung V &amp; V'!I16&lt;&gt;0,'1. Erfassung V &amp; V'!I16,0)</f>
        <v>0</v>
      </c>
      <c r="D16" s="247">
        <f>IF('1. Erfassung V &amp; V'!I16&lt;&gt;0,Daten!$C$99,0)</f>
        <v>0</v>
      </c>
      <c r="E16" s="247">
        <f>IF(AND('1. Erfassung V &amp; V'!I16&lt;&gt;0, ISNUMBER('1. Erfassung V &amp; V'!J16)),'1. Erfassung V &amp; V'!J16,2958465)</f>
        <v>2958465</v>
      </c>
      <c r="F16" s="351" t="str">
        <f t="shared" si="9"/>
        <v/>
      </c>
      <c r="G16" s="263"/>
      <c r="I16" s="239"/>
      <c r="J16" s="239"/>
      <c r="K16" s="239"/>
      <c r="L16" s="239"/>
      <c r="M16" s="239"/>
      <c r="N16" s="475"/>
      <c r="O16" s="476"/>
      <c r="P16" s="476"/>
      <c r="Q16" s="476"/>
      <c r="R16" s="476"/>
      <c r="S16" s="476"/>
      <c r="T16" s="476"/>
      <c r="U16" s="476"/>
      <c r="V16" s="476"/>
      <c r="W16" s="476"/>
      <c r="X16" s="239"/>
      <c r="Y16" s="240">
        <f>IF(E16&lt;&gt;0,E16,219460)</f>
        <v>2958465</v>
      </c>
      <c r="Z16" s="240">
        <f t="shared" si="3"/>
        <v>0</v>
      </c>
      <c r="AA16" s="241">
        <f t="shared" si="16"/>
        <v>1</v>
      </c>
      <c r="AB16" s="241">
        <f t="shared" ref="AB16:BG16" si="33">IF(DATE(YEAR(AA16),MONTH(AA16)+1,DAY(1))&lt;=$Y$16,DATE(YEAR(AA16),MONTH(AA16)+1,DAY(1)),0)</f>
        <v>32</v>
      </c>
      <c r="AC16" s="241">
        <f t="shared" si="33"/>
        <v>61</v>
      </c>
      <c r="AD16" s="241">
        <f t="shared" si="33"/>
        <v>92</v>
      </c>
      <c r="AE16" s="241">
        <f t="shared" si="33"/>
        <v>122</v>
      </c>
      <c r="AF16" s="241">
        <f t="shared" si="33"/>
        <v>153</v>
      </c>
      <c r="AG16" s="241">
        <f t="shared" si="33"/>
        <v>183</v>
      </c>
      <c r="AH16" s="241">
        <f t="shared" si="33"/>
        <v>214</v>
      </c>
      <c r="AI16" s="241">
        <f t="shared" si="33"/>
        <v>245</v>
      </c>
      <c r="AJ16" s="241">
        <f t="shared" si="33"/>
        <v>275</v>
      </c>
      <c r="AK16" s="241">
        <f t="shared" si="33"/>
        <v>306</v>
      </c>
      <c r="AL16" s="241">
        <f t="shared" si="33"/>
        <v>336</v>
      </c>
      <c r="AM16" s="241">
        <f t="shared" si="33"/>
        <v>367</v>
      </c>
      <c r="AN16" s="241">
        <f t="shared" si="33"/>
        <v>398</v>
      </c>
      <c r="AO16" s="241">
        <f t="shared" si="33"/>
        <v>426</v>
      </c>
      <c r="AP16" s="241">
        <f t="shared" si="33"/>
        <v>457</v>
      </c>
      <c r="AQ16" s="241">
        <f t="shared" si="33"/>
        <v>487</v>
      </c>
      <c r="AR16" s="241">
        <f t="shared" si="33"/>
        <v>518</v>
      </c>
      <c r="AS16" s="241">
        <f t="shared" si="33"/>
        <v>548</v>
      </c>
      <c r="AT16" s="241">
        <f t="shared" si="33"/>
        <v>579</v>
      </c>
      <c r="AU16" s="241">
        <f t="shared" si="33"/>
        <v>610</v>
      </c>
      <c r="AV16" s="241">
        <f t="shared" si="33"/>
        <v>640</v>
      </c>
      <c r="AW16" s="241">
        <f t="shared" si="33"/>
        <v>671</v>
      </c>
      <c r="AX16" s="241">
        <f t="shared" si="33"/>
        <v>701</v>
      </c>
      <c r="AY16" s="241">
        <f t="shared" si="33"/>
        <v>732</v>
      </c>
      <c r="AZ16" s="241">
        <f t="shared" si="33"/>
        <v>763</v>
      </c>
      <c r="BA16" s="241">
        <f t="shared" si="33"/>
        <v>791</v>
      </c>
      <c r="BB16" s="241">
        <f t="shared" si="33"/>
        <v>822</v>
      </c>
      <c r="BC16" s="241">
        <f t="shared" si="33"/>
        <v>852</v>
      </c>
      <c r="BD16" s="241">
        <f t="shared" si="33"/>
        <v>883</v>
      </c>
      <c r="BE16" s="241">
        <f t="shared" si="33"/>
        <v>913</v>
      </c>
      <c r="BF16" s="241">
        <f t="shared" si="33"/>
        <v>944</v>
      </c>
      <c r="BG16" s="241">
        <f t="shared" si="33"/>
        <v>975</v>
      </c>
      <c r="BH16" s="241">
        <f t="shared" ref="BH16:CJ16" si="34">IF(DATE(YEAR(BG16),MONTH(BG16)+1,DAY(1))&lt;=$Y$16,DATE(YEAR(BG16),MONTH(BG16)+1,DAY(1)),0)</f>
        <v>1005</v>
      </c>
      <c r="BI16" s="241">
        <f t="shared" si="34"/>
        <v>1036</v>
      </c>
      <c r="BJ16" s="241">
        <f t="shared" si="34"/>
        <v>1066</v>
      </c>
      <c r="BK16" s="241">
        <f t="shared" si="34"/>
        <v>1097</v>
      </c>
      <c r="BL16" s="241">
        <f t="shared" si="34"/>
        <v>1128</v>
      </c>
      <c r="BM16" s="241">
        <f t="shared" si="34"/>
        <v>1156</v>
      </c>
      <c r="BN16" s="241">
        <f t="shared" si="34"/>
        <v>1187</v>
      </c>
      <c r="BO16" s="241">
        <f t="shared" si="34"/>
        <v>1217</v>
      </c>
      <c r="BP16" s="241">
        <f t="shared" si="34"/>
        <v>1248</v>
      </c>
      <c r="BQ16" s="241">
        <f t="shared" si="34"/>
        <v>1278</v>
      </c>
      <c r="BR16" s="241">
        <f t="shared" si="34"/>
        <v>1309</v>
      </c>
      <c r="BS16" s="241">
        <f t="shared" si="34"/>
        <v>1340</v>
      </c>
      <c r="BT16" s="241">
        <f t="shared" si="34"/>
        <v>1370</v>
      </c>
      <c r="BU16" s="241">
        <f t="shared" si="34"/>
        <v>1401</v>
      </c>
      <c r="BV16" s="241">
        <f t="shared" si="34"/>
        <v>1431</v>
      </c>
      <c r="BW16" s="241">
        <f t="shared" si="34"/>
        <v>1462</v>
      </c>
      <c r="BX16" s="241">
        <f t="shared" si="34"/>
        <v>1493</v>
      </c>
      <c r="BY16" s="241">
        <f t="shared" si="34"/>
        <v>1522</v>
      </c>
      <c r="BZ16" s="241">
        <f t="shared" si="34"/>
        <v>1553</v>
      </c>
      <c r="CA16" s="241">
        <f t="shared" si="34"/>
        <v>1583</v>
      </c>
      <c r="CB16" s="241">
        <f t="shared" si="34"/>
        <v>1614</v>
      </c>
      <c r="CC16" s="241">
        <f t="shared" si="34"/>
        <v>1644</v>
      </c>
      <c r="CD16" s="241">
        <f t="shared" si="34"/>
        <v>1675</v>
      </c>
      <c r="CE16" s="241">
        <f t="shared" si="34"/>
        <v>1706</v>
      </c>
      <c r="CF16" s="241">
        <f t="shared" si="34"/>
        <v>1736</v>
      </c>
      <c r="CG16" s="241">
        <f t="shared" si="34"/>
        <v>1767</v>
      </c>
      <c r="CH16" s="241">
        <f t="shared" si="34"/>
        <v>1797</v>
      </c>
      <c r="CI16" s="241">
        <f t="shared" si="34"/>
        <v>1828</v>
      </c>
      <c r="CJ16" s="241">
        <f t="shared" si="34"/>
        <v>1859</v>
      </c>
      <c r="CK16" s="239"/>
      <c r="CL16" s="239"/>
      <c r="CM16" s="239"/>
      <c r="CN16" s="239"/>
      <c r="CO16" s="239"/>
    </row>
    <row r="17" spans="1:93" s="1" customFormat="1" ht="15.75" x14ac:dyDescent="0.25">
      <c r="A17" s="120" t="s">
        <v>87</v>
      </c>
      <c r="B17" s="349">
        <f>SUM(B2:B16)</f>
        <v>218.44000000000051</v>
      </c>
      <c r="C17" s="120" t="s">
        <v>142</v>
      </c>
      <c r="D17" s="350">
        <f ca="1">Daten!C99</f>
        <v>45748</v>
      </c>
      <c r="E17" s="120"/>
      <c r="F17" s="6"/>
      <c r="G17" s="702"/>
      <c r="H17" s="703"/>
      <c r="I17" s="700"/>
      <c r="J17" s="701"/>
      <c r="K17" s="482"/>
      <c r="L17" s="476"/>
      <c r="M17" s="475"/>
      <c r="N17" s="475"/>
      <c r="O17" s="476"/>
      <c r="P17" s="476"/>
      <c r="Q17" s="476"/>
      <c r="R17" s="476"/>
      <c r="S17" s="476"/>
      <c r="T17" s="476"/>
      <c r="U17" s="476"/>
      <c r="V17" s="476"/>
      <c r="W17" s="476"/>
      <c r="X17" s="239"/>
      <c r="Y17" s="240"/>
      <c r="Z17" s="240"/>
      <c r="AA17" s="241">
        <f ca="1">DATE(YEAR(Daten!$C$99),MONTH(Daten!$C$99),DAY(1))</f>
        <v>45748</v>
      </c>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row>
    <row r="18" spans="1:93" ht="15.75" x14ac:dyDescent="0.25">
      <c r="A18" s="704" t="s">
        <v>318</v>
      </c>
      <c r="B18" s="705"/>
      <c r="C18" s="705"/>
      <c r="D18" s="705"/>
      <c r="E18" s="705"/>
      <c r="F18" s="705"/>
      <c r="G18" s="6"/>
      <c r="Y18" s="360" t="s">
        <v>183</v>
      </c>
      <c r="AA18" s="241">
        <v>2958465</v>
      </c>
      <c r="AB18" s="483">
        <f>AA18</f>
        <v>2958465</v>
      </c>
    </row>
    <row r="19" spans="1:93" x14ac:dyDescent="0.2">
      <c r="A19" s="705"/>
      <c r="B19" s="705"/>
      <c r="C19" s="705"/>
      <c r="D19" s="705"/>
      <c r="E19" s="705"/>
      <c r="F19" s="705"/>
      <c r="G19" s="6"/>
    </row>
    <row r="20" spans="1:93" x14ac:dyDescent="0.2">
      <c r="A20" s="705"/>
      <c r="B20" s="705"/>
      <c r="C20" s="705"/>
      <c r="D20" s="705"/>
      <c r="E20" s="705"/>
      <c r="F20" s="705"/>
      <c r="G20" s="6"/>
    </row>
    <row r="21" spans="1:93" x14ac:dyDescent="0.2">
      <c r="A21" s="705"/>
      <c r="B21" s="705"/>
      <c r="C21" s="705"/>
      <c r="D21" s="705"/>
      <c r="E21" s="705"/>
      <c r="F21" s="705"/>
      <c r="G21" s="6"/>
    </row>
    <row r="22" spans="1:93" x14ac:dyDescent="0.2">
      <c r="A22" s="705"/>
      <c r="B22" s="705"/>
      <c r="C22" s="705"/>
      <c r="D22" s="705"/>
      <c r="E22" s="705"/>
      <c r="F22" s="705"/>
      <c r="G22" s="6"/>
    </row>
    <row r="23" spans="1:93" x14ac:dyDescent="0.2">
      <c r="A23" s="705"/>
      <c r="B23" s="705"/>
      <c r="C23" s="705"/>
      <c r="D23" s="705"/>
      <c r="E23" s="705"/>
      <c r="F23" s="705"/>
      <c r="G23" s="6"/>
    </row>
    <row r="24" spans="1:93" x14ac:dyDescent="0.2">
      <c r="A24" s="705"/>
      <c r="B24" s="705"/>
      <c r="C24" s="705"/>
      <c r="D24" s="705"/>
      <c r="E24" s="705"/>
      <c r="F24" s="705"/>
      <c r="G24" s="6"/>
    </row>
    <row r="25" spans="1:93" x14ac:dyDescent="0.2">
      <c r="A25" s="705"/>
      <c r="B25" s="705"/>
      <c r="C25" s="705"/>
      <c r="D25" s="705"/>
      <c r="E25" s="705"/>
      <c r="F25" s="705"/>
      <c r="G25" s="6"/>
    </row>
    <row r="26" spans="1:93" x14ac:dyDescent="0.2">
      <c r="A26" s="705"/>
      <c r="B26" s="705"/>
      <c r="C26" s="705"/>
      <c r="D26" s="705"/>
      <c r="E26" s="705"/>
      <c r="F26" s="705"/>
      <c r="G26" s="6"/>
    </row>
    <row r="27" spans="1:93" x14ac:dyDescent="0.2">
      <c r="A27" s="705"/>
      <c r="B27" s="705"/>
      <c r="C27" s="705"/>
      <c r="D27" s="705"/>
      <c r="E27" s="705"/>
      <c r="F27" s="705"/>
      <c r="G27" s="6"/>
    </row>
    <row r="28" spans="1:93" ht="15.75" x14ac:dyDescent="0.25">
      <c r="A28" s="1"/>
      <c r="B28" s="691" t="s">
        <v>94</v>
      </c>
      <c r="C28" s="691"/>
      <c r="D28" s="1"/>
      <c r="E28" s="1"/>
      <c r="F28" s="6"/>
      <c r="G28" s="6"/>
    </row>
    <row r="29" spans="1:93" ht="15.75" x14ac:dyDescent="0.25">
      <c r="A29" s="1"/>
      <c r="B29" s="691"/>
      <c r="C29" s="691"/>
      <c r="D29" s="279"/>
      <c r="E29" s="1"/>
      <c r="F29" s="6"/>
      <c r="G29" s="6"/>
    </row>
    <row r="30" spans="1:93" ht="15.75" x14ac:dyDescent="0.25">
      <c r="A30" s="1"/>
      <c r="B30" s="691"/>
      <c r="C30" s="691"/>
      <c r="D30" s="279"/>
      <c r="E30" s="1"/>
      <c r="F30" s="6"/>
      <c r="G30" s="6"/>
    </row>
    <row r="31" spans="1:93" ht="15.75" x14ac:dyDescent="0.25">
      <c r="A31" s="1"/>
      <c r="B31" s="673"/>
      <c r="C31" s="673"/>
      <c r="D31" s="173"/>
      <c r="E31" s="1"/>
      <c r="F31" s="48"/>
      <c r="G31" s="6"/>
    </row>
    <row r="32" spans="1:93" ht="15.75" x14ac:dyDescent="0.25">
      <c r="A32" s="1"/>
      <c r="B32" s="673"/>
      <c r="C32" s="673"/>
      <c r="D32" s="173"/>
      <c r="E32" s="1"/>
      <c r="F32" s="48"/>
      <c r="G32" s="6"/>
    </row>
    <row r="33" spans="1:7" ht="15.75" x14ac:dyDescent="0.25">
      <c r="A33" s="1"/>
      <c r="B33" s="1"/>
      <c r="C33" s="173"/>
      <c r="D33" s="173"/>
      <c r="E33" s="1"/>
      <c r="F33" s="48"/>
      <c r="G33" s="6"/>
    </row>
    <row r="34" spans="1:7" ht="15.75" x14ac:dyDescent="0.25">
      <c r="A34" s="1"/>
      <c r="B34" s="1"/>
      <c r="C34" s="173"/>
      <c r="D34" s="173"/>
      <c r="E34" s="1"/>
      <c r="F34" s="48"/>
      <c r="G34" s="6"/>
    </row>
    <row r="35" spans="1:7" ht="18.75" x14ac:dyDescent="0.25">
      <c r="A35" s="1"/>
      <c r="B35" s="625" t="s">
        <v>79</v>
      </c>
      <c r="C35" s="173"/>
      <c r="D35" s="173"/>
      <c r="E35" s="1"/>
      <c r="F35" s="48"/>
      <c r="G35" s="6"/>
    </row>
    <row r="36" spans="1:7" ht="18.75" x14ac:dyDescent="0.25">
      <c r="A36" s="1"/>
      <c r="B36" s="625" t="s">
        <v>78</v>
      </c>
      <c r="C36" s="173"/>
      <c r="D36" s="173"/>
      <c r="E36" s="1"/>
      <c r="F36" s="48"/>
      <c r="G36" s="6"/>
    </row>
    <row r="37" spans="1:7" ht="15.75" x14ac:dyDescent="0.25">
      <c r="A37" s="1"/>
      <c r="B37" s="1"/>
      <c r="C37" s="173"/>
      <c r="D37" s="173"/>
      <c r="E37" s="1"/>
      <c r="F37" s="48"/>
      <c r="G37" s="6"/>
    </row>
    <row r="38" spans="1:7" ht="15.75" x14ac:dyDescent="0.25">
      <c r="A38" s="1"/>
      <c r="B38" s="1"/>
      <c r="C38" s="173"/>
      <c r="D38" s="173"/>
      <c r="E38" s="1"/>
      <c r="F38" s="48"/>
      <c r="G38" s="6"/>
    </row>
  </sheetData>
  <sheetProtection algorithmName="SHA-512" hashValue="cSv+F6wBjiVlULNtafAqUbep6FxKaAkXvs50l51BCZhrfDX1t7wLhL0OuSoGLJGGI+GlxyrX1d7rKCu1xNJdFA==" saltValue="iA++9NtMYghwv2colaQXTQ==" spinCount="100000" sheet="1" objects="1" scenarios="1" selectLockedCells="1"/>
  <mergeCells count="4">
    <mergeCell ref="I17:J17"/>
    <mergeCell ref="G17:H17"/>
    <mergeCell ref="B28:C32"/>
    <mergeCell ref="A18:F27"/>
  </mergeCells>
  <phoneticPr fontId="7" type="noConversion"/>
  <conditionalFormatting sqref="F2:F16">
    <cfRule type="containsText" dxfId="0" priority="1" stopIfTrue="1" operator="containsText" text="Fehler!">
      <formula>NOT(ISERROR(SEARCH("Fehler!",F2)))</formula>
    </cfRule>
  </conditionalFormatting>
  <dataValidations count="2">
    <dataValidation type="decimal" operator="lessThanOrEqual" showInputMessage="1" showErrorMessage="1" sqref="C5:C16 C2:C4" xr:uid="{00000000-0002-0000-0600-000000000000}">
      <formula1>0</formula1>
    </dataValidation>
    <dataValidation type="date" operator="greaterThan" allowBlank="1" showInputMessage="1" showErrorMessage="1" sqref="D2:E4" xr:uid="{855E43ED-D386-4B3E-81F1-BD76C08A7F64}">
      <formula1>1</formula1>
    </dataValidation>
  </dataValidations>
  <hyperlinks>
    <hyperlink ref="B35" r:id="rId1" xr:uid="{9AD0EB4C-1669-4C4F-933A-D0633FB8F00D}"/>
    <hyperlink ref="B36" r:id="rId2" xr:uid="{8D6852FE-F706-4C82-BA17-9DC4BC3671E1}"/>
  </hyperlinks>
  <pageMargins left="0.39370078740157483" right="0.39370078740157483" top="0.39370078740157483" bottom="0.39370078740157483" header="0.39370078740157483" footer="0.39370078740157483"/>
  <pageSetup paperSize="9" orientation="landscape" r:id="rId3"/>
  <headerFooter>
    <oddFooter xml:space="preserve">&amp;L&amp;"Times New Roman,Standard"&amp;12&amp;A/ &amp;D
www.aicofira.de&amp;C&amp;"Times New Roman,Standard"&amp;12&amp;P von &amp;N&amp;R&amp;"Times New Roman,Standard"&amp;12Für die Korrektheit der Vorlage / Formeln übernehmen wir keine Gewähr. 
Eine persönliche Kontrolle ist erforderlich.
</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71B2E-E8F1-42B0-86EC-CC0E68CAAEB3}">
  <sheetPr>
    <tabColor rgb="FF002060"/>
  </sheetPr>
  <dimension ref="A1:Y239"/>
  <sheetViews>
    <sheetView showZeros="0" zoomScale="48" zoomScaleNormal="48" workbookViewId="0">
      <pane xSplit="1" topLeftCell="B1" activePane="topRight" state="frozen"/>
      <selection pane="topRight" activeCell="C25" sqref="C25"/>
    </sheetView>
  </sheetViews>
  <sheetFormatPr baseColWidth="10" defaultColWidth="0" defaultRowHeight="12.75" x14ac:dyDescent="0.2"/>
  <cols>
    <col min="1" max="1" width="1.7109375" style="94" customWidth="1"/>
    <col min="2" max="2" width="20.5703125" style="94" customWidth="1"/>
    <col min="3" max="3" width="59.28515625" style="94" customWidth="1"/>
    <col min="4" max="4" width="44.42578125" style="94" customWidth="1"/>
    <col min="5" max="5" width="35.140625" style="94" customWidth="1"/>
    <col min="6" max="6" width="23.28515625" style="94" customWidth="1"/>
    <col min="7" max="7" width="44" style="94" customWidth="1"/>
    <col min="8" max="8" width="50.5703125" style="94" customWidth="1"/>
    <col min="9" max="9" width="59.28515625" style="94" customWidth="1"/>
    <col min="10" max="10" width="39.140625" style="94" customWidth="1"/>
    <col min="11" max="11" width="28.28515625" style="94" customWidth="1"/>
    <col min="12" max="12" width="30.7109375" style="94" customWidth="1"/>
    <col min="13" max="13" width="25.5703125" style="94" customWidth="1"/>
    <col min="14" max="14" width="26.42578125" style="94" customWidth="1"/>
    <col min="15" max="15" width="65.28515625" style="94" customWidth="1"/>
    <col min="16" max="16" width="16.28515625" style="94" customWidth="1"/>
    <col min="17" max="17" width="6.42578125" style="94" customWidth="1"/>
    <col min="18" max="23" width="11.7109375" style="94" hidden="1" customWidth="1"/>
    <col min="24" max="24" width="13.5703125" style="94" hidden="1" customWidth="1"/>
    <col min="25" max="16384" width="11.42578125" style="94" hidden="1"/>
  </cols>
  <sheetData>
    <row r="1" spans="1:25" s="1" customFormat="1" ht="25.5" customHeight="1" x14ac:dyDescent="0.25">
      <c r="B1" s="677" t="s">
        <v>55</v>
      </c>
      <c r="C1" s="673"/>
      <c r="D1" s="673"/>
      <c r="E1" s="673"/>
      <c r="F1" s="673"/>
      <c r="G1" s="673"/>
      <c r="H1" s="673"/>
      <c r="I1" s="673"/>
      <c r="J1" s="673"/>
      <c r="K1" s="673"/>
      <c r="L1" s="673"/>
      <c r="M1" s="673"/>
      <c r="N1" s="683" t="s">
        <v>202</v>
      </c>
      <c r="O1" s="708"/>
      <c r="P1" s="44"/>
      <c r="Q1" s="4"/>
      <c r="R1" s="4"/>
      <c r="S1" s="4"/>
      <c r="T1" s="4"/>
      <c r="U1" s="4"/>
      <c r="V1" s="4"/>
      <c r="W1" s="4"/>
      <c r="X1" s="45"/>
      <c r="Y1" s="46"/>
    </row>
    <row r="2" spans="1:25" s="1" customFormat="1" ht="64.5" customHeight="1" x14ac:dyDescent="0.25">
      <c r="B2" s="673"/>
      <c r="C2" s="673"/>
      <c r="D2" s="673"/>
      <c r="E2" s="673"/>
      <c r="F2" s="673"/>
      <c r="G2" s="673"/>
      <c r="H2" s="673"/>
      <c r="I2" s="673"/>
      <c r="J2" s="673"/>
      <c r="K2" s="673"/>
      <c r="L2" s="673"/>
      <c r="M2" s="673"/>
      <c r="N2" s="708"/>
      <c r="O2" s="708"/>
      <c r="P2" s="4"/>
      <c r="Q2" s="4"/>
      <c r="R2" s="4"/>
      <c r="S2" s="4"/>
      <c r="T2" s="4"/>
      <c r="U2" s="4"/>
      <c r="V2" s="4"/>
      <c r="W2" s="4"/>
      <c r="X2" s="45"/>
      <c r="Y2" s="46"/>
    </row>
    <row r="3" spans="1:25" s="540" customFormat="1" ht="54.95" customHeight="1" x14ac:dyDescent="0.45">
      <c r="A3" s="543"/>
      <c r="B3" s="709" t="s">
        <v>23</v>
      </c>
      <c r="C3" s="710"/>
      <c r="D3" s="542">
        <f>'1. Erfassung V &amp; V'!C3</f>
        <v>45748</v>
      </c>
      <c r="E3" s="626" t="s">
        <v>241</v>
      </c>
      <c r="F3" s="626" t="s">
        <v>24</v>
      </c>
      <c r="G3" s="626">
        <f>'1. Erfassung V &amp; V'!F3</f>
        <v>123456</v>
      </c>
      <c r="H3" s="659"/>
      <c r="I3" s="714" t="s">
        <v>79</v>
      </c>
      <c r="J3" s="715"/>
      <c r="K3" s="715"/>
      <c r="L3" s="713" t="s">
        <v>78</v>
      </c>
      <c r="M3" s="690"/>
      <c r="N3" s="708"/>
      <c r="O3" s="708"/>
      <c r="P3" s="541"/>
      <c r="Q3" s="541"/>
      <c r="R3" s="541"/>
      <c r="S3" s="541"/>
      <c r="T3" s="541"/>
      <c r="U3" s="541"/>
      <c r="V3" s="541"/>
      <c r="W3" s="541"/>
      <c r="X3" s="541"/>
    </row>
    <row r="4" spans="1:25" s="1" customFormat="1" ht="107.25" customHeight="1" x14ac:dyDescent="0.3">
      <c r="A4" s="9"/>
      <c r="B4" s="660" t="s">
        <v>217</v>
      </c>
      <c r="C4" s="638" t="s">
        <v>214</v>
      </c>
      <c r="D4" s="638" t="s">
        <v>22</v>
      </c>
      <c r="E4" s="638" t="s">
        <v>14</v>
      </c>
      <c r="F4" s="68" t="s">
        <v>100</v>
      </c>
      <c r="G4" s="638" t="s">
        <v>20</v>
      </c>
      <c r="H4" s="638" t="s">
        <v>101</v>
      </c>
      <c r="I4" s="639" t="s">
        <v>102</v>
      </c>
      <c r="J4" s="639" t="s">
        <v>98</v>
      </c>
      <c r="K4" s="639" t="s">
        <v>215</v>
      </c>
      <c r="L4" s="638" t="s">
        <v>97</v>
      </c>
      <c r="M4" s="638" t="s">
        <v>103</v>
      </c>
      <c r="N4" s="638" t="s">
        <v>104</v>
      </c>
      <c r="O4" s="634" t="s">
        <v>216</v>
      </c>
      <c r="P4" s="678"/>
      <c r="Q4" s="47"/>
      <c r="R4" s="47"/>
      <c r="S4" s="47"/>
      <c r="T4" s="47"/>
      <c r="U4" s="47"/>
      <c r="W4" s="47"/>
      <c r="X4" s="47"/>
      <c r="Y4" s="48"/>
    </row>
    <row r="5" spans="1:25" s="1" customFormat="1" ht="69.95" customHeight="1" x14ac:dyDescent="0.3">
      <c r="A5" s="9"/>
      <c r="B5" s="489">
        <f>'Umrechnung V '!U64</f>
        <v>19</v>
      </c>
      <c r="C5" s="635" t="str">
        <f>'Umrechnung V '!C64</f>
        <v>Investmentfonds über VL</v>
      </c>
      <c r="D5" s="635">
        <f>'Umrechnung V '!D64</f>
        <v>0</v>
      </c>
      <c r="E5" s="635" t="str">
        <f>'Umrechnung V '!E64</f>
        <v>Unioninvest</v>
      </c>
      <c r="F5" s="635" t="str">
        <f>'Umrechnung V '!F64</f>
        <v>852</v>
      </c>
      <c r="G5" s="635">
        <f>'Umrechnung V '!G64</f>
        <v>0</v>
      </c>
      <c r="H5" s="640">
        <f>'Umrechnung V '!H64</f>
        <v>45703</v>
      </c>
      <c r="I5" s="641">
        <f>'Umrechnung V '!I64</f>
        <v>14589</v>
      </c>
      <c r="J5" s="641">
        <f>'Umrechnung V '!J64</f>
        <v>0</v>
      </c>
      <c r="K5" s="640">
        <f>'Umrechnung V '!K64</f>
        <v>47187</v>
      </c>
      <c r="L5" s="640">
        <f>'Umrechnung V '!L64</f>
        <v>0</v>
      </c>
      <c r="M5" s="650">
        <f>'Umrechnung V '!M64</f>
        <v>0</v>
      </c>
      <c r="N5" s="641">
        <f>'Umrechnung V '!N64</f>
        <v>0</v>
      </c>
      <c r="O5" s="635" t="str">
        <f>'Umrechnung V '!O64</f>
        <v>Sperrzeitende</v>
      </c>
      <c r="P5" s="679"/>
      <c r="Q5" s="51"/>
      <c r="R5" s="2"/>
      <c r="S5" s="51"/>
      <c r="T5" s="51"/>
      <c r="U5" s="52"/>
      <c r="V5" s="53"/>
      <c r="W5" s="53"/>
    </row>
    <row r="6" spans="1:25" s="1" customFormat="1" ht="69.95" customHeight="1" x14ac:dyDescent="0.3">
      <c r="A6" s="9"/>
      <c r="B6" s="651">
        <f>'Umrechnung V '!U65</f>
        <v>13</v>
      </c>
      <c r="C6" s="636" t="str">
        <f>'Umrechnung V '!C65</f>
        <v>Sparbuch</v>
      </c>
      <c r="D6" s="636" t="str">
        <f>'Umrechnung V '!D65</f>
        <v>ich</v>
      </c>
      <c r="E6" s="636" t="str">
        <f>'Umrechnung V '!E65</f>
        <v>Unicredit</v>
      </c>
      <c r="F6" s="636" t="str">
        <f>'Umrechnung V '!F65</f>
        <v>789</v>
      </c>
      <c r="G6" s="636">
        <f>'Umrechnung V '!G65</f>
        <v>0</v>
      </c>
      <c r="H6" s="618">
        <f>'Umrechnung V '!H65</f>
        <v>0</v>
      </c>
      <c r="I6" s="642">
        <f>'Umrechnung V '!I65</f>
        <v>4312</v>
      </c>
      <c r="J6" s="642">
        <f>'Umrechnung V '!J65</f>
        <v>0</v>
      </c>
      <c r="K6" s="618">
        <f>'Umrechnung V '!K65</f>
        <v>0</v>
      </c>
      <c r="L6" s="618">
        <f>'Umrechnung V '!L65</f>
        <v>0</v>
      </c>
      <c r="M6" s="652">
        <f>'Umrechnung V '!M65</f>
        <v>0</v>
      </c>
      <c r="N6" s="642">
        <f>'Umrechnung V '!N65</f>
        <v>0</v>
      </c>
      <c r="O6" s="636">
        <f>'Umrechnung V '!O65</f>
        <v>0</v>
      </c>
      <c r="P6" s="54"/>
      <c r="Q6" s="51"/>
      <c r="R6" s="2"/>
      <c r="S6" s="51"/>
      <c r="T6" s="51"/>
      <c r="U6" s="52"/>
      <c r="V6" s="53"/>
      <c r="W6" s="53"/>
    </row>
    <row r="7" spans="1:25" s="1" customFormat="1" ht="69.95" customHeight="1" x14ac:dyDescent="0.3">
      <c r="A7" s="9"/>
      <c r="B7" s="489">
        <f>'Umrechnung V '!U66</f>
        <v>4</v>
      </c>
      <c r="C7" s="635" t="str">
        <f>'Umrechnung V '!C66</f>
        <v>Münzsammlung</v>
      </c>
      <c r="D7" s="635">
        <f>'Umrechnung V '!D66</f>
        <v>0</v>
      </c>
      <c r="E7" s="635" t="str">
        <f>'Umrechnung V '!E66</f>
        <v>Münzsammlung</v>
      </c>
      <c r="F7" s="635">
        <f>'Umrechnung V '!F66</f>
        <v>0</v>
      </c>
      <c r="G7" s="635">
        <f>'Umrechnung V '!G66</f>
        <v>0</v>
      </c>
      <c r="H7" s="640">
        <f>'Umrechnung V '!H66</f>
        <v>0</v>
      </c>
      <c r="I7" s="641">
        <f>'Umrechnung V '!I66</f>
        <v>3500</v>
      </c>
      <c r="J7" s="641">
        <f>'Umrechnung V '!J66</f>
        <v>0</v>
      </c>
      <c r="K7" s="640">
        <f>'Umrechnung V '!K66</f>
        <v>45869</v>
      </c>
      <c r="L7" s="640">
        <f>'Umrechnung V '!L66</f>
        <v>0</v>
      </c>
      <c r="M7" s="650">
        <f>'Umrechnung V '!M66</f>
        <v>0</v>
      </c>
      <c r="N7" s="641">
        <f>'Umrechnung V '!N66</f>
        <v>0</v>
      </c>
      <c r="O7" s="635" t="str">
        <f>'Umrechnung V '!O66</f>
        <v>geplanter Verkauf soll ca. 5000,00 bringen. Hier vorsichtiger Wert ge. Pfandleihaus Müller.</v>
      </c>
      <c r="P7" s="54"/>
      <c r="Q7" s="51"/>
      <c r="R7" s="2"/>
      <c r="S7" s="51"/>
      <c r="T7" s="51"/>
      <c r="U7" s="55"/>
      <c r="V7" s="56"/>
      <c r="W7" s="56"/>
    </row>
    <row r="8" spans="1:25" s="1" customFormat="1" ht="69.95" customHeight="1" x14ac:dyDescent="0.3">
      <c r="A8" s="9"/>
      <c r="B8" s="651">
        <f>'Umrechnung V '!U67</f>
        <v>3</v>
      </c>
      <c r="C8" s="636" t="str">
        <f>'Umrechnung V '!C67</f>
        <v>Girokonto</v>
      </c>
      <c r="D8" s="636">
        <f>'Umrechnung V '!D67</f>
        <v>0</v>
      </c>
      <c r="E8" s="636" t="str">
        <f>'Umrechnung V '!E67</f>
        <v>Sparkasse Hannover</v>
      </c>
      <c r="F8" s="636">
        <f>'Umrechnung V '!F67</f>
        <v>456</v>
      </c>
      <c r="G8" s="636">
        <f>'Umrechnung V '!G67</f>
        <v>0</v>
      </c>
      <c r="H8" s="618">
        <f>'Umrechnung V '!H67</f>
        <v>45716</v>
      </c>
      <c r="I8" s="642">
        <f>'Umrechnung V '!I67</f>
        <v>2356</v>
      </c>
      <c r="J8" s="642">
        <f>'Umrechnung V '!J67</f>
        <v>-3000</v>
      </c>
      <c r="K8" s="618">
        <f>'Umrechnung V '!K67</f>
        <v>0</v>
      </c>
      <c r="L8" s="618">
        <f>'Umrechnung V '!L67</f>
        <v>0</v>
      </c>
      <c r="M8" s="652">
        <f>'Umrechnung V '!M67</f>
        <v>0</v>
      </c>
      <c r="N8" s="642">
        <f>'Umrechnung V '!N67</f>
        <v>0</v>
      </c>
      <c r="O8" s="636">
        <f>'Umrechnung V '!O67</f>
        <v>0</v>
      </c>
      <c r="P8" s="54"/>
      <c r="Q8" s="51"/>
      <c r="R8" s="2"/>
      <c r="S8" s="51"/>
      <c r="T8" s="51"/>
      <c r="U8" s="52"/>
      <c r="V8" s="53"/>
      <c r="W8" s="53"/>
    </row>
    <row r="9" spans="1:25" s="1" customFormat="1" ht="69.95" customHeight="1" x14ac:dyDescent="0.3">
      <c r="A9" s="9"/>
      <c r="B9" s="489">
        <f>'Umrechnung V '!U68</f>
        <v>1</v>
      </c>
      <c r="C9" s="635" t="str">
        <f>'Umrechnung V '!C68</f>
        <v>Bargeld</v>
      </c>
      <c r="D9" s="635">
        <f>'Umrechnung V '!D68</f>
        <v>0</v>
      </c>
      <c r="E9" s="635" t="str">
        <f>'Umrechnung V '!E68</f>
        <v>Portemonnaise</v>
      </c>
      <c r="F9" s="635">
        <f>'Umrechnung V '!F68</f>
        <v>0</v>
      </c>
      <c r="G9" s="635">
        <f>'Umrechnung V '!G68</f>
        <v>0</v>
      </c>
      <c r="H9" s="640">
        <f>'Umrechnung V '!H68</f>
        <v>0</v>
      </c>
      <c r="I9" s="641">
        <f>'Umrechnung V '!I68</f>
        <v>125</v>
      </c>
      <c r="J9" s="641">
        <f>'Umrechnung V '!J68</f>
        <v>0</v>
      </c>
      <c r="K9" s="640">
        <f>'Umrechnung V '!K68</f>
        <v>0</v>
      </c>
      <c r="L9" s="640">
        <f>'Umrechnung V '!L68</f>
        <v>0</v>
      </c>
      <c r="M9" s="650">
        <f>'Umrechnung V '!M68</f>
        <v>0</v>
      </c>
      <c r="N9" s="641">
        <f>'Umrechnung V '!N68</f>
        <v>0</v>
      </c>
      <c r="O9" s="635">
        <f>'Umrechnung V '!O68</f>
        <v>0</v>
      </c>
      <c r="P9" s="54"/>
      <c r="Q9" s="51"/>
      <c r="R9" s="2"/>
      <c r="S9" s="51"/>
      <c r="T9" s="51"/>
      <c r="U9" s="52"/>
      <c r="V9" s="53"/>
      <c r="W9" s="53"/>
    </row>
    <row r="10" spans="1:25" s="1" customFormat="1" ht="69.95" customHeight="1" x14ac:dyDescent="0.3">
      <c r="A10" s="9"/>
      <c r="B10" s="651">
        <f>'Umrechnung V '!U69</f>
        <v>5</v>
      </c>
      <c r="C10" s="636" t="str">
        <f>'Umrechnung V '!C69</f>
        <v>Kreditkartenkonto</v>
      </c>
      <c r="D10" s="636">
        <f>'Umrechnung V '!D69</f>
        <v>0</v>
      </c>
      <c r="E10" s="636" t="str">
        <f>'Umrechnung V '!E69</f>
        <v>Visa</v>
      </c>
      <c r="F10" s="636">
        <f>'Umrechnung V '!F69</f>
        <v>858</v>
      </c>
      <c r="G10" s="636">
        <f>'Umrechnung V '!G69</f>
        <v>0</v>
      </c>
      <c r="H10" s="618">
        <f>'Umrechnung V '!H69</f>
        <v>0</v>
      </c>
      <c r="I10" s="642">
        <f>'Umrechnung V '!I69</f>
        <v>-5236</v>
      </c>
      <c r="J10" s="642">
        <f>'Umrechnung V '!J69</f>
        <v>-7000</v>
      </c>
      <c r="K10" s="618">
        <f>'Umrechnung V '!K69</f>
        <v>0</v>
      </c>
      <c r="L10" s="618">
        <f>'Umrechnung V '!L69</f>
        <v>0</v>
      </c>
      <c r="M10" s="652">
        <f>'Umrechnung V '!M69</f>
        <v>0</v>
      </c>
      <c r="N10" s="642">
        <f>'Umrechnung V '!N69</f>
        <v>0</v>
      </c>
      <c r="O10" s="636">
        <f>'Umrechnung V '!O69</f>
        <v>0</v>
      </c>
      <c r="P10" s="54"/>
      <c r="Q10" s="51"/>
      <c r="R10" s="2"/>
      <c r="S10" s="51"/>
      <c r="T10" s="51"/>
      <c r="U10" s="52"/>
      <c r="V10" s="53"/>
      <c r="W10" s="53"/>
    </row>
    <row r="11" spans="1:25" s="1" customFormat="1" ht="69.95" customHeight="1" x14ac:dyDescent="0.3">
      <c r="A11" s="9"/>
      <c r="B11" s="489">
        <f>'Umrechnung V '!U70</f>
        <v>2</v>
      </c>
      <c r="C11" s="635" t="str">
        <f>'Umrechnung V '!C70</f>
        <v>Girokonto</v>
      </c>
      <c r="D11" s="635" t="str">
        <f>'Umrechnung V '!D70</f>
        <v>Siemone und ich je 50%</v>
      </c>
      <c r="E11" s="635" t="str">
        <f>'Umrechnung V '!E70</f>
        <v>Hannoversche Volksbank</v>
      </c>
      <c r="F11" s="635">
        <f>'Umrechnung V '!F70</f>
        <v>1234</v>
      </c>
      <c r="G11" s="635" t="str">
        <f>'Umrechnung V '!G70</f>
        <v>für Mietshaus</v>
      </c>
      <c r="H11" s="640">
        <f>'Umrechnung V '!H70</f>
        <v>45716</v>
      </c>
      <c r="I11" s="641">
        <f>'Umrechnung V '!I70</f>
        <v>-526.55999999999995</v>
      </c>
      <c r="J11" s="641">
        <f>'Umrechnung V '!J70</f>
        <v>-2000</v>
      </c>
      <c r="K11" s="640">
        <f>'Umrechnung V '!K70</f>
        <v>46827</v>
      </c>
      <c r="L11" s="640">
        <f>'Umrechnung V '!L70</f>
        <v>0</v>
      </c>
      <c r="M11" s="650">
        <f>'Umrechnung V '!M70</f>
        <v>0</v>
      </c>
      <c r="N11" s="641">
        <f>'Umrechnung V '!N70</f>
        <v>0</v>
      </c>
      <c r="O11" s="635" t="str">
        <f>'Umrechnung V '!O70</f>
        <v>parallel Kredit Haus Am Sauerwinkel 13</v>
      </c>
      <c r="P11" s="54"/>
      <c r="Q11" s="51"/>
      <c r="R11" s="2"/>
      <c r="S11" s="51"/>
      <c r="T11" s="51"/>
      <c r="U11" s="52"/>
      <c r="V11" s="53"/>
      <c r="W11" s="53"/>
    </row>
    <row r="12" spans="1:25" s="1" customFormat="1" ht="69.95" customHeight="1" x14ac:dyDescent="0.3">
      <c r="A12" s="9"/>
      <c r="B12" s="651">
        <f>'Umrechnung V '!U71</f>
        <v>0</v>
      </c>
      <c r="C12" s="636" t="str">
        <f>'Umrechnung V '!C71</f>
        <v/>
      </c>
      <c r="D12" s="636" t="str">
        <f>'Umrechnung V '!D71</f>
        <v/>
      </c>
      <c r="E12" s="636" t="str">
        <f>'Umrechnung V '!E71</f>
        <v/>
      </c>
      <c r="F12" s="636" t="str">
        <f>'Umrechnung V '!F71</f>
        <v/>
      </c>
      <c r="G12" s="636" t="str">
        <f>'Umrechnung V '!G71</f>
        <v/>
      </c>
      <c r="H12" s="618" t="str">
        <f>'Umrechnung V '!H71</f>
        <v/>
      </c>
      <c r="I12" s="642">
        <f>'Umrechnung V '!I71</f>
        <v>0</v>
      </c>
      <c r="J12" s="642" t="str">
        <f>'Umrechnung V '!J71</f>
        <v/>
      </c>
      <c r="K12" s="618" t="str">
        <f>'Umrechnung V '!K71</f>
        <v/>
      </c>
      <c r="L12" s="618" t="str">
        <f>'Umrechnung V '!L71</f>
        <v/>
      </c>
      <c r="M12" s="652" t="str">
        <f>'Umrechnung V '!M71</f>
        <v/>
      </c>
      <c r="N12" s="642" t="str">
        <f>'Umrechnung V '!N71</f>
        <v/>
      </c>
      <c r="O12" s="636" t="str">
        <f>'Umrechnung V '!O71</f>
        <v/>
      </c>
      <c r="P12" s="54"/>
      <c r="Q12" s="51"/>
      <c r="R12" s="2"/>
      <c r="S12" s="51"/>
      <c r="T12" s="51"/>
      <c r="U12" s="52"/>
      <c r="V12" s="53"/>
      <c r="W12" s="53"/>
    </row>
    <row r="13" spans="1:25" s="1" customFormat="1" ht="69.95" customHeight="1" x14ac:dyDescent="0.3">
      <c r="A13" s="9"/>
      <c r="B13" s="489">
        <f>'Umrechnung V '!U72</f>
        <v>0</v>
      </c>
      <c r="C13" s="635" t="str">
        <f>'Umrechnung V '!C72</f>
        <v/>
      </c>
      <c r="D13" s="635" t="str">
        <f>'Umrechnung V '!D72</f>
        <v/>
      </c>
      <c r="E13" s="635" t="str">
        <f>'Umrechnung V '!E72</f>
        <v/>
      </c>
      <c r="F13" s="635" t="str">
        <f>'Umrechnung V '!F72</f>
        <v/>
      </c>
      <c r="G13" s="635" t="str">
        <f>'Umrechnung V '!G72</f>
        <v/>
      </c>
      <c r="H13" s="640" t="str">
        <f>'Umrechnung V '!H72</f>
        <v/>
      </c>
      <c r="I13" s="641">
        <f>'Umrechnung V '!I72</f>
        <v>0</v>
      </c>
      <c r="J13" s="641" t="str">
        <f>'Umrechnung V '!J72</f>
        <v/>
      </c>
      <c r="K13" s="640" t="str">
        <f>'Umrechnung V '!K72</f>
        <v/>
      </c>
      <c r="L13" s="640" t="str">
        <f>'Umrechnung V '!L72</f>
        <v/>
      </c>
      <c r="M13" s="650" t="str">
        <f>'Umrechnung V '!M72</f>
        <v/>
      </c>
      <c r="N13" s="641" t="str">
        <f>'Umrechnung V '!N72</f>
        <v/>
      </c>
      <c r="O13" s="635" t="str">
        <f>'Umrechnung V '!O72</f>
        <v/>
      </c>
      <c r="P13" s="54"/>
      <c r="Q13" s="51"/>
      <c r="R13" s="2"/>
      <c r="S13" s="51"/>
      <c r="T13" s="51"/>
      <c r="U13" s="52"/>
      <c r="V13" s="53"/>
      <c r="W13" s="53"/>
    </row>
    <row r="14" spans="1:25" s="1" customFormat="1" ht="69.95" customHeight="1" x14ac:dyDescent="0.3">
      <c r="A14" s="9"/>
      <c r="B14" s="651">
        <f>'Umrechnung V '!U73</f>
        <v>0</v>
      </c>
      <c r="C14" s="636" t="str">
        <f>'Umrechnung V '!C73</f>
        <v/>
      </c>
      <c r="D14" s="636" t="str">
        <f>'Umrechnung V '!D73</f>
        <v/>
      </c>
      <c r="E14" s="636" t="str">
        <f>'Umrechnung V '!E73</f>
        <v/>
      </c>
      <c r="F14" s="636" t="str">
        <f>'Umrechnung V '!F73</f>
        <v/>
      </c>
      <c r="G14" s="636" t="str">
        <f>'Umrechnung V '!G73</f>
        <v/>
      </c>
      <c r="H14" s="618" t="str">
        <f>'Umrechnung V '!H73</f>
        <v/>
      </c>
      <c r="I14" s="642">
        <f>'Umrechnung V '!I73</f>
        <v>0</v>
      </c>
      <c r="J14" s="642" t="str">
        <f>'Umrechnung V '!J73</f>
        <v/>
      </c>
      <c r="K14" s="618" t="str">
        <f>'Umrechnung V '!K73</f>
        <v/>
      </c>
      <c r="L14" s="618" t="str">
        <f>'Umrechnung V '!L73</f>
        <v/>
      </c>
      <c r="M14" s="652" t="str">
        <f>'Umrechnung V '!M73</f>
        <v/>
      </c>
      <c r="N14" s="642" t="str">
        <f>'Umrechnung V '!N73</f>
        <v/>
      </c>
      <c r="O14" s="636" t="str">
        <f>'Umrechnung V '!O73</f>
        <v/>
      </c>
      <c r="P14" s="54"/>
      <c r="Q14" s="51"/>
      <c r="R14" s="2"/>
      <c r="S14" s="51"/>
      <c r="T14" s="51"/>
      <c r="U14" s="52"/>
      <c r="V14" s="53"/>
      <c r="W14" s="53"/>
    </row>
    <row r="15" spans="1:25" s="1" customFormat="1" ht="69.95" customHeight="1" x14ac:dyDescent="0.3">
      <c r="A15" s="9"/>
      <c r="B15" s="489">
        <f>'Umrechnung V '!U74</f>
        <v>0</v>
      </c>
      <c r="C15" s="635" t="str">
        <f>'Umrechnung V '!C74</f>
        <v/>
      </c>
      <c r="D15" s="635" t="str">
        <f>'Umrechnung V '!D74</f>
        <v/>
      </c>
      <c r="E15" s="635" t="str">
        <f>'Umrechnung V '!E74</f>
        <v/>
      </c>
      <c r="F15" s="635" t="str">
        <f>'Umrechnung V '!F74</f>
        <v/>
      </c>
      <c r="G15" s="635" t="str">
        <f>'Umrechnung V '!G74</f>
        <v/>
      </c>
      <c r="H15" s="640" t="str">
        <f>'Umrechnung V '!H74</f>
        <v/>
      </c>
      <c r="I15" s="641">
        <f>'Umrechnung V '!I74</f>
        <v>0</v>
      </c>
      <c r="J15" s="641" t="str">
        <f>'Umrechnung V '!J74</f>
        <v/>
      </c>
      <c r="K15" s="640" t="str">
        <f>'Umrechnung V '!K74</f>
        <v/>
      </c>
      <c r="L15" s="640" t="str">
        <f>'Umrechnung V '!L74</f>
        <v/>
      </c>
      <c r="M15" s="650" t="str">
        <f>'Umrechnung V '!M74</f>
        <v/>
      </c>
      <c r="N15" s="641" t="str">
        <f>'Umrechnung V '!N74</f>
        <v/>
      </c>
      <c r="O15" s="635" t="str">
        <f>'Umrechnung V '!O74</f>
        <v/>
      </c>
      <c r="P15" s="54"/>
      <c r="Q15" s="51"/>
      <c r="R15" s="2"/>
      <c r="S15" s="51"/>
      <c r="T15" s="51"/>
      <c r="U15" s="52"/>
      <c r="V15" s="53"/>
      <c r="W15" s="53"/>
    </row>
    <row r="16" spans="1:25" s="1" customFormat="1" ht="69.95" customHeight="1" x14ac:dyDescent="0.3">
      <c r="A16" s="9"/>
      <c r="B16" s="651">
        <f>'Umrechnung V '!U75</f>
        <v>0</v>
      </c>
      <c r="C16" s="636" t="str">
        <f>'Umrechnung V '!C75</f>
        <v/>
      </c>
      <c r="D16" s="636" t="str">
        <f>'Umrechnung V '!D75</f>
        <v/>
      </c>
      <c r="E16" s="636" t="str">
        <f>'Umrechnung V '!E75</f>
        <v/>
      </c>
      <c r="F16" s="636" t="str">
        <f>'Umrechnung V '!F75</f>
        <v/>
      </c>
      <c r="G16" s="636" t="str">
        <f>'Umrechnung V '!G75</f>
        <v/>
      </c>
      <c r="H16" s="618" t="str">
        <f>'Umrechnung V '!H75</f>
        <v/>
      </c>
      <c r="I16" s="642">
        <f>'Umrechnung V '!I75</f>
        <v>0</v>
      </c>
      <c r="J16" s="642" t="str">
        <f>'Umrechnung V '!J75</f>
        <v/>
      </c>
      <c r="K16" s="618" t="str">
        <f>'Umrechnung V '!K75</f>
        <v/>
      </c>
      <c r="L16" s="618" t="str">
        <f>'Umrechnung V '!L75</f>
        <v/>
      </c>
      <c r="M16" s="652" t="str">
        <f>'Umrechnung V '!M75</f>
        <v/>
      </c>
      <c r="N16" s="642" t="str">
        <f>'Umrechnung V '!N75</f>
        <v/>
      </c>
      <c r="O16" s="636" t="str">
        <f>'Umrechnung V '!O75</f>
        <v/>
      </c>
      <c r="P16" s="54"/>
      <c r="Q16" s="51"/>
      <c r="R16" s="2"/>
      <c r="S16" s="51"/>
      <c r="T16" s="51"/>
      <c r="U16" s="52"/>
      <c r="V16" s="53"/>
      <c r="W16" s="53"/>
    </row>
    <row r="17" spans="1:25" s="61" customFormat="1" ht="69.95" customHeight="1" x14ac:dyDescent="0.2">
      <c r="A17" s="57"/>
      <c r="B17" s="489">
        <f>'Umrechnung V '!U76</f>
        <v>0</v>
      </c>
      <c r="C17" s="635" t="str">
        <f>'Umrechnung V '!C76</f>
        <v/>
      </c>
      <c r="D17" s="635" t="str">
        <f>'Umrechnung V '!D76</f>
        <v/>
      </c>
      <c r="E17" s="635" t="str">
        <f>'Umrechnung V '!E76</f>
        <v/>
      </c>
      <c r="F17" s="635" t="str">
        <f>'Umrechnung V '!F76</f>
        <v/>
      </c>
      <c r="G17" s="635" t="str">
        <f>'Umrechnung V '!G76</f>
        <v/>
      </c>
      <c r="H17" s="640" t="str">
        <f>'Umrechnung V '!H76</f>
        <v/>
      </c>
      <c r="I17" s="641">
        <f>'Umrechnung V '!I76</f>
        <v>0</v>
      </c>
      <c r="J17" s="641" t="str">
        <f>'Umrechnung V '!J76</f>
        <v/>
      </c>
      <c r="K17" s="640" t="str">
        <f>'Umrechnung V '!K76</f>
        <v/>
      </c>
      <c r="L17" s="640" t="str">
        <f>'Umrechnung V '!L76</f>
        <v/>
      </c>
      <c r="M17" s="650" t="str">
        <f>'Umrechnung V '!M76</f>
        <v/>
      </c>
      <c r="N17" s="641" t="str">
        <f>'Umrechnung V '!N76</f>
        <v/>
      </c>
      <c r="O17" s="635" t="str">
        <f>'Umrechnung V '!O76</f>
        <v/>
      </c>
      <c r="P17" s="58"/>
      <c r="Q17" s="59"/>
      <c r="R17" s="60"/>
      <c r="S17" s="59"/>
      <c r="T17" s="59"/>
      <c r="U17" s="59"/>
      <c r="V17" s="60"/>
      <c r="W17" s="60"/>
    </row>
    <row r="18" spans="1:25" s="61" customFormat="1" ht="69.95" customHeight="1" x14ac:dyDescent="0.2">
      <c r="A18" s="57"/>
      <c r="B18" s="651">
        <f>'Umrechnung V '!U77</f>
        <v>0</v>
      </c>
      <c r="C18" s="636" t="str">
        <f>'Umrechnung V '!C77</f>
        <v/>
      </c>
      <c r="D18" s="636" t="str">
        <f>'Umrechnung V '!D77</f>
        <v/>
      </c>
      <c r="E18" s="636" t="str">
        <f>'Umrechnung V '!E77</f>
        <v/>
      </c>
      <c r="F18" s="636" t="str">
        <f>'Umrechnung V '!F77</f>
        <v/>
      </c>
      <c r="G18" s="636" t="str">
        <f>'Umrechnung V '!G77</f>
        <v/>
      </c>
      <c r="H18" s="618" t="str">
        <f>'Umrechnung V '!H77</f>
        <v/>
      </c>
      <c r="I18" s="642">
        <f>'Umrechnung V '!I77</f>
        <v>0</v>
      </c>
      <c r="J18" s="642" t="str">
        <f>'Umrechnung V '!J77</f>
        <v/>
      </c>
      <c r="K18" s="618" t="str">
        <f>'Umrechnung V '!K77</f>
        <v/>
      </c>
      <c r="L18" s="618" t="str">
        <f>'Umrechnung V '!L77</f>
        <v/>
      </c>
      <c r="M18" s="652" t="str">
        <f>'Umrechnung V '!M77</f>
        <v/>
      </c>
      <c r="N18" s="642" t="str">
        <f>'Umrechnung V '!N77</f>
        <v/>
      </c>
      <c r="O18" s="636" t="str">
        <f>'Umrechnung V '!O77</f>
        <v/>
      </c>
      <c r="P18" s="58"/>
      <c r="Q18" s="59"/>
      <c r="R18" s="60"/>
      <c r="S18" s="59"/>
      <c r="T18" s="59"/>
      <c r="U18" s="59"/>
      <c r="V18" s="60"/>
      <c r="W18" s="60"/>
    </row>
    <row r="19" spans="1:25" s="61" customFormat="1" ht="69.95" customHeight="1" x14ac:dyDescent="0.2">
      <c r="A19" s="57"/>
      <c r="B19" s="489">
        <f>'Umrechnung V '!U78</f>
        <v>0</v>
      </c>
      <c r="C19" s="635" t="str">
        <f>'Umrechnung V '!C78</f>
        <v/>
      </c>
      <c r="D19" s="635" t="str">
        <f>'Umrechnung V '!D78</f>
        <v/>
      </c>
      <c r="E19" s="635" t="str">
        <f>'Umrechnung V '!E78</f>
        <v/>
      </c>
      <c r="F19" s="635" t="str">
        <f>'Umrechnung V '!F78</f>
        <v/>
      </c>
      <c r="G19" s="635" t="str">
        <f>'Umrechnung V '!G78</f>
        <v/>
      </c>
      <c r="H19" s="640" t="str">
        <f>'Umrechnung V '!H78</f>
        <v/>
      </c>
      <c r="I19" s="641">
        <f>'Umrechnung V '!I78</f>
        <v>0</v>
      </c>
      <c r="J19" s="641" t="str">
        <f>'Umrechnung V '!J78</f>
        <v/>
      </c>
      <c r="K19" s="640" t="str">
        <f>'Umrechnung V '!K78</f>
        <v/>
      </c>
      <c r="L19" s="640" t="str">
        <f>'Umrechnung V '!L78</f>
        <v/>
      </c>
      <c r="M19" s="650" t="str">
        <f>'Umrechnung V '!M78</f>
        <v/>
      </c>
      <c r="N19" s="641" t="str">
        <f>'Umrechnung V '!N78</f>
        <v/>
      </c>
      <c r="O19" s="635" t="str">
        <f>'Umrechnung V '!O78</f>
        <v/>
      </c>
      <c r="P19" s="58"/>
      <c r="Q19" s="59"/>
      <c r="R19" s="60"/>
      <c r="S19" s="59"/>
      <c r="T19" s="59"/>
      <c r="U19" s="59"/>
      <c r="V19" s="60"/>
      <c r="W19" s="60"/>
    </row>
    <row r="20" spans="1:25" s="61" customFormat="1" ht="69.95" customHeight="1" x14ac:dyDescent="0.2">
      <c r="A20" s="57"/>
      <c r="B20" s="651">
        <f>'Umrechnung V '!U79</f>
        <v>0</v>
      </c>
      <c r="C20" s="636" t="str">
        <f>'Umrechnung V '!C79</f>
        <v/>
      </c>
      <c r="D20" s="636" t="str">
        <f>'Umrechnung V '!D79</f>
        <v/>
      </c>
      <c r="E20" s="636" t="str">
        <f>'Umrechnung V '!E79</f>
        <v/>
      </c>
      <c r="F20" s="636" t="str">
        <f>'Umrechnung V '!F79</f>
        <v/>
      </c>
      <c r="G20" s="636" t="str">
        <f>'Umrechnung V '!G79</f>
        <v/>
      </c>
      <c r="H20" s="618" t="str">
        <f>'Umrechnung V '!H79</f>
        <v/>
      </c>
      <c r="I20" s="642">
        <f>'Umrechnung V '!I79</f>
        <v>0</v>
      </c>
      <c r="J20" s="642" t="str">
        <f>'Umrechnung V '!J79</f>
        <v/>
      </c>
      <c r="K20" s="618" t="str">
        <f>'Umrechnung V '!K79</f>
        <v/>
      </c>
      <c r="L20" s="618" t="str">
        <f>'Umrechnung V '!L79</f>
        <v/>
      </c>
      <c r="M20" s="652" t="str">
        <f>'Umrechnung V '!M79</f>
        <v/>
      </c>
      <c r="N20" s="642" t="str">
        <f>'Umrechnung V '!N79</f>
        <v/>
      </c>
      <c r="O20" s="636" t="str">
        <f>'Umrechnung V '!O79</f>
        <v/>
      </c>
      <c r="P20" s="58"/>
      <c r="Q20" s="59"/>
      <c r="R20" s="60"/>
      <c r="S20" s="59"/>
      <c r="T20" s="59"/>
      <c r="U20" s="62"/>
      <c r="V20" s="63"/>
      <c r="W20" s="63"/>
    </row>
    <row r="21" spans="1:25" s="61" customFormat="1" ht="69.95" customHeight="1" x14ac:dyDescent="0.2">
      <c r="A21" s="57"/>
      <c r="B21" s="489">
        <f>'Umrechnung V '!U80</f>
        <v>0</v>
      </c>
      <c r="C21" s="49" t="str">
        <f>'Umrechnung V '!C80</f>
        <v/>
      </c>
      <c r="D21" s="49" t="str">
        <f>'Umrechnung V '!D80</f>
        <v/>
      </c>
      <c r="E21" s="49" t="str">
        <f>'Umrechnung V '!E80</f>
        <v/>
      </c>
      <c r="F21" s="49" t="str">
        <f>'Umrechnung V '!F80</f>
        <v/>
      </c>
      <c r="G21" s="49" t="str">
        <f>'Umrechnung V '!G80</f>
        <v/>
      </c>
      <c r="H21" s="490" t="str">
        <f>'Umrechnung V '!H80</f>
        <v/>
      </c>
      <c r="I21" s="491">
        <f>'Umrechnung V '!I80</f>
        <v>0</v>
      </c>
      <c r="J21" s="491" t="str">
        <f>'Umrechnung V '!J80</f>
        <v/>
      </c>
      <c r="K21" s="490" t="str">
        <f>'Umrechnung V '!K80</f>
        <v/>
      </c>
      <c r="L21" s="490" t="str">
        <f>'Umrechnung V '!L80</f>
        <v/>
      </c>
      <c r="M21" s="492" t="str">
        <f>'Umrechnung V '!M80</f>
        <v/>
      </c>
      <c r="N21" s="491" t="str">
        <f>'Umrechnung V '!N80</f>
        <v/>
      </c>
      <c r="O21" s="49" t="str">
        <f>'Umrechnung V '!O80</f>
        <v/>
      </c>
      <c r="P21" s="58"/>
      <c r="Q21" s="59"/>
      <c r="R21" s="60"/>
      <c r="S21" s="64"/>
      <c r="T21" s="64"/>
      <c r="U21" s="62"/>
      <c r="V21" s="63"/>
      <c r="W21" s="63"/>
    </row>
    <row r="22" spans="1:25" s="61" customFormat="1" ht="20.25" x14ac:dyDescent="0.2">
      <c r="A22" s="57"/>
      <c r="B22" s="80"/>
      <c r="C22" s="81"/>
      <c r="D22" s="81"/>
      <c r="E22" s="81"/>
      <c r="F22" s="81"/>
      <c r="G22" s="81"/>
      <c r="H22" s="81"/>
      <c r="I22" s="81"/>
      <c r="J22" s="81"/>
      <c r="K22" s="81"/>
      <c r="L22" s="81"/>
      <c r="M22" s="81"/>
      <c r="N22" s="81"/>
      <c r="O22" s="81"/>
      <c r="P22" s="80"/>
    </row>
    <row r="23" spans="1:25" s="61" customFormat="1" ht="20.25" x14ac:dyDescent="0.2">
      <c r="A23" s="57"/>
      <c r="B23" s="80"/>
      <c r="C23" s="81"/>
      <c r="D23" s="81"/>
      <c r="E23" s="81"/>
      <c r="F23" s="81"/>
      <c r="G23" s="81"/>
      <c r="H23" s="81"/>
      <c r="I23" s="81"/>
      <c r="J23" s="81"/>
      <c r="K23" s="81"/>
      <c r="L23" s="81"/>
      <c r="M23" s="81"/>
      <c r="N23" s="81"/>
      <c r="O23" s="81"/>
      <c r="P23" s="80"/>
    </row>
    <row r="24" spans="1:25" s="61" customFormat="1" ht="20.25" x14ac:dyDescent="0.3">
      <c r="A24" s="57"/>
      <c r="B24" s="80"/>
      <c r="C24" s="81"/>
      <c r="D24" s="81"/>
      <c r="E24" s="81"/>
      <c r="F24" s="81"/>
      <c r="G24" s="81"/>
      <c r="H24" s="81"/>
      <c r="I24" s="81"/>
      <c r="J24" s="81"/>
      <c r="K24" s="81"/>
      <c r="L24" s="81"/>
      <c r="M24" s="81"/>
      <c r="N24" s="81"/>
      <c r="O24" s="81"/>
      <c r="P24" s="102"/>
    </row>
    <row r="25" spans="1:25" s="61" customFormat="1" ht="20.25" x14ac:dyDescent="0.3">
      <c r="A25" s="57"/>
      <c r="B25" s="80"/>
      <c r="C25" s="33"/>
      <c r="D25" s="33"/>
      <c r="E25" s="33"/>
      <c r="F25" s="33"/>
      <c r="G25" s="33"/>
      <c r="H25" s="33"/>
      <c r="I25" s="33"/>
      <c r="J25" s="80"/>
      <c r="K25" s="80"/>
      <c r="L25" s="80"/>
      <c r="M25" s="80"/>
      <c r="N25" s="80"/>
      <c r="O25" s="80"/>
      <c r="P25" s="102"/>
    </row>
    <row r="26" spans="1:25" s="61" customFormat="1" ht="20.25" x14ac:dyDescent="0.2">
      <c r="A26" s="57"/>
      <c r="B26" s="80"/>
      <c r="C26" s="81"/>
      <c r="D26" s="81"/>
      <c r="E26" s="81"/>
      <c r="F26" s="81"/>
      <c r="G26" s="81"/>
      <c r="H26" s="81"/>
      <c r="I26" s="81"/>
      <c r="J26" s="81"/>
      <c r="K26" s="81"/>
      <c r="L26" s="81"/>
      <c r="M26" s="81"/>
      <c r="N26" s="81"/>
      <c r="O26" s="81"/>
      <c r="P26" s="80"/>
    </row>
    <row r="27" spans="1:25" s="61" customFormat="1" ht="20.25" x14ac:dyDescent="0.3">
      <c r="A27" s="57"/>
      <c r="B27" s="80"/>
      <c r="C27" s="81"/>
      <c r="D27" s="81"/>
      <c r="E27" s="81"/>
      <c r="F27" s="81"/>
      <c r="G27" s="81"/>
      <c r="H27" s="81"/>
      <c r="I27" s="81"/>
      <c r="J27" s="81"/>
      <c r="K27" s="81"/>
      <c r="L27" s="81"/>
      <c r="M27" s="81"/>
      <c r="N27" s="81"/>
      <c r="O27" s="81"/>
      <c r="P27" s="102"/>
    </row>
    <row r="28" spans="1:25" s="61" customFormat="1" ht="20.25" x14ac:dyDescent="0.3">
      <c r="A28" s="57"/>
      <c r="B28" s="80"/>
      <c r="C28" s="33"/>
      <c r="D28" s="33"/>
      <c r="E28" s="33"/>
      <c r="F28" s="33"/>
      <c r="G28" s="80"/>
      <c r="H28" s="80"/>
      <c r="I28" s="80"/>
      <c r="J28" s="80"/>
      <c r="K28" s="80"/>
      <c r="L28" s="80"/>
      <c r="M28" s="80"/>
      <c r="N28" s="80"/>
      <c r="O28" s="80"/>
      <c r="P28" s="102"/>
    </row>
    <row r="29" spans="1:25" s="61" customFormat="1" ht="20.25" x14ac:dyDescent="0.3">
      <c r="A29" s="57"/>
      <c r="B29" s="80"/>
      <c r="C29" s="34"/>
      <c r="D29" s="34"/>
      <c r="E29" s="34"/>
      <c r="F29" s="25"/>
      <c r="G29" s="493"/>
      <c r="H29" s="493"/>
      <c r="I29" s="493"/>
      <c r="J29" s="80"/>
      <c r="K29" s="80"/>
      <c r="L29" s="80"/>
      <c r="M29" s="80"/>
      <c r="N29" s="80"/>
      <c r="O29" s="80"/>
      <c r="P29" s="102"/>
      <c r="Y29" s="70"/>
    </row>
    <row r="30" spans="1:25" s="61" customFormat="1" ht="20.25" x14ac:dyDescent="0.3">
      <c r="A30" s="57"/>
      <c r="B30" s="80"/>
      <c r="C30" s="25" t="s">
        <v>39</v>
      </c>
      <c r="D30" s="25"/>
      <c r="E30" s="25"/>
      <c r="F30" s="25"/>
      <c r="G30" s="494" t="s">
        <v>40</v>
      </c>
      <c r="H30" s="494"/>
      <c r="I30" s="494"/>
      <c r="J30" s="80"/>
      <c r="K30" s="80"/>
      <c r="L30" s="80"/>
      <c r="M30" s="80"/>
      <c r="N30" s="80"/>
      <c r="O30" s="80"/>
      <c r="P30" s="102"/>
    </row>
    <row r="31" spans="1:25" s="61" customFormat="1" ht="20.25" x14ac:dyDescent="0.2">
      <c r="A31" s="57"/>
      <c r="B31" s="80"/>
      <c r="C31" s="495"/>
      <c r="D31" s="495"/>
      <c r="E31" s="495"/>
      <c r="F31" s="81"/>
      <c r="G31" s="81"/>
      <c r="H31" s="81"/>
      <c r="I31" s="81"/>
      <c r="J31" s="81"/>
      <c r="K31" s="81"/>
      <c r="L31" s="81"/>
      <c r="M31" s="81"/>
      <c r="N31" s="81"/>
      <c r="O31" s="81"/>
      <c r="P31" s="80"/>
      <c r="Y31" s="70"/>
    </row>
    <row r="32" spans="1:25" s="61" customFormat="1" ht="20.25" x14ac:dyDescent="0.3">
      <c r="A32" s="57"/>
      <c r="B32" s="80"/>
      <c r="C32" s="81"/>
      <c r="D32" s="81"/>
      <c r="E32" s="81"/>
      <c r="F32" s="81"/>
      <c r="G32" s="81"/>
      <c r="H32" s="81"/>
      <c r="I32" s="81"/>
      <c r="J32" s="81"/>
      <c r="K32" s="81"/>
      <c r="L32" s="81"/>
      <c r="M32" s="81"/>
      <c r="N32" s="81"/>
      <c r="O32" s="81"/>
      <c r="P32" s="102"/>
    </row>
    <row r="33" spans="1:23" s="61" customFormat="1" ht="92.25" customHeight="1" x14ac:dyDescent="0.2">
      <c r="A33" s="57"/>
      <c r="B33" s="484" t="s">
        <v>217</v>
      </c>
      <c r="C33" s="485" t="s">
        <v>214</v>
      </c>
      <c r="D33" s="485" t="s">
        <v>22</v>
      </c>
      <c r="E33" s="485" t="s">
        <v>14</v>
      </c>
      <c r="F33" s="486" t="s">
        <v>100</v>
      </c>
      <c r="G33" s="485" t="s">
        <v>20</v>
      </c>
      <c r="H33" s="485" t="s">
        <v>101</v>
      </c>
      <c r="I33" s="487" t="s">
        <v>102</v>
      </c>
      <c r="J33" s="487" t="s">
        <v>98</v>
      </c>
      <c r="K33" s="487" t="s">
        <v>215</v>
      </c>
      <c r="L33" s="485" t="s">
        <v>97</v>
      </c>
      <c r="M33" s="485" t="s">
        <v>103</v>
      </c>
      <c r="N33" s="485" t="s">
        <v>104</v>
      </c>
      <c r="O33" s="634" t="s">
        <v>216</v>
      </c>
      <c r="P33" s="58"/>
      <c r="Q33" s="59"/>
      <c r="R33" s="60"/>
      <c r="S33" s="59"/>
      <c r="T33" s="59"/>
      <c r="U33" s="59"/>
      <c r="V33" s="60"/>
      <c r="W33" s="60"/>
    </row>
    <row r="34" spans="1:23" s="61" customFormat="1" ht="69.95" customHeight="1" x14ac:dyDescent="0.2">
      <c r="A34" s="57"/>
      <c r="B34" s="489">
        <f>'Umrechnung V '!U81</f>
        <v>0</v>
      </c>
      <c r="C34" s="635" t="str">
        <f>'Umrechnung V '!C81</f>
        <v/>
      </c>
      <c r="D34" s="635" t="str">
        <f>'Umrechnung V '!D81</f>
        <v/>
      </c>
      <c r="E34" s="635" t="str">
        <f>'Umrechnung V '!E81</f>
        <v/>
      </c>
      <c r="F34" s="635" t="str">
        <f>'Umrechnung V '!F81</f>
        <v/>
      </c>
      <c r="G34" s="635" t="str">
        <f>'Umrechnung V '!G81</f>
        <v/>
      </c>
      <c r="H34" s="640" t="str">
        <f>'Umrechnung V '!H81</f>
        <v/>
      </c>
      <c r="I34" s="641">
        <f>'Umrechnung V '!I81</f>
        <v>0</v>
      </c>
      <c r="J34" s="641" t="str">
        <f>'Umrechnung V '!J81</f>
        <v/>
      </c>
      <c r="K34" s="640" t="str">
        <f>'Umrechnung V '!K81</f>
        <v/>
      </c>
      <c r="L34" s="640" t="str">
        <f>'Umrechnung V '!L81</f>
        <v/>
      </c>
      <c r="M34" s="650" t="str">
        <f>'Umrechnung V '!M81</f>
        <v/>
      </c>
      <c r="N34" s="641" t="str">
        <f>'Umrechnung V '!N81</f>
        <v/>
      </c>
      <c r="O34" s="635" t="str">
        <f>'Umrechnung V '!O81</f>
        <v/>
      </c>
      <c r="P34" s="58"/>
      <c r="Q34" s="59"/>
      <c r="R34" s="60"/>
      <c r="S34" s="59"/>
      <c r="T34" s="59"/>
      <c r="U34" s="59"/>
      <c r="V34" s="60"/>
      <c r="W34" s="60"/>
    </row>
    <row r="35" spans="1:23" s="61" customFormat="1" ht="69.95" customHeight="1" x14ac:dyDescent="0.2">
      <c r="A35" s="57"/>
      <c r="B35" s="651">
        <f>'Umrechnung V '!U82</f>
        <v>0</v>
      </c>
      <c r="C35" s="636" t="str">
        <f>'Umrechnung V '!C82</f>
        <v/>
      </c>
      <c r="D35" s="636" t="str">
        <f>'Umrechnung V '!D82</f>
        <v/>
      </c>
      <c r="E35" s="636" t="str">
        <f>'Umrechnung V '!E82</f>
        <v/>
      </c>
      <c r="F35" s="636" t="str">
        <f>'Umrechnung V '!F82</f>
        <v/>
      </c>
      <c r="G35" s="636" t="str">
        <f>'Umrechnung V '!G82</f>
        <v/>
      </c>
      <c r="H35" s="618" t="str">
        <f>'Umrechnung V '!H82</f>
        <v/>
      </c>
      <c r="I35" s="642">
        <f>'Umrechnung V '!I82</f>
        <v>0</v>
      </c>
      <c r="J35" s="642" t="str">
        <f>'Umrechnung V '!J82</f>
        <v/>
      </c>
      <c r="K35" s="618" t="str">
        <f>'Umrechnung V '!K82</f>
        <v/>
      </c>
      <c r="L35" s="618" t="str">
        <f>'Umrechnung V '!L82</f>
        <v/>
      </c>
      <c r="M35" s="652" t="str">
        <f>'Umrechnung V '!M82</f>
        <v/>
      </c>
      <c r="N35" s="642" t="str">
        <f>'Umrechnung V '!N82</f>
        <v/>
      </c>
      <c r="O35" s="636" t="str">
        <f>'Umrechnung V '!O82</f>
        <v/>
      </c>
      <c r="P35" s="58"/>
      <c r="Q35" s="59"/>
      <c r="R35" s="60"/>
      <c r="S35" s="59"/>
      <c r="T35" s="59"/>
      <c r="U35" s="59"/>
    </row>
    <row r="36" spans="1:23" s="61" customFormat="1" ht="69.95" customHeight="1" x14ac:dyDescent="0.2">
      <c r="A36" s="57"/>
      <c r="B36" s="489">
        <f>'Umrechnung V '!U83</f>
        <v>0</v>
      </c>
      <c r="C36" s="635" t="str">
        <f>'Umrechnung V '!C83</f>
        <v/>
      </c>
      <c r="D36" s="635" t="str">
        <f>'Umrechnung V '!D83</f>
        <v/>
      </c>
      <c r="E36" s="635" t="str">
        <f>'Umrechnung V '!E83</f>
        <v/>
      </c>
      <c r="F36" s="635" t="str">
        <f>'Umrechnung V '!F83</f>
        <v/>
      </c>
      <c r="G36" s="635" t="str">
        <f>'Umrechnung V '!G83</f>
        <v/>
      </c>
      <c r="H36" s="640" t="str">
        <f>'Umrechnung V '!H83</f>
        <v/>
      </c>
      <c r="I36" s="641">
        <f>'Umrechnung V '!I83</f>
        <v>0</v>
      </c>
      <c r="J36" s="641" t="str">
        <f>'Umrechnung V '!J83</f>
        <v/>
      </c>
      <c r="K36" s="640" t="str">
        <f>'Umrechnung V '!K83</f>
        <v/>
      </c>
      <c r="L36" s="640" t="str">
        <f>'Umrechnung V '!L83</f>
        <v/>
      </c>
      <c r="M36" s="650" t="str">
        <f>'Umrechnung V '!M83</f>
        <v/>
      </c>
      <c r="N36" s="641" t="str">
        <f>'Umrechnung V '!N83</f>
        <v/>
      </c>
      <c r="O36" s="635" t="str">
        <f>'Umrechnung V '!O83</f>
        <v/>
      </c>
      <c r="P36" s="58"/>
      <c r="Q36" s="59"/>
      <c r="R36" s="60"/>
      <c r="S36" s="59"/>
      <c r="T36" s="59"/>
      <c r="U36" s="59"/>
    </row>
    <row r="37" spans="1:23" s="61" customFormat="1" ht="69.95" customHeight="1" x14ac:dyDescent="0.2">
      <c r="A37" s="57"/>
      <c r="B37" s="651">
        <f>'Umrechnung V '!U84</f>
        <v>0</v>
      </c>
      <c r="C37" s="636" t="str">
        <f>'Umrechnung V '!C84</f>
        <v/>
      </c>
      <c r="D37" s="636" t="str">
        <f>'Umrechnung V '!D84</f>
        <v/>
      </c>
      <c r="E37" s="636" t="str">
        <f>'Umrechnung V '!E84</f>
        <v/>
      </c>
      <c r="F37" s="636" t="str">
        <f>'Umrechnung V '!F84</f>
        <v/>
      </c>
      <c r="G37" s="636" t="str">
        <f>'Umrechnung V '!G84</f>
        <v/>
      </c>
      <c r="H37" s="618" t="str">
        <f>'Umrechnung V '!H84</f>
        <v/>
      </c>
      <c r="I37" s="642">
        <f>'Umrechnung V '!I84</f>
        <v>0</v>
      </c>
      <c r="J37" s="642" t="str">
        <f>'Umrechnung V '!J84</f>
        <v/>
      </c>
      <c r="K37" s="618" t="str">
        <f>'Umrechnung V '!K84</f>
        <v/>
      </c>
      <c r="L37" s="618" t="str">
        <f>'Umrechnung V '!L84</f>
        <v/>
      </c>
      <c r="M37" s="652" t="str">
        <f>'Umrechnung V '!M84</f>
        <v/>
      </c>
      <c r="N37" s="642" t="str">
        <f>'Umrechnung V '!N84</f>
        <v/>
      </c>
      <c r="O37" s="636" t="str">
        <f>'Umrechnung V '!O84</f>
        <v/>
      </c>
      <c r="P37" s="58"/>
      <c r="Q37" s="59"/>
      <c r="R37" s="60"/>
      <c r="S37" s="59"/>
      <c r="T37" s="59"/>
      <c r="U37" s="59"/>
    </row>
    <row r="38" spans="1:23" s="61" customFormat="1" ht="69.95" customHeight="1" x14ac:dyDescent="0.2">
      <c r="A38" s="57"/>
      <c r="B38" s="489">
        <f>'Umrechnung V '!U85</f>
        <v>0</v>
      </c>
      <c r="C38" s="635" t="str">
        <f>'Umrechnung V '!C85</f>
        <v/>
      </c>
      <c r="D38" s="635" t="str">
        <f>'Umrechnung V '!D85</f>
        <v/>
      </c>
      <c r="E38" s="635" t="str">
        <f>'Umrechnung V '!E85</f>
        <v/>
      </c>
      <c r="F38" s="635" t="str">
        <f>'Umrechnung V '!F85</f>
        <v/>
      </c>
      <c r="G38" s="635" t="str">
        <f>'Umrechnung V '!G85</f>
        <v/>
      </c>
      <c r="H38" s="640" t="str">
        <f>'Umrechnung V '!H85</f>
        <v/>
      </c>
      <c r="I38" s="641">
        <f>'Umrechnung V '!I85</f>
        <v>0</v>
      </c>
      <c r="J38" s="641" t="str">
        <f>'Umrechnung V '!J85</f>
        <v/>
      </c>
      <c r="K38" s="640" t="str">
        <f>'Umrechnung V '!K85</f>
        <v/>
      </c>
      <c r="L38" s="640" t="str">
        <f>'Umrechnung V '!L85</f>
        <v/>
      </c>
      <c r="M38" s="650" t="str">
        <f>'Umrechnung V '!M85</f>
        <v/>
      </c>
      <c r="N38" s="641" t="str">
        <f>'Umrechnung V '!N85</f>
        <v/>
      </c>
      <c r="O38" s="635" t="str">
        <f>'Umrechnung V '!O85</f>
        <v/>
      </c>
      <c r="P38" s="58"/>
      <c r="Q38" s="59"/>
      <c r="R38" s="60"/>
      <c r="S38" s="59"/>
      <c r="T38" s="59"/>
      <c r="U38" s="59"/>
      <c r="V38" s="60"/>
      <c r="W38" s="60"/>
    </row>
    <row r="39" spans="1:23" s="61" customFormat="1" ht="69.95" customHeight="1" x14ac:dyDescent="0.2">
      <c r="A39" s="57"/>
      <c r="B39" s="651">
        <f>'Umrechnung V '!U86</f>
        <v>0</v>
      </c>
      <c r="C39" s="636" t="str">
        <f>'Umrechnung V '!C86</f>
        <v/>
      </c>
      <c r="D39" s="636" t="str">
        <f>'Umrechnung V '!D86</f>
        <v/>
      </c>
      <c r="E39" s="636" t="str">
        <f>'Umrechnung V '!E86</f>
        <v/>
      </c>
      <c r="F39" s="636" t="str">
        <f>'Umrechnung V '!F86</f>
        <v/>
      </c>
      <c r="G39" s="636" t="str">
        <f>'Umrechnung V '!G86</f>
        <v/>
      </c>
      <c r="H39" s="618" t="str">
        <f>'Umrechnung V '!H86</f>
        <v/>
      </c>
      <c r="I39" s="642">
        <f>'Umrechnung V '!I86</f>
        <v>0</v>
      </c>
      <c r="J39" s="642" t="str">
        <f>'Umrechnung V '!J86</f>
        <v/>
      </c>
      <c r="K39" s="618" t="str">
        <f>'Umrechnung V '!K86</f>
        <v/>
      </c>
      <c r="L39" s="618" t="str">
        <f>'Umrechnung V '!L86</f>
        <v/>
      </c>
      <c r="M39" s="652" t="str">
        <f>'Umrechnung V '!M86</f>
        <v/>
      </c>
      <c r="N39" s="642" t="str">
        <f>'Umrechnung V '!N86</f>
        <v/>
      </c>
      <c r="O39" s="636" t="str">
        <f>'Umrechnung V '!O86</f>
        <v/>
      </c>
      <c r="P39" s="58"/>
      <c r="Q39" s="59"/>
      <c r="R39" s="60"/>
      <c r="S39" s="59"/>
      <c r="T39" s="59"/>
      <c r="U39" s="59"/>
    </row>
    <row r="40" spans="1:23" s="61" customFormat="1" ht="69.95" customHeight="1" x14ac:dyDescent="0.2">
      <c r="A40" s="57"/>
      <c r="B40" s="489">
        <f>'Umrechnung V '!U87</f>
        <v>0</v>
      </c>
      <c r="C40" s="635" t="str">
        <f>'Umrechnung V '!C87</f>
        <v/>
      </c>
      <c r="D40" s="635" t="str">
        <f>'Umrechnung V '!D87</f>
        <v/>
      </c>
      <c r="E40" s="635" t="str">
        <f>'Umrechnung V '!E87</f>
        <v/>
      </c>
      <c r="F40" s="635" t="str">
        <f>'Umrechnung V '!F87</f>
        <v/>
      </c>
      <c r="G40" s="635" t="str">
        <f>'Umrechnung V '!G87</f>
        <v/>
      </c>
      <c r="H40" s="640" t="str">
        <f>'Umrechnung V '!H87</f>
        <v/>
      </c>
      <c r="I40" s="641">
        <f>'Umrechnung V '!I87</f>
        <v>0</v>
      </c>
      <c r="J40" s="641" t="str">
        <f>'Umrechnung V '!J87</f>
        <v/>
      </c>
      <c r="K40" s="640" t="str">
        <f>'Umrechnung V '!K87</f>
        <v/>
      </c>
      <c r="L40" s="640" t="str">
        <f>'Umrechnung V '!L87</f>
        <v/>
      </c>
      <c r="M40" s="650" t="str">
        <f>'Umrechnung V '!M87</f>
        <v/>
      </c>
      <c r="N40" s="641" t="str">
        <f>'Umrechnung V '!N87</f>
        <v/>
      </c>
      <c r="O40" s="635" t="str">
        <f>'Umrechnung V '!O87</f>
        <v/>
      </c>
      <c r="P40" s="58"/>
      <c r="Q40" s="59"/>
      <c r="R40" s="60"/>
      <c r="S40" s="59"/>
      <c r="T40" s="59"/>
      <c r="U40" s="59"/>
    </row>
    <row r="41" spans="1:23" s="61" customFormat="1" ht="69.95" customHeight="1" x14ac:dyDescent="0.2">
      <c r="A41" s="57"/>
      <c r="B41" s="651">
        <f>'Umrechnung V '!U88</f>
        <v>0</v>
      </c>
      <c r="C41" s="636" t="str">
        <f>'Umrechnung V '!C88</f>
        <v/>
      </c>
      <c r="D41" s="636" t="str">
        <f>'Umrechnung V '!D88</f>
        <v/>
      </c>
      <c r="E41" s="636" t="str">
        <f>'Umrechnung V '!E88</f>
        <v/>
      </c>
      <c r="F41" s="636" t="str">
        <f>'Umrechnung V '!F88</f>
        <v/>
      </c>
      <c r="G41" s="636" t="str">
        <f>'Umrechnung V '!G88</f>
        <v/>
      </c>
      <c r="H41" s="618" t="str">
        <f>'Umrechnung V '!H88</f>
        <v/>
      </c>
      <c r="I41" s="642">
        <f>'Umrechnung V '!I88</f>
        <v>0</v>
      </c>
      <c r="J41" s="642" t="str">
        <f>'Umrechnung V '!J88</f>
        <v/>
      </c>
      <c r="K41" s="618" t="str">
        <f>'Umrechnung V '!K88</f>
        <v/>
      </c>
      <c r="L41" s="618" t="str">
        <f>'Umrechnung V '!L88</f>
        <v/>
      </c>
      <c r="M41" s="652" t="str">
        <f>'Umrechnung V '!M88</f>
        <v/>
      </c>
      <c r="N41" s="642" t="str">
        <f>'Umrechnung V '!N88</f>
        <v/>
      </c>
      <c r="O41" s="636" t="str">
        <f>'Umrechnung V '!O88</f>
        <v/>
      </c>
      <c r="P41" s="58"/>
      <c r="Q41" s="59"/>
      <c r="R41" s="60"/>
      <c r="S41" s="59"/>
      <c r="T41" s="59"/>
      <c r="U41" s="59"/>
    </row>
    <row r="42" spans="1:23" s="61" customFormat="1" ht="69.95" customHeight="1" x14ac:dyDescent="0.2">
      <c r="A42" s="57"/>
      <c r="B42" s="489">
        <f>'Umrechnung V '!U89</f>
        <v>0</v>
      </c>
      <c r="C42" s="635" t="str">
        <f>'Umrechnung V '!C89</f>
        <v/>
      </c>
      <c r="D42" s="635" t="str">
        <f>'Umrechnung V '!D89</f>
        <v/>
      </c>
      <c r="E42" s="635" t="str">
        <f>'Umrechnung V '!E89</f>
        <v/>
      </c>
      <c r="F42" s="635" t="str">
        <f>'Umrechnung V '!F89</f>
        <v/>
      </c>
      <c r="G42" s="635" t="str">
        <f>'Umrechnung V '!G89</f>
        <v/>
      </c>
      <c r="H42" s="640" t="str">
        <f>'Umrechnung V '!H89</f>
        <v/>
      </c>
      <c r="I42" s="641">
        <f>'Umrechnung V '!I89</f>
        <v>0</v>
      </c>
      <c r="J42" s="641" t="str">
        <f>'Umrechnung V '!J89</f>
        <v/>
      </c>
      <c r="K42" s="640" t="str">
        <f>'Umrechnung V '!K89</f>
        <v/>
      </c>
      <c r="L42" s="640" t="str">
        <f>'Umrechnung V '!L89</f>
        <v/>
      </c>
      <c r="M42" s="650" t="str">
        <f>'Umrechnung V '!M89</f>
        <v/>
      </c>
      <c r="N42" s="641" t="str">
        <f>'Umrechnung V '!N89</f>
        <v/>
      </c>
      <c r="O42" s="635" t="str">
        <f>'Umrechnung V '!O89</f>
        <v/>
      </c>
      <c r="P42" s="58"/>
      <c r="Q42" s="59"/>
      <c r="R42" s="60"/>
      <c r="S42" s="59"/>
      <c r="T42" s="59"/>
      <c r="U42" s="59"/>
    </row>
    <row r="43" spans="1:23" s="1" customFormat="1" ht="69.95" customHeight="1" x14ac:dyDescent="0.3">
      <c r="A43" s="9"/>
      <c r="B43" s="651">
        <f>'Umrechnung V '!U90</f>
        <v>0</v>
      </c>
      <c r="C43" s="636" t="str">
        <f>'Umrechnung V '!C90</f>
        <v/>
      </c>
      <c r="D43" s="636" t="str">
        <f>'Umrechnung V '!D90</f>
        <v/>
      </c>
      <c r="E43" s="636" t="str">
        <f>'Umrechnung V '!E90</f>
        <v/>
      </c>
      <c r="F43" s="636" t="str">
        <f>'Umrechnung V '!F90</f>
        <v/>
      </c>
      <c r="G43" s="636" t="str">
        <f>'Umrechnung V '!G90</f>
        <v/>
      </c>
      <c r="H43" s="618" t="str">
        <f>'Umrechnung V '!H90</f>
        <v/>
      </c>
      <c r="I43" s="642">
        <f>'Umrechnung V '!I90</f>
        <v>0</v>
      </c>
      <c r="J43" s="642" t="str">
        <f>'Umrechnung V '!J90</f>
        <v/>
      </c>
      <c r="K43" s="618" t="str">
        <f>'Umrechnung V '!K90</f>
        <v/>
      </c>
      <c r="L43" s="618" t="str">
        <f>'Umrechnung V '!L90</f>
        <v/>
      </c>
      <c r="M43" s="652" t="str">
        <f>'Umrechnung V '!M90</f>
        <v/>
      </c>
      <c r="N43" s="642" t="str">
        <f>'Umrechnung V '!N90</f>
        <v/>
      </c>
      <c r="O43" s="636" t="str">
        <f>'Umrechnung V '!O90</f>
        <v/>
      </c>
      <c r="P43" s="54"/>
      <c r="Q43" s="51"/>
      <c r="R43" s="2"/>
      <c r="S43" s="51"/>
      <c r="T43" s="51"/>
      <c r="U43" s="52"/>
      <c r="V43" s="53"/>
      <c r="W43" s="53"/>
    </row>
    <row r="44" spans="1:23" s="1" customFormat="1" ht="69.95" customHeight="1" x14ac:dyDescent="0.3">
      <c r="A44" s="9"/>
      <c r="B44" s="653"/>
      <c r="C44" s="643" t="s">
        <v>49</v>
      </c>
      <c r="D44" s="654"/>
      <c r="E44" s="654"/>
      <c r="F44" s="655"/>
      <c r="G44" s="654"/>
      <c r="H44" s="656"/>
      <c r="I44" s="289">
        <f>SUMIF(I5:I43,"&gt;0")</f>
        <v>24882</v>
      </c>
      <c r="J44" s="289">
        <f>SUM(J31:J43)</f>
        <v>0</v>
      </c>
      <c r="K44" s="657"/>
      <c r="L44" s="637"/>
      <c r="M44" s="658"/>
      <c r="N44" s="637"/>
      <c r="O44" s="637"/>
      <c r="P44" s="12"/>
      <c r="Q44" s="51"/>
      <c r="R44" s="2"/>
      <c r="S44" s="51"/>
      <c r="T44" s="51"/>
      <c r="U44" s="52"/>
      <c r="V44" s="53"/>
      <c r="W44" s="53"/>
    </row>
    <row r="45" spans="1:23" s="1" customFormat="1" ht="69.95" customHeight="1" x14ac:dyDescent="0.3">
      <c r="A45" s="9"/>
      <c r="B45" s="653"/>
      <c r="C45" s="643" t="s">
        <v>41</v>
      </c>
      <c r="D45" s="654"/>
      <c r="E45" s="654"/>
      <c r="F45" s="655"/>
      <c r="G45" s="654"/>
      <c r="H45" s="656"/>
      <c r="I45" s="289">
        <f>SUMIF(I5:I43,"&lt;0")</f>
        <v>-5762.5599999999995</v>
      </c>
      <c r="J45" s="289">
        <f>J44-I45</f>
        <v>5762.5599999999995</v>
      </c>
      <c r="K45" s="643"/>
      <c r="L45" s="637"/>
      <c r="M45" s="658"/>
      <c r="N45" s="637"/>
      <c r="O45" s="637"/>
      <c r="P45" s="12"/>
      <c r="Q45" s="51"/>
      <c r="R45" s="2"/>
      <c r="S45" s="51"/>
      <c r="T45" s="51"/>
      <c r="U45" s="52"/>
      <c r="V45" s="53"/>
      <c r="W45" s="53"/>
    </row>
    <row r="46" spans="1:23" s="1" customFormat="1" ht="69.95" customHeight="1" x14ac:dyDescent="0.3">
      <c r="A46" s="9"/>
      <c r="B46" s="653"/>
      <c r="C46" s="643" t="s">
        <v>201</v>
      </c>
      <c r="D46" s="654"/>
      <c r="E46" s="654"/>
      <c r="F46" s="655"/>
      <c r="G46" s="654"/>
      <c r="H46" s="656"/>
      <c r="I46" s="289">
        <f>I44+I45</f>
        <v>19119.440000000002</v>
      </c>
      <c r="J46" s="289"/>
      <c r="K46" s="643"/>
      <c r="L46" s="637"/>
      <c r="M46" s="658"/>
      <c r="N46" s="637"/>
      <c r="O46" s="637"/>
      <c r="P46" s="12"/>
      <c r="Q46" s="51"/>
      <c r="R46" s="2"/>
      <c r="S46" s="51"/>
      <c r="T46" s="51"/>
      <c r="U46" s="52"/>
      <c r="V46" s="53"/>
      <c r="W46" s="53"/>
    </row>
    <row r="47" spans="1:23" s="61" customFormat="1" ht="20.25" x14ac:dyDescent="0.2">
      <c r="A47" s="57"/>
      <c r="B47" s="80"/>
      <c r="C47" s="81"/>
      <c r="D47" s="81"/>
      <c r="E47" s="81"/>
      <c r="F47" s="81"/>
      <c r="G47" s="81"/>
      <c r="H47" s="81"/>
      <c r="I47" s="81"/>
      <c r="J47" s="81"/>
      <c r="K47" s="81"/>
      <c r="L47" s="81"/>
      <c r="M47" s="81"/>
      <c r="N47" s="81"/>
      <c r="O47" s="81"/>
      <c r="P47" s="80"/>
    </row>
    <row r="48" spans="1:23" s="61" customFormat="1" ht="20.25" x14ac:dyDescent="0.2">
      <c r="A48" s="57"/>
      <c r="B48" s="80"/>
      <c r="C48" s="81"/>
      <c r="D48" s="81"/>
      <c r="E48" s="81"/>
      <c r="F48" s="81"/>
      <c r="G48" s="81"/>
      <c r="H48" s="81"/>
      <c r="I48" s="81"/>
      <c r="J48" s="81"/>
      <c r="K48" s="81"/>
      <c r="L48" s="81"/>
      <c r="M48" s="81"/>
      <c r="N48" s="81"/>
      <c r="O48" s="81"/>
      <c r="P48" s="80"/>
    </row>
    <row r="49" spans="1:25" s="61" customFormat="1" ht="20.25" x14ac:dyDescent="0.2">
      <c r="A49" s="57"/>
      <c r="B49" s="80"/>
      <c r="C49" s="81"/>
      <c r="D49" s="81"/>
      <c r="E49" s="81"/>
      <c r="F49" s="81"/>
      <c r="G49" s="81"/>
      <c r="H49" s="81"/>
      <c r="I49" s="81"/>
      <c r="J49" s="81"/>
      <c r="K49" s="81"/>
      <c r="L49" s="81"/>
      <c r="M49" s="81"/>
      <c r="N49" s="81"/>
      <c r="O49" s="81"/>
      <c r="P49" s="80"/>
      <c r="Y49" s="70"/>
    </row>
    <row r="50" spans="1:25" s="61" customFormat="1" ht="20.25" x14ac:dyDescent="0.3">
      <c r="A50" s="57"/>
      <c r="B50" s="80"/>
      <c r="C50" s="81"/>
      <c r="D50" s="81"/>
      <c r="E50" s="81"/>
      <c r="F50" s="81"/>
      <c r="G50" s="81"/>
      <c r="H50" s="81"/>
      <c r="I50" s="81"/>
      <c r="J50" s="81"/>
      <c r="K50" s="81"/>
      <c r="L50" s="81"/>
      <c r="M50" s="81"/>
      <c r="N50" s="81"/>
      <c r="O50" s="81"/>
      <c r="P50" s="102"/>
    </row>
    <row r="51" spans="1:25" s="61" customFormat="1" ht="20.25" x14ac:dyDescent="0.3">
      <c r="A51" s="57"/>
      <c r="B51" s="80"/>
      <c r="C51" s="33"/>
      <c r="D51" s="33"/>
      <c r="E51" s="33"/>
      <c r="F51" s="33"/>
      <c r="G51" s="33"/>
      <c r="H51" s="33"/>
      <c r="I51" s="33"/>
      <c r="J51" s="80"/>
      <c r="K51" s="80"/>
      <c r="L51" s="80"/>
      <c r="M51" s="80"/>
      <c r="N51" s="80"/>
      <c r="O51" s="80"/>
      <c r="P51" s="102"/>
    </row>
    <row r="52" spans="1:25" s="61" customFormat="1" ht="20.25" x14ac:dyDescent="0.2">
      <c r="A52" s="57"/>
      <c r="B52" s="80"/>
      <c r="C52" s="81"/>
      <c r="D52" s="81"/>
      <c r="E52" s="81"/>
      <c r="F52" s="81"/>
      <c r="G52" s="81"/>
      <c r="H52" s="81"/>
      <c r="I52" s="81"/>
      <c r="J52" s="81"/>
      <c r="K52" s="81"/>
      <c r="L52" s="81"/>
      <c r="M52" s="81"/>
      <c r="N52" s="81"/>
      <c r="O52" s="81"/>
      <c r="P52" s="80"/>
    </row>
    <row r="53" spans="1:25" s="61" customFormat="1" ht="20.25" x14ac:dyDescent="0.2">
      <c r="A53" s="57"/>
      <c r="B53" s="80"/>
      <c r="C53" s="81"/>
      <c r="D53" s="81"/>
      <c r="E53" s="81"/>
      <c r="F53" s="81"/>
      <c r="G53" s="81"/>
      <c r="H53" s="81"/>
      <c r="I53" s="81"/>
      <c r="J53" s="81"/>
      <c r="K53" s="81"/>
      <c r="L53" s="81"/>
      <c r="M53" s="81"/>
      <c r="N53" s="81"/>
      <c r="O53" s="81"/>
      <c r="P53" s="80"/>
      <c r="Y53" s="70"/>
    </row>
    <row r="54" spans="1:25" s="61" customFormat="1" ht="20.25" x14ac:dyDescent="0.3">
      <c r="A54" s="57"/>
      <c r="B54" s="80"/>
      <c r="C54" s="495"/>
      <c r="D54" s="495"/>
      <c r="E54" s="495"/>
      <c r="F54" s="81"/>
      <c r="G54" s="81"/>
      <c r="H54" s="81"/>
      <c r="I54" s="81"/>
      <c r="J54" s="81"/>
      <c r="K54" s="81"/>
      <c r="L54" s="81"/>
      <c r="M54" s="81"/>
      <c r="N54" s="81"/>
      <c r="O54" s="81"/>
      <c r="P54" s="102"/>
    </row>
    <row r="55" spans="1:25" s="61" customFormat="1" ht="20.25" x14ac:dyDescent="0.3">
      <c r="A55" s="57"/>
      <c r="B55" s="80"/>
      <c r="C55" s="33"/>
      <c r="D55" s="33"/>
      <c r="E55" s="33"/>
      <c r="F55" s="33"/>
      <c r="G55" s="80"/>
      <c r="H55" s="80"/>
      <c r="I55" s="80"/>
      <c r="J55" s="33"/>
      <c r="K55" s="80"/>
      <c r="L55" s="80"/>
      <c r="M55" s="80"/>
      <c r="N55" s="80"/>
      <c r="O55" s="80"/>
      <c r="P55" s="102"/>
    </row>
    <row r="56" spans="1:25" s="61" customFormat="1" ht="20.25" x14ac:dyDescent="0.3">
      <c r="A56" s="57"/>
      <c r="B56" s="80"/>
      <c r="C56" s="34"/>
      <c r="D56" s="34"/>
      <c r="E56" s="34"/>
      <c r="F56" s="25"/>
      <c r="G56" s="493"/>
      <c r="H56" s="493"/>
      <c r="I56" s="493"/>
      <c r="J56" s="33"/>
      <c r="K56" s="80"/>
      <c r="L56" s="80"/>
      <c r="M56" s="80"/>
      <c r="N56" s="80"/>
      <c r="O56" s="80"/>
      <c r="P56" s="102"/>
      <c r="Y56" s="70"/>
    </row>
    <row r="57" spans="1:25" s="61" customFormat="1" ht="20.25" x14ac:dyDescent="0.3">
      <c r="A57" s="57"/>
      <c r="B57" s="80"/>
      <c r="C57" s="25" t="s">
        <v>39</v>
      </c>
      <c r="D57" s="25"/>
      <c r="E57" s="25"/>
      <c r="F57" s="25"/>
      <c r="G57" s="494" t="s">
        <v>40</v>
      </c>
      <c r="H57" s="494"/>
      <c r="I57" s="494"/>
      <c r="J57" s="33"/>
      <c r="K57" s="80"/>
      <c r="L57" s="80"/>
      <c r="M57" s="80"/>
      <c r="N57" s="80"/>
      <c r="O57" s="80"/>
      <c r="P57" s="102"/>
    </row>
    <row r="58" spans="1:25" s="61" customFormat="1" ht="20.25" x14ac:dyDescent="0.3">
      <c r="A58" s="57"/>
      <c r="B58" s="80"/>
      <c r="C58" s="25"/>
      <c r="D58" s="25"/>
      <c r="E58" s="25"/>
      <c r="F58" s="25"/>
      <c r="G58" s="494"/>
      <c r="H58" s="494"/>
      <c r="I58" s="494"/>
      <c r="J58" s="33"/>
      <c r="K58" s="80"/>
      <c r="L58" s="80"/>
      <c r="M58" s="80"/>
      <c r="N58" s="80"/>
      <c r="O58" s="80"/>
      <c r="P58" s="102"/>
    </row>
    <row r="59" spans="1:25" s="61" customFormat="1" ht="102" customHeight="1" x14ac:dyDescent="0.2">
      <c r="A59" s="57"/>
      <c r="B59" s="84" t="s">
        <v>113</v>
      </c>
      <c r="C59" s="84" t="s">
        <v>105</v>
      </c>
      <c r="D59" s="84" t="s">
        <v>26</v>
      </c>
      <c r="E59" s="84" t="s">
        <v>54</v>
      </c>
      <c r="F59" s="85" t="s">
        <v>27</v>
      </c>
      <c r="G59" s="84" t="s">
        <v>53</v>
      </c>
      <c r="H59" s="84" t="s">
        <v>28</v>
      </c>
      <c r="I59" s="466" t="s">
        <v>43</v>
      </c>
      <c r="J59" s="466" t="s">
        <v>91</v>
      </c>
      <c r="K59" s="466" t="s">
        <v>109</v>
      </c>
      <c r="L59" s="84" t="s">
        <v>44</v>
      </c>
      <c r="M59" s="84" t="s">
        <v>52</v>
      </c>
      <c r="N59" s="84" t="s">
        <v>106</v>
      </c>
      <c r="O59" s="467" t="s">
        <v>107</v>
      </c>
      <c r="P59" s="638" t="s">
        <v>45</v>
      </c>
      <c r="Q59" s="69"/>
      <c r="R59" s="69"/>
      <c r="S59" s="69"/>
      <c r="T59" s="69"/>
      <c r="U59" s="69"/>
      <c r="V59" s="69"/>
      <c r="W59" s="69"/>
      <c r="X59" s="70"/>
    </row>
    <row r="60" spans="1:25" s="72" customFormat="1" ht="69.95" customHeight="1" x14ac:dyDescent="0.3">
      <c r="A60" s="71"/>
      <c r="B60" s="644">
        <f>'Umrechnung V '!V120</f>
        <v>28</v>
      </c>
      <c r="C60" s="635" t="str">
        <f>'Umrechnung V '!C120</f>
        <v>Doppelhaushälfte Am Sauerwinkel</v>
      </c>
      <c r="D60" s="635" t="str">
        <f>'Umrechnung V '!D120</f>
        <v>Siemone und ich je 50%</v>
      </c>
      <c r="E60" s="635" t="str">
        <f>'Umrechnung V '!E120</f>
        <v>Am Sauerwinkel 43, 30459 Hannover, 143qm</v>
      </c>
      <c r="F60" s="635" t="str">
        <f>'Umrechnung V '!F120</f>
        <v>Hannover</v>
      </c>
      <c r="G60" s="635" t="str">
        <f>'Umrechnung V '!G120</f>
        <v>DB 123 Bl 569</v>
      </c>
      <c r="H60" s="635">
        <f>'Umrechnung V '!H120</f>
        <v>456</v>
      </c>
      <c r="I60" s="641">
        <f>'Umrechnung V '!I120</f>
        <v>350000</v>
      </c>
      <c r="J60" s="641">
        <f>'Umrechnung V '!J120</f>
        <v>0</v>
      </c>
      <c r="K60" s="640">
        <f>'Umrechnung V '!K120</f>
        <v>0</v>
      </c>
      <c r="L60" s="640">
        <f>'Umrechnung V '!L120</f>
        <v>37412</v>
      </c>
      <c r="M60" s="635">
        <f>'Umrechnung V '!M120</f>
        <v>0</v>
      </c>
      <c r="N60" s="641">
        <f>'Umrechnung V '!N120</f>
        <v>1212.25</v>
      </c>
      <c r="O60" s="635">
        <f>'Umrechnung V '!O120</f>
        <v>0</v>
      </c>
      <c r="P60" s="635" t="str">
        <f>'Umrechnung V '!P120</f>
        <v>n</v>
      </c>
      <c r="Q60" s="73"/>
      <c r="R60" s="74"/>
      <c r="S60" s="75"/>
      <c r="T60" s="76"/>
      <c r="U60" s="77"/>
      <c r="V60" s="77"/>
    </row>
    <row r="61" spans="1:25" s="72" customFormat="1" ht="69.95" customHeight="1" x14ac:dyDescent="0.3">
      <c r="A61" s="71"/>
      <c r="B61" s="645">
        <f>'Umrechnung V '!V121</f>
        <v>29</v>
      </c>
      <c r="C61" s="636" t="str">
        <f>'Umrechnung V '!C121</f>
        <v>Darlehen DHH Am Sauerwinkel</v>
      </c>
      <c r="D61" s="636" t="str">
        <f>'Umrechnung V '!D121</f>
        <v>Siemone und ich je 50%</v>
      </c>
      <c r="E61" s="636" t="str">
        <f>'Umrechnung V '!E121</f>
        <v>Am Sauerwinkel 43, 30459 Hannover, 143qm</v>
      </c>
      <c r="F61" s="636" t="str">
        <f>'Umrechnung V '!F121</f>
        <v>Hannover</v>
      </c>
      <c r="G61" s="636" t="str">
        <f>'Umrechnung V '!G121</f>
        <v>DB 123 Bl 569</v>
      </c>
      <c r="H61" s="636">
        <f>'Umrechnung V '!H121</f>
        <v>456</v>
      </c>
      <c r="I61" s="642">
        <f>'Umrechnung V '!I121</f>
        <v>-156568</v>
      </c>
      <c r="J61" s="642">
        <f>'Umrechnung V '!J121</f>
        <v>-156568</v>
      </c>
      <c r="K61" s="618">
        <f>'Umrechnung V '!K121</f>
        <v>46827</v>
      </c>
      <c r="L61" s="618">
        <f>'Umrechnung V '!L121</f>
        <v>0</v>
      </c>
      <c r="M61" s="636">
        <f>'Umrechnung V '!M121</f>
        <v>2.98E-2</v>
      </c>
      <c r="N61" s="642">
        <f>'Umrechnung V '!N121</f>
        <v>958.17</v>
      </c>
      <c r="O61" s="636" t="str">
        <f>'Umrechnung V '!O121</f>
        <v>Konditionenanpassung</v>
      </c>
      <c r="P61" s="636" t="str">
        <f>'Umrechnung V '!P121</f>
        <v>n</v>
      </c>
      <c r="Q61" s="73"/>
      <c r="R61" s="74"/>
      <c r="S61" s="75"/>
      <c r="T61" s="76"/>
      <c r="U61" s="77"/>
      <c r="V61" s="77"/>
    </row>
    <row r="62" spans="1:25" s="72" customFormat="1" ht="69.95" customHeight="1" x14ac:dyDescent="0.3">
      <c r="A62" s="71"/>
      <c r="B62" s="644">
        <f>'Umrechnung V '!V122</f>
        <v>0</v>
      </c>
      <c r="C62" s="635">
        <f>'Umrechnung V '!C122</f>
        <v>0</v>
      </c>
      <c r="D62" s="635">
        <f>'Umrechnung V '!D122</f>
        <v>0</v>
      </c>
      <c r="E62" s="635">
        <f>'Umrechnung V '!E122</f>
        <v>0</v>
      </c>
      <c r="F62" s="635">
        <f>'Umrechnung V '!F122</f>
        <v>0</v>
      </c>
      <c r="G62" s="635">
        <f>'Umrechnung V '!G122</f>
        <v>0</v>
      </c>
      <c r="H62" s="635">
        <f>'Umrechnung V '!H122</f>
        <v>0</v>
      </c>
      <c r="I62" s="641">
        <f>'Umrechnung V '!I122</f>
        <v>0</v>
      </c>
      <c r="J62" s="641">
        <f>'Umrechnung V '!J122</f>
        <v>0</v>
      </c>
      <c r="K62" s="640">
        <f>'Umrechnung V '!K122</f>
        <v>0</v>
      </c>
      <c r="L62" s="640">
        <f>'Umrechnung V '!L122</f>
        <v>0</v>
      </c>
      <c r="M62" s="635">
        <f>'Umrechnung V '!M122</f>
        <v>0</v>
      </c>
      <c r="N62" s="641">
        <f>'Umrechnung V '!N122</f>
        <v>0</v>
      </c>
      <c r="O62" s="635">
        <f>'Umrechnung V '!O122</f>
        <v>0</v>
      </c>
      <c r="P62" s="635">
        <f>'Umrechnung V '!P122</f>
        <v>0</v>
      </c>
      <c r="Q62" s="73"/>
      <c r="R62" s="74"/>
      <c r="S62" s="74"/>
      <c r="T62" s="76"/>
      <c r="U62" s="77"/>
      <c r="V62" s="77"/>
    </row>
    <row r="63" spans="1:25" s="72" customFormat="1" ht="69.95" customHeight="1" x14ac:dyDescent="0.3">
      <c r="A63" s="71"/>
      <c r="B63" s="645">
        <f>'Umrechnung V '!V123</f>
        <v>0</v>
      </c>
      <c r="C63" s="636">
        <f>'Umrechnung V '!C123</f>
        <v>0</v>
      </c>
      <c r="D63" s="636">
        <f>'Umrechnung V '!D123</f>
        <v>0</v>
      </c>
      <c r="E63" s="636">
        <f>'Umrechnung V '!E123</f>
        <v>0</v>
      </c>
      <c r="F63" s="636">
        <f>'Umrechnung V '!F123</f>
        <v>0</v>
      </c>
      <c r="G63" s="636">
        <f>'Umrechnung V '!G123</f>
        <v>0</v>
      </c>
      <c r="H63" s="636">
        <f>'Umrechnung V '!H123</f>
        <v>0</v>
      </c>
      <c r="I63" s="642">
        <f>'Umrechnung V '!I123</f>
        <v>0</v>
      </c>
      <c r="J63" s="642">
        <f>'Umrechnung V '!J123</f>
        <v>0</v>
      </c>
      <c r="K63" s="618">
        <f>'Umrechnung V '!K123</f>
        <v>0</v>
      </c>
      <c r="L63" s="618">
        <f>'Umrechnung V '!L123</f>
        <v>0</v>
      </c>
      <c r="M63" s="636">
        <f>'Umrechnung V '!M123</f>
        <v>0</v>
      </c>
      <c r="N63" s="642">
        <f>'Umrechnung V '!N123</f>
        <v>0</v>
      </c>
      <c r="O63" s="636">
        <f>'Umrechnung V '!O123</f>
        <v>0</v>
      </c>
      <c r="P63" s="636">
        <f>'Umrechnung V '!P123</f>
        <v>0</v>
      </c>
      <c r="Q63" s="73"/>
      <c r="R63" s="74"/>
      <c r="S63" s="74"/>
      <c r="T63" s="76"/>
      <c r="U63" s="77"/>
      <c r="V63" s="77"/>
    </row>
    <row r="64" spans="1:25" s="72" customFormat="1" ht="69.95" customHeight="1" x14ac:dyDescent="0.3">
      <c r="A64" s="71"/>
      <c r="B64" s="645">
        <f>'Umrechnung V '!V124</f>
        <v>0</v>
      </c>
      <c r="C64" s="636">
        <f>'Umrechnung V '!C124</f>
        <v>0</v>
      </c>
      <c r="D64" s="636">
        <f>'Umrechnung V '!D124</f>
        <v>0</v>
      </c>
      <c r="E64" s="636">
        <f>'Umrechnung V '!E124</f>
        <v>0</v>
      </c>
      <c r="F64" s="636">
        <f>'Umrechnung V '!F124</f>
        <v>0</v>
      </c>
      <c r="G64" s="636">
        <f>'Umrechnung V '!G124</f>
        <v>0</v>
      </c>
      <c r="H64" s="636">
        <f>'Umrechnung V '!H124</f>
        <v>0</v>
      </c>
      <c r="I64" s="642">
        <f>'Umrechnung V '!I124</f>
        <v>0</v>
      </c>
      <c r="J64" s="642">
        <f>'Umrechnung V '!J124</f>
        <v>0</v>
      </c>
      <c r="K64" s="618">
        <f>'Umrechnung V '!K124</f>
        <v>0</v>
      </c>
      <c r="L64" s="618">
        <f>'Umrechnung V '!L124</f>
        <v>0</v>
      </c>
      <c r="M64" s="636">
        <f>'Umrechnung V '!M124</f>
        <v>0</v>
      </c>
      <c r="N64" s="642">
        <f>'Umrechnung V '!N124</f>
        <v>0</v>
      </c>
      <c r="O64" s="636">
        <f>'Umrechnung V '!O124</f>
        <v>0</v>
      </c>
      <c r="P64" s="636">
        <f>'Umrechnung V '!P124</f>
        <v>0</v>
      </c>
      <c r="Q64" s="73"/>
      <c r="R64" s="74"/>
      <c r="S64" s="74"/>
      <c r="T64" s="76"/>
      <c r="U64" s="77"/>
      <c r="V64" s="77"/>
    </row>
    <row r="65" spans="1:25" s="72" customFormat="1" ht="69.95" customHeight="1" x14ac:dyDescent="0.3">
      <c r="A65" s="71"/>
      <c r="B65" s="645">
        <f>'Umrechnung V '!V125</f>
        <v>0</v>
      </c>
      <c r="C65" s="636">
        <f>'Umrechnung V '!C125</f>
        <v>0</v>
      </c>
      <c r="D65" s="636">
        <f>'Umrechnung V '!D125</f>
        <v>0</v>
      </c>
      <c r="E65" s="636">
        <f>'Umrechnung V '!E125</f>
        <v>0</v>
      </c>
      <c r="F65" s="636">
        <f>'Umrechnung V '!F125</f>
        <v>0</v>
      </c>
      <c r="G65" s="636">
        <f>'Umrechnung V '!G125</f>
        <v>0</v>
      </c>
      <c r="H65" s="636">
        <f>'Umrechnung V '!H125</f>
        <v>0</v>
      </c>
      <c r="I65" s="642">
        <f>'Umrechnung V '!I125</f>
        <v>0</v>
      </c>
      <c r="J65" s="642">
        <f>'Umrechnung V '!J125</f>
        <v>0</v>
      </c>
      <c r="K65" s="618">
        <f>'Umrechnung V '!K125</f>
        <v>0</v>
      </c>
      <c r="L65" s="618">
        <f>'Umrechnung V '!L125</f>
        <v>0</v>
      </c>
      <c r="M65" s="636">
        <f>'Umrechnung V '!M125</f>
        <v>0</v>
      </c>
      <c r="N65" s="642">
        <f>'Umrechnung V '!N125</f>
        <v>0</v>
      </c>
      <c r="O65" s="636">
        <f>'Umrechnung V '!O125</f>
        <v>0</v>
      </c>
      <c r="P65" s="636">
        <f>'Umrechnung V '!P125</f>
        <v>0</v>
      </c>
      <c r="Q65" s="73"/>
      <c r="R65" s="74"/>
      <c r="S65" s="74"/>
      <c r="T65" s="76"/>
      <c r="U65" s="77"/>
      <c r="V65" s="77"/>
    </row>
    <row r="66" spans="1:25" s="72" customFormat="1" ht="69.95" customHeight="1" x14ac:dyDescent="0.3">
      <c r="A66" s="71"/>
      <c r="B66" s="644">
        <f>'Umrechnung V '!V126</f>
        <v>0</v>
      </c>
      <c r="C66" s="635">
        <f>'Umrechnung V '!C126</f>
        <v>0</v>
      </c>
      <c r="D66" s="635">
        <f>'Umrechnung V '!D126</f>
        <v>0</v>
      </c>
      <c r="E66" s="635">
        <f>'Umrechnung V '!E126</f>
        <v>0</v>
      </c>
      <c r="F66" s="635">
        <f>'Umrechnung V '!F126</f>
        <v>0</v>
      </c>
      <c r="G66" s="635">
        <f>'Umrechnung V '!G126</f>
        <v>0</v>
      </c>
      <c r="H66" s="635">
        <f>'Umrechnung V '!H126</f>
        <v>0</v>
      </c>
      <c r="I66" s="641">
        <f>'Umrechnung V '!I126</f>
        <v>0</v>
      </c>
      <c r="J66" s="641">
        <f>'Umrechnung V '!J126</f>
        <v>0</v>
      </c>
      <c r="K66" s="640">
        <f>'Umrechnung V '!K126</f>
        <v>0</v>
      </c>
      <c r="L66" s="640">
        <f>'Umrechnung V '!L126</f>
        <v>0</v>
      </c>
      <c r="M66" s="635">
        <f>'Umrechnung V '!M126</f>
        <v>0</v>
      </c>
      <c r="N66" s="641">
        <f>'Umrechnung V '!N126</f>
        <v>0</v>
      </c>
      <c r="O66" s="635">
        <f>'Umrechnung V '!O126</f>
        <v>0</v>
      </c>
      <c r="P66" s="635">
        <f>'Umrechnung V '!P126</f>
        <v>0</v>
      </c>
      <c r="Q66" s="73"/>
      <c r="R66" s="74"/>
      <c r="S66" s="74"/>
      <c r="T66" s="76"/>
      <c r="U66" s="77"/>
      <c r="V66" s="77"/>
    </row>
    <row r="67" spans="1:25" s="72" customFormat="1" ht="69.95" customHeight="1" x14ac:dyDescent="0.3">
      <c r="A67" s="71"/>
      <c r="B67" s="645">
        <f>'Umrechnung V '!V127</f>
        <v>0</v>
      </c>
      <c r="C67" s="636">
        <f>'Umrechnung V '!C127</f>
        <v>0</v>
      </c>
      <c r="D67" s="636">
        <f>'Umrechnung V '!D127</f>
        <v>0</v>
      </c>
      <c r="E67" s="636">
        <f>'Umrechnung V '!E127</f>
        <v>0</v>
      </c>
      <c r="F67" s="636">
        <f>'Umrechnung V '!F127</f>
        <v>0</v>
      </c>
      <c r="G67" s="636">
        <f>'Umrechnung V '!G127</f>
        <v>0</v>
      </c>
      <c r="H67" s="636">
        <f>'Umrechnung V '!H127</f>
        <v>0</v>
      </c>
      <c r="I67" s="642">
        <f>'Umrechnung V '!I127</f>
        <v>0</v>
      </c>
      <c r="J67" s="642">
        <f>'Umrechnung V '!J127</f>
        <v>0</v>
      </c>
      <c r="K67" s="618">
        <f>'Umrechnung V '!K127</f>
        <v>0</v>
      </c>
      <c r="L67" s="618">
        <f>'Umrechnung V '!L127</f>
        <v>0</v>
      </c>
      <c r="M67" s="636">
        <f>'Umrechnung V '!M127</f>
        <v>0</v>
      </c>
      <c r="N67" s="642">
        <f>'Umrechnung V '!N127</f>
        <v>0</v>
      </c>
      <c r="O67" s="636">
        <f>'Umrechnung V '!O127</f>
        <v>0</v>
      </c>
      <c r="P67" s="636">
        <f>'Umrechnung V '!P127</f>
        <v>0</v>
      </c>
      <c r="Q67" s="73"/>
      <c r="R67" s="74"/>
      <c r="S67" s="74"/>
      <c r="T67" s="76"/>
      <c r="U67" s="77"/>
      <c r="V67" s="77"/>
    </row>
    <row r="68" spans="1:25" s="72" customFormat="1" ht="69.95" customHeight="1" x14ac:dyDescent="0.3">
      <c r="A68" s="71"/>
      <c r="B68" s="644">
        <f>'Umrechnung V '!V128</f>
        <v>0</v>
      </c>
      <c r="C68" s="635">
        <f>'Umrechnung V '!C128</f>
        <v>0</v>
      </c>
      <c r="D68" s="635">
        <f>'Umrechnung V '!D128</f>
        <v>0</v>
      </c>
      <c r="E68" s="635">
        <f>'Umrechnung V '!E128</f>
        <v>0</v>
      </c>
      <c r="F68" s="635">
        <f>'Umrechnung V '!F128</f>
        <v>0</v>
      </c>
      <c r="G68" s="635">
        <f>'Umrechnung V '!G128</f>
        <v>0</v>
      </c>
      <c r="H68" s="635">
        <f>'Umrechnung V '!H128</f>
        <v>0</v>
      </c>
      <c r="I68" s="641">
        <f>'Umrechnung V '!I128</f>
        <v>0</v>
      </c>
      <c r="J68" s="641">
        <f>'Umrechnung V '!J128</f>
        <v>0</v>
      </c>
      <c r="K68" s="640">
        <f>'Umrechnung V '!K128</f>
        <v>0</v>
      </c>
      <c r="L68" s="640">
        <f>'Umrechnung V '!L128</f>
        <v>0</v>
      </c>
      <c r="M68" s="635">
        <f>'Umrechnung V '!M128</f>
        <v>0</v>
      </c>
      <c r="N68" s="641">
        <f>'Umrechnung V '!N128</f>
        <v>0</v>
      </c>
      <c r="O68" s="635">
        <f>'Umrechnung V '!O128</f>
        <v>0</v>
      </c>
      <c r="P68" s="635">
        <f>'Umrechnung V '!P128</f>
        <v>0</v>
      </c>
      <c r="Q68" s="73"/>
      <c r="R68" s="74"/>
      <c r="S68" s="74"/>
      <c r="T68" s="76"/>
      <c r="U68" s="77"/>
      <c r="V68" s="77"/>
    </row>
    <row r="69" spans="1:25" s="72" customFormat="1" ht="69.95" customHeight="1" x14ac:dyDescent="0.3">
      <c r="A69" s="71"/>
      <c r="B69" s="645">
        <f>'Umrechnung V '!V129</f>
        <v>0</v>
      </c>
      <c r="C69" s="636">
        <f>'Umrechnung V '!C129</f>
        <v>0</v>
      </c>
      <c r="D69" s="636">
        <f>'Umrechnung V '!D129</f>
        <v>0</v>
      </c>
      <c r="E69" s="636">
        <f>'Umrechnung V '!E129</f>
        <v>0</v>
      </c>
      <c r="F69" s="636">
        <f>'Umrechnung V '!F129</f>
        <v>0</v>
      </c>
      <c r="G69" s="636">
        <f>'Umrechnung V '!G129</f>
        <v>0</v>
      </c>
      <c r="H69" s="636">
        <f>'Umrechnung V '!H129</f>
        <v>0</v>
      </c>
      <c r="I69" s="642">
        <f>'Umrechnung V '!I129</f>
        <v>0</v>
      </c>
      <c r="J69" s="642">
        <f>'Umrechnung V '!J129</f>
        <v>0</v>
      </c>
      <c r="K69" s="618">
        <f>'Umrechnung V '!K129</f>
        <v>0</v>
      </c>
      <c r="L69" s="618">
        <f>'Umrechnung V '!L129</f>
        <v>0</v>
      </c>
      <c r="M69" s="636">
        <f>'Umrechnung V '!M129</f>
        <v>0</v>
      </c>
      <c r="N69" s="642">
        <f>'Umrechnung V '!N129</f>
        <v>0</v>
      </c>
      <c r="O69" s="636">
        <f>'Umrechnung V '!O129</f>
        <v>0</v>
      </c>
      <c r="P69" s="636">
        <f>'Umrechnung V '!P129</f>
        <v>0</v>
      </c>
      <c r="Q69" s="73"/>
      <c r="R69" s="74"/>
      <c r="S69" s="74"/>
      <c r="T69" s="76"/>
      <c r="U69" s="77"/>
      <c r="V69" s="77"/>
    </row>
    <row r="70" spans="1:25" s="61" customFormat="1" ht="69.95" customHeight="1" x14ac:dyDescent="0.2">
      <c r="A70" s="57"/>
      <c r="B70" s="287"/>
      <c r="C70" s="290" t="s">
        <v>50</v>
      </c>
      <c r="D70" s="288"/>
      <c r="E70" s="288"/>
      <c r="F70" s="291"/>
      <c r="G70" s="288"/>
      <c r="H70" s="288"/>
      <c r="I70" s="292">
        <f>SUMIF(I60:I69,"&gt;=0")</f>
        <v>350000</v>
      </c>
      <c r="J70" s="289">
        <f>SUM(J60:J69)</f>
        <v>-156568</v>
      </c>
      <c r="K70" s="646"/>
      <c r="L70" s="295"/>
      <c r="M70" s="293"/>
      <c r="N70" s="294"/>
      <c r="O70" s="295"/>
      <c r="P70" s="296"/>
      <c r="Q70" s="59"/>
      <c r="R70" s="60"/>
      <c r="S70" s="59"/>
      <c r="T70" s="59"/>
      <c r="U70" s="59"/>
      <c r="V70" s="60"/>
      <c r="W70" s="60"/>
    </row>
    <row r="71" spans="1:25" s="61" customFormat="1" ht="69.95" customHeight="1" x14ac:dyDescent="0.2">
      <c r="A71" s="57"/>
      <c r="B71" s="287"/>
      <c r="C71" s="290" t="s">
        <v>51</v>
      </c>
      <c r="D71" s="288"/>
      <c r="E71" s="288"/>
      <c r="F71" s="291"/>
      <c r="G71" s="288"/>
      <c r="H71" s="288"/>
      <c r="I71" s="292">
        <f>SUMIF(I60:I69,"&lt;0")</f>
        <v>-156568</v>
      </c>
      <c r="J71" s="289">
        <f>J70-I71</f>
        <v>0</v>
      </c>
      <c r="K71" s="643"/>
      <c r="L71" s="643"/>
      <c r="M71" s="293"/>
      <c r="N71" s="294"/>
      <c r="O71" s="295"/>
      <c r="P71" s="296"/>
      <c r="Q71" s="59"/>
      <c r="R71" s="60"/>
      <c r="S71" s="59"/>
      <c r="T71" s="59"/>
      <c r="U71" s="59"/>
      <c r="V71" s="60"/>
      <c r="W71" s="60"/>
    </row>
    <row r="72" spans="1:25" s="61" customFormat="1" ht="69.95" customHeight="1" x14ac:dyDescent="0.2">
      <c r="A72" s="57"/>
      <c r="B72" s="287"/>
      <c r="C72" s="647" t="s">
        <v>35</v>
      </c>
      <c r="D72" s="288"/>
      <c r="E72" s="288"/>
      <c r="F72" s="291"/>
      <c r="G72" s="288"/>
      <c r="H72" s="288"/>
      <c r="I72" s="292">
        <f>I70+I44</f>
        <v>374882</v>
      </c>
      <c r="J72" s="289"/>
      <c r="K72" s="646"/>
      <c r="L72" s="295"/>
      <c r="M72" s="293"/>
      <c r="N72" s="294"/>
      <c r="O72" s="295"/>
      <c r="P72" s="296"/>
      <c r="Q72" s="59"/>
      <c r="R72" s="60"/>
      <c r="S72" s="59"/>
      <c r="T72" s="59"/>
      <c r="U72" s="59"/>
      <c r="V72" s="60"/>
      <c r="W72" s="60"/>
    </row>
    <row r="73" spans="1:25" s="57" customFormat="1" ht="69.95" customHeight="1" x14ac:dyDescent="0.2">
      <c r="B73" s="287"/>
      <c r="C73" s="647" t="s">
        <v>34</v>
      </c>
      <c r="D73" s="288"/>
      <c r="E73" s="288"/>
      <c r="F73" s="291"/>
      <c r="G73" s="288"/>
      <c r="H73" s="288"/>
      <c r="I73" s="292">
        <f>I71+I45</f>
        <v>-162330.56</v>
      </c>
      <c r="J73" s="289"/>
      <c r="K73" s="648"/>
      <c r="L73" s="295"/>
      <c r="M73" s="646"/>
      <c r="N73" s="294"/>
      <c r="O73" s="295"/>
      <c r="P73" s="296"/>
      <c r="Q73" s="78"/>
      <c r="R73" s="79"/>
      <c r="S73" s="78"/>
      <c r="T73" s="78"/>
      <c r="U73" s="78"/>
      <c r="V73" s="79"/>
      <c r="W73" s="79"/>
    </row>
    <row r="74" spans="1:25" s="57" customFormat="1" ht="69.95" customHeight="1" x14ac:dyDescent="0.2">
      <c r="B74" s="287"/>
      <c r="C74" s="647" t="s">
        <v>32</v>
      </c>
      <c r="D74" s="288"/>
      <c r="E74" s="288"/>
      <c r="F74" s="291"/>
      <c r="G74" s="288"/>
      <c r="H74" s="288"/>
      <c r="I74" s="292">
        <f>I72+I73</f>
        <v>212551.44</v>
      </c>
      <c r="J74" s="649"/>
      <c r="K74" s="648"/>
      <c r="L74" s="295"/>
      <c r="M74" s="646"/>
      <c r="N74" s="294"/>
      <c r="O74" s="295"/>
      <c r="P74" s="296"/>
      <c r="Q74" s="78"/>
      <c r="R74" s="79"/>
      <c r="S74" s="78"/>
      <c r="T74" s="78"/>
      <c r="U74" s="78"/>
      <c r="V74" s="79"/>
      <c r="W74" s="79"/>
    </row>
    <row r="75" spans="1:25" s="1" customFormat="1" ht="20.25" x14ac:dyDescent="0.3">
      <c r="A75" s="9"/>
      <c r="B75" s="12"/>
      <c r="C75" s="65"/>
      <c r="D75" s="66"/>
      <c r="E75" s="66"/>
      <c r="F75" s="97"/>
      <c r="G75" s="66"/>
      <c r="H75" s="67"/>
      <c r="I75" s="98"/>
      <c r="J75" s="98"/>
      <c r="K75" s="98"/>
      <c r="L75" s="99"/>
      <c r="M75" s="100"/>
      <c r="N75" s="101"/>
      <c r="O75" s="99"/>
      <c r="P75" s="54"/>
      <c r="Q75" s="51"/>
      <c r="R75" s="2"/>
      <c r="S75" s="51"/>
      <c r="T75" s="51"/>
      <c r="U75" s="52"/>
      <c r="V75" s="53"/>
      <c r="W75" s="53"/>
    </row>
    <row r="76" spans="1:25" s="61" customFormat="1" ht="20.25" x14ac:dyDescent="0.3">
      <c r="A76" s="57"/>
      <c r="B76" s="80"/>
      <c r="C76" s="81"/>
      <c r="D76" s="81"/>
      <c r="E76" s="81"/>
      <c r="F76" s="81"/>
      <c r="G76" s="81"/>
      <c r="H76" s="82"/>
      <c r="I76" s="81"/>
      <c r="J76" s="81"/>
      <c r="K76" s="81"/>
      <c r="L76" s="81"/>
      <c r="M76" s="81"/>
      <c r="N76" s="81"/>
      <c r="O76" s="81"/>
      <c r="P76" s="80"/>
    </row>
    <row r="77" spans="1:25" s="61" customFormat="1" ht="20.25" x14ac:dyDescent="0.3">
      <c r="A77" s="57"/>
      <c r="B77" s="80"/>
      <c r="C77" s="81"/>
      <c r="D77" s="81"/>
      <c r="E77" s="81"/>
      <c r="F77" s="81"/>
      <c r="G77" s="81"/>
      <c r="H77" s="82"/>
      <c r="I77" s="81"/>
      <c r="J77" s="81"/>
      <c r="K77" s="81"/>
      <c r="L77" s="81"/>
      <c r="M77" s="81"/>
      <c r="N77" s="81"/>
      <c r="O77" s="81"/>
      <c r="P77" s="80"/>
      <c r="Y77" s="70"/>
    </row>
    <row r="78" spans="1:25" s="61" customFormat="1" ht="102.75" customHeight="1" x14ac:dyDescent="0.2">
      <c r="A78" s="57"/>
      <c r="B78" s="83" t="s">
        <v>58</v>
      </c>
      <c r="C78" s="638" t="s">
        <v>112</v>
      </c>
      <c r="D78" s="638" t="s">
        <v>33</v>
      </c>
      <c r="E78" s="68" t="s">
        <v>20</v>
      </c>
      <c r="F78" s="638" t="s">
        <v>14</v>
      </c>
      <c r="G78" s="639" t="s">
        <v>111</v>
      </c>
      <c r="H78" s="68" t="s">
        <v>42</v>
      </c>
      <c r="I78" s="638" t="s">
        <v>21</v>
      </c>
      <c r="J78" s="638" t="s">
        <v>25</v>
      </c>
      <c r="K78" s="639" t="s">
        <v>108</v>
      </c>
      <c r="L78" s="81"/>
      <c r="M78" s="711" t="str">
        <f>'1. Erfassung V &amp; V'!L77</f>
        <v>Hier Freitext für Hinweise inkl. Änderung dieser Überschrift</v>
      </c>
      <c r="N78" s="712"/>
      <c r="O78" s="712"/>
      <c r="P78" s="712"/>
    </row>
    <row r="79" spans="1:25" s="61" customFormat="1" ht="40.5" x14ac:dyDescent="0.2">
      <c r="A79" s="57"/>
      <c r="B79" s="619" t="str">
        <f>'1. Erfassung V &amp; V'!A78</f>
        <v>V</v>
      </c>
      <c r="C79" s="635" t="str">
        <f>'1. Erfassung V &amp; V'!B78</f>
        <v>Bürgschaft für Tante Erna</v>
      </c>
      <c r="D79" s="635" t="str">
        <f>'1. Erfassung V &amp; V'!C78</f>
        <v>Sparkasse Goslar</v>
      </c>
      <c r="E79" s="635">
        <f>'1. Erfassung V &amp; V'!D78</f>
        <v>0</v>
      </c>
      <c r="F79" s="635">
        <f>'1. Erfassung V &amp; V'!E78</f>
        <v>0</v>
      </c>
      <c r="G79" s="635" t="str">
        <f>'1. Erfassung V &amp; V'!F78</f>
        <v>wg. Kredit Dachreperatur bis Termin</v>
      </c>
      <c r="H79" s="635" t="str">
        <f>'1. Erfassung V &amp; V'!G78</f>
        <v>123457</v>
      </c>
      <c r="I79" s="640">
        <f>'1. Erfassung V &amp; V'!H78</f>
        <v>0</v>
      </c>
      <c r="J79" s="641">
        <f>'1. Erfassung V &amp; V'!I78</f>
        <v>-15000</v>
      </c>
      <c r="K79" s="640">
        <f>'1. Erfassung V &amp; V'!J78</f>
        <v>47364</v>
      </c>
      <c r="L79" s="81"/>
      <c r="M79" s="706" t="str">
        <f>'1. Erfassung V &amp; V'!L78</f>
        <v>Freie Texterfassung inkl. Überschrift für Anmerkungen. Beispielsweise: Für Nr. xyt gibt es ein Kaufinterssenten. Zeilenumbruch mit ALT + Enter. 
Morgen kommt ein Interessent für den Oldtimer.</v>
      </c>
      <c r="N79" s="707"/>
      <c r="O79" s="707"/>
      <c r="P79" s="707"/>
    </row>
    <row r="80" spans="1:25" s="61" customFormat="1" ht="20.25" x14ac:dyDescent="0.2">
      <c r="A80" s="57"/>
      <c r="B80" s="620">
        <f>'1. Erfassung V &amp; V'!A79</f>
        <v>0</v>
      </c>
      <c r="C80" s="636">
        <f>'1. Erfassung V &amp; V'!B79</f>
        <v>0</v>
      </c>
      <c r="D80" s="636">
        <f>'1. Erfassung V &amp; V'!C79</f>
        <v>0</v>
      </c>
      <c r="E80" s="636">
        <f>'1. Erfassung V &amp; V'!D79</f>
        <v>0</v>
      </c>
      <c r="F80" s="636">
        <f>'1. Erfassung V &amp; V'!E79</f>
        <v>0</v>
      </c>
      <c r="G80" s="636">
        <f>'1. Erfassung V &amp; V'!F79</f>
        <v>0</v>
      </c>
      <c r="H80" s="636">
        <f>'1. Erfassung V &amp; V'!G79</f>
        <v>0</v>
      </c>
      <c r="I80" s="618">
        <f>'1. Erfassung V &amp; V'!H79</f>
        <v>0</v>
      </c>
      <c r="J80" s="642">
        <f>'1. Erfassung V &amp; V'!I79</f>
        <v>0</v>
      </c>
      <c r="K80" s="618">
        <f>'1. Erfassung V &amp; V'!J79</f>
        <v>0</v>
      </c>
      <c r="L80" s="81"/>
      <c r="M80" s="707"/>
      <c r="N80" s="707"/>
      <c r="O80" s="707"/>
      <c r="P80" s="707"/>
    </row>
    <row r="81" spans="1:25" s="61" customFormat="1" ht="20.25" x14ac:dyDescent="0.2">
      <c r="A81" s="57"/>
      <c r="B81" s="619">
        <f>'1. Erfassung V &amp; V'!A80</f>
        <v>0</v>
      </c>
      <c r="C81" s="635">
        <f>'1. Erfassung V &amp; V'!B80</f>
        <v>0</v>
      </c>
      <c r="D81" s="635">
        <f>'1. Erfassung V &amp; V'!C80</f>
        <v>0</v>
      </c>
      <c r="E81" s="635">
        <f>'1. Erfassung V &amp; V'!D80</f>
        <v>0</v>
      </c>
      <c r="F81" s="635">
        <f>'1. Erfassung V &amp; V'!E80</f>
        <v>0</v>
      </c>
      <c r="G81" s="635">
        <f>'1. Erfassung V &amp; V'!F80</f>
        <v>0</v>
      </c>
      <c r="H81" s="635">
        <f>'1. Erfassung V &amp; V'!G80</f>
        <v>0</v>
      </c>
      <c r="I81" s="640">
        <f>'1. Erfassung V &amp; V'!H80</f>
        <v>0</v>
      </c>
      <c r="J81" s="641">
        <f>'1. Erfassung V &amp; V'!I80</f>
        <v>0</v>
      </c>
      <c r="K81" s="640">
        <f>'1. Erfassung V &amp; V'!J80</f>
        <v>0</v>
      </c>
      <c r="L81" s="81"/>
      <c r="M81" s="707"/>
      <c r="N81" s="707"/>
      <c r="O81" s="707"/>
      <c r="P81" s="707"/>
    </row>
    <row r="82" spans="1:25" s="61" customFormat="1" ht="20.25" x14ac:dyDescent="0.2">
      <c r="A82" s="57"/>
      <c r="B82" s="620">
        <f>'1. Erfassung V &amp; V'!A81</f>
        <v>0</v>
      </c>
      <c r="C82" s="636">
        <f>'1. Erfassung V &amp; V'!B81</f>
        <v>0</v>
      </c>
      <c r="D82" s="636">
        <f>'1. Erfassung V &amp; V'!C81</f>
        <v>0</v>
      </c>
      <c r="E82" s="636">
        <f>'1. Erfassung V &amp; V'!D81</f>
        <v>0</v>
      </c>
      <c r="F82" s="636">
        <f>'1. Erfassung V &amp; V'!E81</f>
        <v>0</v>
      </c>
      <c r="G82" s="636">
        <f>'1. Erfassung V &amp; V'!F81</f>
        <v>0</v>
      </c>
      <c r="H82" s="636">
        <f>'1. Erfassung V &amp; V'!G81</f>
        <v>0</v>
      </c>
      <c r="I82" s="618">
        <f>'1. Erfassung V &amp; V'!H81</f>
        <v>0</v>
      </c>
      <c r="J82" s="642">
        <f>'1. Erfassung V &amp; V'!I81</f>
        <v>0</v>
      </c>
      <c r="K82" s="618">
        <f>'1. Erfassung V &amp; V'!J81</f>
        <v>0</v>
      </c>
      <c r="L82" s="81"/>
      <c r="M82" s="707"/>
      <c r="N82" s="707"/>
      <c r="O82" s="707"/>
      <c r="P82" s="707"/>
    </row>
    <row r="83" spans="1:25" s="61" customFormat="1" ht="20.25" x14ac:dyDescent="0.2">
      <c r="A83" s="57"/>
      <c r="B83" s="80"/>
      <c r="C83" s="81"/>
      <c r="D83" s="81"/>
      <c r="E83" s="81"/>
      <c r="F83" s="81"/>
      <c r="G83" s="81"/>
      <c r="H83" s="81"/>
      <c r="I83" s="81"/>
      <c r="J83" s="81"/>
      <c r="K83" s="81"/>
      <c r="L83" s="81"/>
      <c r="M83" s="81"/>
      <c r="N83" s="81"/>
      <c r="O83" s="81"/>
      <c r="P83" s="80"/>
    </row>
    <row r="84" spans="1:25" s="61" customFormat="1" ht="20.25" x14ac:dyDescent="0.2">
      <c r="A84" s="57"/>
      <c r="B84" s="80"/>
      <c r="C84" s="81"/>
      <c r="D84" s="81"/>
      <c r="E84" s="81"/>
      <c r="F84" s="81"/>
      <c r="G84" s="81"/>
      <c r="H84" s="81"/>
      <c r="I84" s="81"/>
      <c r="J84" s="81"/>
      <c r="K84" s="81"/>
      <c r="L84" s="81"/>
      <c r="M84" s="81"/>
      <c r="N84" s="81"/>
      <c r="O84" s="81"/>
      <c r="P84" s="80"/>
    </row>
    <row r="85" spans="1:25" s="61" customFormat="1" ht="20.25" x14ac:dyDescent="0.2">
      <c r="A85" s="57"/>
      <c r="B85" s="80"/>
      <c r="C85" s="81"/>
      <c r="D85" s="81"/>
      <c r="E85" s="81"/>
      <c r="F85" s="81"/>
      <c r="G85" s="81"/>
      <c r="H85" s="81"/>
      <c r="I85" s="81"/>
      <c r="J85" s="81"/>
      <c r="K85" s="81"/>
      <c r="L85" s="81"/>
      <c r="M85" s="81"/>
      <c r="N85" s="81"/>
      <c r="O85" s="81"/>
      <c r="P85" s="80"/>
      <c r="Y85" s="70"/>
    </row>
    <row r="86" spans="1:25" s="61" customFormat="1" ht="20.25" x14ac:dyDescent="0.3">
      <c r="A86" s="57"/>
      <c r="B86" s="80"/>
      <c r="C86" s="81"/>
      <c r="D86" s="81"/>
      <c r="E86" s="81"/>
      <c r="F86" s="81"/>
      <c r="G86" s="81"/>
      <c r="H86" s="81"/>
      <c r="I86" s="81"/>
      <c r="J86" s="81"/>
      <c r="K86" s="81"/>
      <c r="L86" s="81"/>
      <c r="M86" s="81"/>
      <c r="N86" s="81"/>
      <c r="O86" s="81"/>
      <c r="P86" s="102"/>
    </row>
    <row r="87" spans="1:25" s="61" customFormat="1" ht="20.25" x14ac:dyDescent="0.3">
      <c r="A87" s="57"/>
      <c r="B87" s="80"/>
      <c r="C87" s="33"/>
      <c r="D87" s="33"/>
      <c r="E87" s="33"/>
      <c r="F87" s="33"/>
      <c r="G87" s="80"/>
      <c r="H87" s="80"/>
      <c r="I87" s="80"/>
      <c r="J87" s="80"/>
      <c r="K87" s="80"/>
      <c r="L87" s="80"/>
      <c r="M87" s="80"/>
      <c r="N87" s="80"/>
      <c r="O87" s="80"/>
      <c r="P87" s="102"/>
    </row>
    <row r="88" spans="1:25" s="61" customFormat="1" ht="20.25" x14ac:dyDescent="0.3">
      <c r="A88" s="57"/>
      <c r="B88" s="80"/>
      <c r="C88" s="34"/>
      <c r="D88" s="34"/>
      <c r="E88" s="34"/>
      <c r="F88" s="25"/>
      <c r="G88" s="493"/>
      <c r="H88" s="493"/>
      <c r="I88" s="493"/>
      <c r="J88" s="80"/>
      <c r="K88" s="80"/>
      <c r="L88" s="80"/>
      <c r="M88" s="80"/>
      <c r="N88" s="80"/>
      <c r="O88" s="80"/>
      <c r="P88" s="102"/>
      <c r="Y88" s="70"/>
    </row>
    <row r="89" spans="1:25" s="61" customFormat="1" ht="20.25" x14ac:dyDescent="0.3">
      <c r="A89" s="57"/>
      <c r="B89" s="80"/>
      <c r="C89" s="25" t="s">
        <v>39</v>
      </c>
      <c r="D89" s="25"/>
      <c r="E89" s="25"/>
      <c r="F89" s="25"/>
      <c r="G89" s="494" t="s">
        <v>40</v>
      </c>
      <c r="H89" s="494"/>
      <c r="I89" s="494"/>
      <c r="J89" s="80"/>
      <c r="K89" s="80"/>
      <c r="L89" s="80"/>
      <c r="M89" s="80"/>
      <c r="N89" s="80"/>
      <c r="O89" s="80"/>
      <c r="P89" s="102"/>
    </row>
    <row r="90" spans="1:25" s="61" customFormat="1" ht="20.25" x14ac:dyDescent="0.3">
      <c r="A90" s="57"/>
      <c r="B90" s="80"/>
      <c r="C90" s="80"/>
      <c r="D90" s="80"/>
      <c r="E90" s="80"/>
      <c r="F90" s="80"/>
      <c r="G90" s="80"/>
      <c r="H90" s="80"/>
      <c r="I90" s="80"/>
      <c r="J90" s="80"/>
      <c r="K90" s="80"/>
      <c r="L90" s="80"/>
      <c r="M90" s="80"/>
      <c r="N90" s="80"/>
      <c r="O90" s="80"/>
      <c r="P90" s="102"/>
    </row>
    <row r="91" spans="1:25" s="61" customFormat="1" ht="20.25" x14ac:dyDescent="0.2">
      <c r="A91" s="57"/>
      <c r="B91" s="80"/>
      <c r="C91" s="80"/>
      <c r="D91" s="80"/>
      <c r="E91" s="80"/>
      <c r="F91" s="80"/>
      <c r="G91" s="80"/>
      <c r="H91" s="80"/>
      <c r="I91" s="80"/>
      <c r="J91" s="80"/>
      <c r="K91" s="80"/>
      <c r="L91" s="80"/>
      <c r="M91" s="80"/>
      <c r="N91" s="80"/>
      <c r="O91" s="80"/>
      <c r="P91" s="80"/>
    </row>
    <row r="92" spans="1:25" s="61" customFormat="1" ht="20.25" x14ac:dyDescent="0.2">
      <c r="A92" s="57"/>
      <c r="B92" s="80"/>
      <c r="C92" s="80"/>
      <c r="D92" s="80"/>
      <c r="E92" s="80"/>
      <c r="F92" s="80"/>
      <c r="G92" s="80"/>
      <c r="H92" s="80"/>
      <c r="I92" s="80"/>
      <c r="J92" s="80"/>
      <c r="K92" s="80"/>
      <c r="L92" s="80"/>
      <c r="M92" s="80"/>
      <c r="N92" s="80"/>
      <c r="O92" s="80"/>
      <c r="P92" s="80"/>
    </row>
    <row r="93" spans="1:25" s="61" customFormat="1" ht="20.25" x14ac:dyDescent="0.2">
      <c r="B93" s="80"/>
      <c r="C93" s="80"/>
      <c r="D93" s="80"/>
      <c r="E93" s="80"/>
      <c r="F93" s="80"/>
      <c r="G93" s="80"/>
      <c r="H93" s="80"/>
      <c r="I93" s="80"/>
      <c r="J93" s="80"/>
      <c r="K93" s="80"/>
      <c r="L93" s="80"/>
      <c r="M93" s="80"/>
      <c r="N93" s="80"/>
      <c r="O93" s="80"/>
      <c r="P93" s="80"/>
    </row>
    <row r="94" spans="1:25" s="61" customFormat="1" ht="20.25" x14ac:dyDescent="0.2">
      <c r="B94" s="80"/>
      <c r="C94" s="80"/>
      <c r="D94" s="80"/>
      <c r="E94" s="80"/>
      <c r="F94" s="80"/>
      <c r="G94" s="80"/>
      <c r="H94" s="80"/>
      <c r="I94" s="80"/>
      <c r="J94" s="80"/>
      <c r="K94" s="80"/>
      <c r="L94" s="80"/>
      <c r="M94" s="80"/>
      <c r="N94" s="80"/>
      <c r="O94" s="80"/>
      <c r="P94" s="80"/>
    </row>
    <row r="95" spans="1:25" s="61" customFormat="1" ht="20.25" x14ac:dyDescent="0.2">
      <c r="B95" s="80"/>
      <c r="C95" s="80"/>
      <c r="D95" s="80"/>
      <c r="E95" s="80"/>
      <c r="F95" s="80"/>
      <c r="G95" s="80"/>
      <c r="H95" s="80"/>
      <c r="I95" s="80"/>
      <c r="J95" s="80"/>
      <c r="K95" s="80"/>
      <c r="L95" s="80"/>
      <c r="M95" s="80"/>
      <c r="N95" s="80"/>
      <c r="O95" s="80"/>
      <c r="P95" s="80"/>
    </row>
    <row r="96" spans="1:25" s="61" customFormat="1" ht="20.25" x14ac:dyDescent="0.2">
      <c r="B96" s="80"/>
      <c r="C96" s="80"/>
      <c r="D96" s="80"/>
      <c r="E96" s="80"/>
      <c r="F96" s="80"/>
      <c r="G96" s="80"/>
      <c r="H96" s="80"/>
      <c r="I96" s="80"/>
      <c r="J96" s="80"/>
      <c r="K96" s="80"/>
      <c r="L96" s="80"/>
      <c r="M96" s="80"/>
      <c r="N96" s="80"/>
      <c r="O96" s="80"/>
      <c r="P96" s="80"/>
    </row>
    <row r="97" spans="2:16" s="61" customFormat="1" ht="15.75" customHeight="1" x14ac:dyDescent="0.2">
      <c r="B97" s="80"/>
      <c r="C97" s="80"/>
      <c r="D97" s="80"/>
      <c r="E97" s="80"/>
      <c r="F97" s="80"/>
      <c r="G97" s="80"/>
      <c r="H97" s="80"/>
      <c r="I97" s="80"/>
      <c r="J97" s="80"/>
      <c r="K97" s="80"/>
      <c r="L97" s="80"/>
      <c r="M97" s="80"/>
      <c r="N97" s="80"/>
      <c r="O97" s="80"/>
      <c r="P97" s="80"/>
    </row>
    <row r="98" spans="2:16" s="61" customFormat="1" ht="20.25" x14ac:dyDescent="0.3">
      <c r="B98" s="80"/>
      <c r="C98" s="80"/>
      <c r="D98" s="80"/>
      <c r="E98" s="80"/>
      <c r="F98" s="80"/>
      <c r="G98" s="80"/>
      <c r="H98" s="80"/>
      <c r="I98" s="80"/>
      <c r="J98" s="80"/>
      <c r="K98" s="80"/>
      <c r="L98" s="80"/>
      <c r="M98" s="80"/>
      <c r="N98" s="80"/>
      <c r="O98" s="80"/>
      <c r="P98" s="50"/>
    </row>
    <row r="99" spans="2:16" s="61" customFormat="1" ht="20.25" x14ac:dyDescent="0.3">
      <c r="B99" s="80"/>
      <c r="C99" s="80"/>
      <c r="D99" s="80"/>
      <c r="E99" s="80"/>
      <c r="F99" s="80"/>
      <c r="G99" s="80"/>
      <c r="H99" s="80"/>
      <c r="I99" s="80"/>
      <c r="J99" s="80"/>
      <c r="K99" s="80"/>
      <c r="L99" s="80"/>
      <c r="M99" s="80"/>
      <c r="N99" s="80"/>
      <c r="O99" s="80"/>
      <c r="P99" s="50"/>
    </row>
    <row r="100" spans="2:16" s="61" customFormat="1" ht="20.25" x14ac:dyDescent="0.3">
      <c r="B100" s="80"/>
      <c r="C100" s="80"/>
      <c r="D100" s="80"/>
      <c r="E100" s="80"/>
      <c r="F100" s="80"/>
      <c r="G100" s="80"/>
      <c r="H100" s="80"/>
      <c r="I100" s="80"/>
      <c r="J100" s="80"/>
      <c r="K100" s="80"/>
      <c r="L100" s="80"/>
      <c r="M100" s="80"/>
      <c r="N100" s="80"/>
      <c r="O100" s="80"/>
      <c r="P100" s="50"/>
    </row>
    <row r="101" spans="2:16" s="61" customFormat="1" ht="20.25" x14ac:dyDescent="0.3">
      <c r="B101" s="80"/>
      <c r="C101" s="80"/>
      <c r="D101" s="80"/>
      <c r="E101" s="80"/>
      <c r="F101" s="80"/>
      <c r="G101" s="80"/>
      <c r="H101" s="80"/>
      <c r="I101" s="80"/>
      <c r="J101" s="80"/>
      <c r="K101" s="80"/>
      <c r="L101" s="80"/>
      <c r="M101" s="80"/>
      <c r="N101" s="80"/>
      <c r="O101" s="80"/>
      <c r="P101" s="50"/>
    </row>
    <row r="102" spans="2:16" s="61" customFormat="1" ht="20.25" x14ac:dyDescent="0.3">
      <c r="B102" s="80"/>
      <c r="C102" s="80"/>
      <c r="D102" s="80"/>
      <c r="E102" s="80"/>
      <c r="F102" s="80"/>
      <c r="G102" s="80"/>
      <c r="H102" s="80"/>
      <c r="I102" s="80"/>
      <c r="J102" s="80"/>
      <c r="K102" s="80"/>
      <c r="L102" s="80"/>
      <c r="M102" s="80"/>
      <c r="N102" s="80"/>
      <c r="O102" s="80"/>
      <c r="P102" s="50"/>
    </row>
    <row r="103" spans="2:16" s="61" customFormat="1" ht="20.25" x14ac:dyDescent="0.2">
      <c r="B103" s="80"/>
      <c r="C103" s="80"/>
      <c r="D103" s="80"/>
      <c r="E103" s="80"/>
      <c r="F103" s="80"/>
      <c r="G103" s="80"/>
      <c r="H103" s="80"/>
      <c r="I103" s="80"/>
      <c r="J103" s="80"/>
      <c r="K103" s="80"/>
      <c r="L103" s="80"/>
      <c r="M103" s="80"/>
      <c r="N103" s="80"/>
      <c r="O103" s="80"/>
      <c r="P103" s="80"/>
    </row>
    <row r="104" spans="2:16" s="61" customFormat="1" ht="20.25" x14ac:dyDescent="0.2">
      <c r="B104" s="80"/>
      <c r="C104" s="80"/>
      <c r="D104" s="80"/>
      <c r="E104" s="80"/>
      <c r="F104" s="80"/>
      <c r="G104" s="80"/>
      <c r="H104" s="80"/>
      <c r="I104" s="80"/>
      <c r="J104" s="80"/>
      <c r="K104" s="80"/>
      <c r="L104" s="80"/>
      <c r="M104" s="80"/>
      <c r="N104" s="80"/>
      <c r="O104" s="80"/>
      <c r="P104" s="80"/>
    </row>
    <row r="105" spans="2:16" s="61" customFormat="1" ht="20.25" x14ac:dyDescent="0.2">
      <c r="B105" s="80"/>
      <c r="C105" s="80"/>
      <c r="D105" s="80"/>
      <c r="E105" s="80"/>
      <c r="F105" s="80"/>
      <c r="G105" s="80"/>
      <c r="H105" s="80"/>
      <c r="I105" s="80"/>
      <c r="J105" s="80"/>
      <c r="K105" s="80"/>
      <c r="L105" s="80"/>
      <c r="M105" s="80"/>
      <c r="N105" s="80"/>
      <c r="O105" s="80"/>
      <c r="P105" s="80"/>
    </row>
    <row r="106" spans="2:16" s="61" customFormat="1" ht="20.25" x14ac:dyDescent="0.2">
      <c r="B106" s="80"/>
      <c r="C106" s="80"/>
      <c r="D106" s="80"/>
      <c r="E106" s="80"/>
      <c r="F106" s="80"/>
      <c r="G106" s="80"/>
      <c r="H106" s="80"/>
      <c r="I106" s="80"/>
      <c r="J106" s="80"/>
      <c r="K106" s="80"/>
      <c r="L106" s="80"/>
      <c r="M106" s="80"/>
      <c r="N106" s="80"/>
      <c r="O106" s="80"/>
      <c r="P106" s="80"/>
    </row>
    <row r="107" spans="2:16" s="61" customFormat="1" ht="20.25" x14ac:dyDescent="0.2">
      <c r="B107" s="80"/>
      <c r="C107" s="80"/>
      <c r="D107" s="80"/>
      <c r="E107" s="80"/>
      <c r="F107" s="80"/>
      <c r="G107" s="80"/>
      <c r="H107" s="80"/>
      <c r="I107" s="80"/>
      <c r="J107" s="80"/>
      <c r="K107" s="80"/>
      <c r="L107" s="80"/>
      <c r="M107" s="80"/>
      <c r="N107" s="80"/>
      <c r="O107" s="80"/>
      <c r="P107" s="80"/>
    </row>
    <row r="108" spans="2:16" s="61" customFormat="1" ht="20.25" x14ac:dyDescent="0.2">
      <c r="B108" s="80"/>
      <c r="C108" s="80"/>
      <c r="D108" s="80"/>
      <c r="E108" s="80"/>
      <c r="F108" s="80"/>
      <c r="G108" s="80"/>
      <c r="H108" s="80"/>
      <c r="I108" s="80"/>
      <c r="J108" s="80"/>
      <c r="K108" s="80"/>
      <c r="L108" s="80"/>
      <c r="M108" s="80"/>
      <c r="N108" s="80"/>
      <c r="O108" s="80"/>
      <c r="P108" s="80"/>
    </row>
    <row r="109" spans="2:16" s="61" customFormat="1" ht="20.25" x14ac:dyDescent="0.2">
      <c r="B109" s="80"/>
      <c r="C109" s="80"/>
      <c r="D109" s="80"/>
      <c r="E109" s="80"/>
      <c r="F109" s="80"/>
      <c r="G109" s="80"/>
      <c r="H109" s="80"/>
      <c r="I109" s="80"/>
      <c r="J109" s="80"/>
      <c r="K109" s="80"/>
      <c r="L109" s="80"/>
      <c r="M109" s="80"/>
      <c r="N109" s="80"/>
      <c r="O109" s="80"/>
      <c r="P109" s="80"/>
    </row>
    <row r="110" spans="2:16" s="61" customFormat="1" ht="20.25" x14ac:dyDescent="0.2">
      <c r="B110" s="80"/>
      <c r="C110" s="80"/>
      <c r="D110" s="80"/>
      <c r="E110" s="80"/>
      <c r="F110" s="80"/>
      <c r="G110" s="80"/>
      <c r="H110" s="80"/>
      <c r="I110" s="80"/>
      <c r="J110" s="80"/>
      <c r="K110" s="80"/>
      <c r="L110" s="80"/>
      <c r="M110" s="80"/>
      <c r="N110" s="80"/>
      <c r="O110" s="80"/>
      <c r="P110" s="80"/>
    </row>
    <row r="111" spans="2:16" s="61" customFormat="1" ht="20.25" x14ac:dyDescent="0.2">
      <c r="B111" s="80"/>
      <c r="C111" s="80"/>
      <c r="D111" s="80"/>
      <c r="E111" s="80"/>
      <c r="F111" s="80"/>
      <c r="G111" s="80"/>
      <c r="H111" s="80"/>
      <c r="I111" s="80"/>
      <c r="J111" s="80"/>
      <c r="K111" s="80"/>
      <c r="L111" s="80"/>
      <c r="M111" s="80"/>
      <c r="N111" s="80"/>
      <c r="O111" s="80"/>
      <c r="P111" s="80"/>
    </row>
    <row r="112" spans="2:16" s="61" customFormat="1" ht="20.25" x14ac:dyDescent="0.2">
      <c r="B112" s="80"/>
      <c r="C112" s="80"/>
      <c r="D112" s="80"/>
      <c r="E112" s="80"/>
      <c r="F112" s="80"/>
      <c r="G112" s="80"/>
      <c r="H112" s="80"/>
      <c r="I112" s="80"/>
      <c r="J112" s="80"/>
      <c r="K112" s="80"/>
      <c r="L112" s="80"/>
      <c r="M112" s="80"/>
      <c r="N112" s="80"/>
      <c r="O112" s="80"/>
      <c r="P112" s="80"/>
    </row>
    <row r="113" spans="2:16" s="61" customFormat="1" ht="20.25" x14ac:dyDescent="0.2">
      <c r="B113" s="80"/>
      <c r="C113" s="80"/>
      <c r="D113" s="80"/>
      <c r="E113" s="80"/>
      <c r="F113" s="80"/>
      <c r="G113" s="80"/>
      <c r="H113" s="80"/>
      <c r="I113" s="80"/>
      <c r="J113" s="80"/>
      <c r="K113" s="80"/>
      <c r="L113" s="80"/>
      <c r="M113" s="80"/>
      <c r="N113" s="80"/>
      <c r="O113" s="80"/>
      <c r="P113" s="80"/>
    </row>
    <row r="114" spans="2:16" s="61" customFormat="1" ht="20.25" x14ac:dyDescent="0.2">
      <c r="B114" s="80"/>
      <c r="C114" s="80"/>
      <c r="D114" s="80"/>
      <c r="E114" s="80"/>
      <c r="F114" s="80"/>
      <c r="G114" s="80"/>
      <c r="H114" s="80"/>
      <c r="I114" s="80"/>
      <c r="J114" s="80"/>
      <c r="K114" s="80"/>
      <c r="L114" s="80"/>
      <c r="M114" s="80"/>
      <c r="N114" s="80"/>
      <c r="O114" s="80"/>
      <c r="P114" s="80"/>
    </row>
    <row r="115" spans="2:16" s="61" customFormat="1" ht="20.25" x14ac:dyDescent="0.2">
      <c r="B115" s="80"/>
      <c r="C115" s="80"/>
      <c r="D115" s="80"/>
      <c r="E115" s="80"/>
      <c r="F115" s="80"/>
      <c r="G115" s="80"/>
      <c r="H115" s="80"/>
      <c r="I115" s="80"/>
      <c r="J115" s="80"/>
      <c r="K115" s="80"/>
      <c r="L115" s="80"/>
      <c r="M115" s="80"/>
      <c r="N115" s="80"/>
      <c r="O115" s="80"/>
      <c r="P115" s="80"/>
    </row>
    <row r="116" spans="2:16" s="61" customFormat="1" ht="20.25" x14ac:dyDescent="0.2">
      <c r="B116" s="80"/>
      <c r="C116" s="80"/>
      <c r="D116" s="80"/>
      <c r="E116" s="80"/>
      <c r="F116" s="80"/>
      <c r="G116" s="80"/>
      <c r="H116" s="80"/>
      <c r="I116" s="80"/>
      <c r="J116" s="80"/>
      <c r="K116" s="80"/>
      <c r="L116" s="80"/>
      <c r="M116" s="80"/>
      <c r="N116" s="80"/>
      <c r="O116" s="80"/>
      <c r="P116" s="80"/>
    </row>
    <row r="117" spans="2:16" s="61" customFormat="1" ht="20.25" x14ac:dyDescent="0.2">
      <c r="B117" s="80"/>
      <c r="C117" s="80"/>
      <c r="D117" s="80"/>
      <c r="E117" s="80"/>
      <c r="F117" s="80"/>
      <c r="G117" s="80"/>
      <c r="H117" s="80"/>
      <c r="I117" s="80"/>
      <c r="J117" s="80"/>
      <c r="K117" s="80"/>
      <c r="L117" s="80"/>
      <c r="M117" s="80"/>
      <c r="N117" s="80"/>
      <c r="O117" s="80"/>
      <c r="P117" s="80"/>
    </row>
    <row r="118" spans="2:16" s="61" customFormat="1" ht="20.25" x14ac:dyDescent="0.2">
      <c r="B118" s="80"/>
      <c r="C118" s="80"/>
      <c r="D118" s="80"/>
      <c r="E118" s="80"/>
      <c r="F118" s="80"/>
      <c r="G118" s="80"/>
      <c r="H118" s="80"/>
      <c r="I118" s="80"/>
      <c r="J118" s="80"/>
      <c r="K118" s="80"/>
      <c r="L118" s="80"/>
      <c r="M118" s="80"/>
      <c r="N118" s="80"/>
      <c r="O118" s="80"/>
      <c r="P118" s="80"/>
    </row>
    <row r="119" spans="2:16" s="61" customFormat="1" ht="20.25" x14ac:dyDescent="0.2">
      <c r="B119" s="80"/>
      <c r="C119" s="80"/>
      <c r="D119" s="80"/>
      <c r="E119" s="80"/>
      <c r="F119" s="80"/>
      <c r="G119" s="80"/>
      <c r="H119" s="80"/>
      <c r="I119" s="80"/>
      <c r="J119" s="80"/>
      <c r="K119" s="80"/>
      <c r="L119" s="80"/>
      <c r="M119" s="80"/>
      <c r="N119" s="80"/>
      <c r="O119" s="80"/>
      <c r="P119" s="80"/>
    </row>
    <row r="120" spans="2:16" s="61" customFormat="1" ht="20.25" x14ac:dyDescent="0.2">
      <c r="B120" s="80"/>
      <c r="C120" s="80"/>
      <c r="D120" s="80"/>
      <c r="E120" s="80"/>
      <c r="F120" s="80"/>
      <c r="G120" s="80"/>
      <c r="H120" s="80"/>
      <c r="I120" s="80"/>
      <c r="J120" s="80"/>
      <c r="K120" s="80"/>
      <c r="L120" s="80"/>
      <c r="M120" s="80"/>
      <c r="N120" s="80"/>
      <c r="O120" s="80"/>
      <c r="P120" s="80"/>
    </row>
    <row r="121" spans="2:16" s="61" customFormat="1" ht="20.25" x14ac:dyDescent="0.2">
      <c r="B121" s="80"/>
      <c r="C121" s="80"/>
      <c r="D121" s="80"/>
      <c r="E121" s="80"/>
      <c r="F121" s="80"/>
      <c r="G121" s="80"/>
      <c r="H121" s="80"/>
      <c r="I121" s="80"/>
      <c r="J121" s="80"/>
      <c r="K121" s="80"/>
      <c r="L121" s="80"/>
      <c r="M121" s="80"/>
      <c r="N121" s="80"/>
      <c r="O121" s="80"/>
      <c r="P121" s="80"/>
    </row>
    <row r="122" spans="2:16" s="61" customFormat="1" ht="20.25" x14ac:dyDescent="0.2">
      <c r="B122" s="80"/>
      <c r="C122" s="80"/>
      <c r="D122" s="80"/>
      <c r="E122" s="80"/>
      <c r="F122" s="80"/>
      <c r="G122" s="80"/>
      <c r="H122" s="80"/>
      <c r="I122" s="80"/>
      <c r="J122" s="80"/>
      <c r="K122" s="80"/>
      <c r="L122" s="80"/>
      <c r="M122" s="80"/>
      <c r="N122" s="80"/>
      <c r="O122" s="80"/>
      <c r="P122" s="80"/>
    </row>
    <row r="123" spans="2:16" s="61" customFormat="1" ht="20.25" x14ac:dyDescent="0.2">
      <c r="B123" s="80"/>
      <c r="C123" s="80"/>
      <c r="D123" s="80"/>
      <c r="E123" s="80"/>
      <c r="F123" s="80"/>
      <c r="G123" s="80"/>
      <c r="H123" s="80"/>
      <c r="I123" s="80"/>
      <c r="J123" s="80"/>
      <c r="K123" s="80"/>
      <c r="L123" s="80"/>
      <c r="M123" s="80"/>
      <c r="N123" s="80"/>
      <c r="O123" s="80"/>
      <c r="P123" s="80"/>
    </row>
    <row r="124" spans="2:16" s="61" customFormat="1" ht="20.25" x14ac:dyDescent="0.2">
      <c r="B124" s="80"/>
      <c r="C124" s="80"/>
      <c r="D124" s="80"/>
      <c r="E124" s="80"/>
      <c r="F124" s="80"/>
      <c r="G124" s="80"/>
      <c r="H124" s="80"/>
      <c r="I124" s="80"/>
      <c r="J124" s="80"/>
      <c r="K124" s="80"/>
      <c r="L124" s="80"/>
      <c r="M124" s="80"/>
      <c r="N124" s="80"/>
      <c r="O124" s="80"/>
      <c r="P124" s="80"/>
    </row>
    <row r="125" spans="2:16" s="61" customFormat="1" ht="20.25" x14ac:dyDescent="0.2">
      <c r="B125" s="80"/>
      <c r="C125" s="80"/>
      <c r="D125" s="80"/>
      <c r="E125" s="80"/>
      <c r="F125" s="80"/>
      <c r="G125" s="80"/>
      <c r="H125" s="80"/>
      <c r="I125" s="80"/>
      <c r="J125" s="80"/>
      <c r="K125" s="80"/>
      <c r="L125" s="80"/>
      <c r="M125" s="80"/>
      <c r="N125" s="80"/>
      <c r="O125" s="80"/>
      <c r="P125" s="80"/>
    </row>
    <row r="126" spans="2:16" s="61" customFormat="1" ht="20.25" x14ac:dyDescent="0.2">
      <c r="B126" s="80"/>
      <c r="C126" s="80"/>
      <c r="D126" s="80"/>
      <c r="E126" s="80"/>
      <c r="F126" s="80"/>
      <c r="G126" s="80"/>
      <c r="H126" s="80"/>
      <c r="I126" s="80"/>
      <c r="J126" s="80"/>
      <c r="K126" s="80"/>
      <c r="L126" s="80"/>
      <c r="M126" s="80"/>
      <c r="N126" s="80"/>
      <c r="O126" s="80"/>
      <c r="P126" s="80"/>
    </row>
    <row r="127" spans="2:16" s="61" customFormat="1" ht="20.25" x14ac:dyDescent="0.2">
      <c r="B127" s="80"/>
      <c r="C127" s="80"/>
      <c r="D127" s="80"/>
      <c r="E127" s="80"/>
      <c r="F127" s="87"/>
      <c r="G127" s="80"/>
      <c r="H127" s="80"/>
      <c r="I127" s="80"/>
      <c r="J127" s="80"/>
      <c r="K127" s="80"/>
      <c r="L127" s="80"/>
      <c r="M127" s="80"/>
      <c r="N127" s="80"/>
      <c r="O127" s="80"/>
      <c r="P127" s="80"/>
    </row>
    <row r="128" spans="2:16" s="61" customFormat="1" ht="20.25" x14ac:dyDescent="0.2">
      <c r="B128" s="80"/>
      <c r="C128" s="80"/>
      <c r="D128" s="80"/>
      <c r="E128" s="80"/>
      <c r="F128" s="87"/>
      <c r="G128" s="80"/>
      <c r="H128" s="80"/>
      <c r="I128" s="80"/>
      <c r="J128" s="80"/>
      <c r="K128" s="80"/>
      <c r="L128" s="80"/>
      <c r="M128" s="80"/>
      <c r="N128" s="80"/>
      <c r="O128" s="80"/>
      <c r="P128" s="80"/>
    </row>
    <row r="129" spans="2:21" s="61" customFormat="1" ht="20.25" x14ac:dyDescent="0.2">
      <c r="B129" s="80"/>
      <c r="C129" s="80"/>
      <c r="D129" s="80"/>
      <c r="E129" s="80"/>
      <c r="F129" s="87"/>
      <c r="G129" s="80"/>
      <c r="H129" s="80"/>
      <c r="I129" s="80"/>
      <c r="J129" s="80"/>
      <c r="K129" s="80"/>
      <c r="L129" s="80"/>
      <c r="M129" s="80"/>
      <c r="N129" s="80"/>
      <c r="O129" s="80"/>
      <c r="P129" s="80"/>
    </row>
    <row r="130" spans="2:21" s="61" customFormat="1" ht="20.25" x14ac:dyDescent="0.2">
      <c r="B130" s="80"/>
      <c r="C130" s="80"/>
      <c r="D130" s="80"/>
      <c r="E130" s="80"/>
      <c r="F130" s="87"/>
      <c r="G130" s="80"/>
      <c r="H130" s="80"/>
      <c r="I130" s="80"/>
      <c r="J130" s="80"/>
      <c r="K130" s="80"/>
      <c r="L130" s="80"/>
      <c r="M130" s="80"/>
      <c r="N130" s="80"/>
      <c r="O130" s="80"/>
      <c r="P130" s="80"/>
    </row>
    <row r="131" spans="2:21" s="61" customFormat="1" ht="20.25" x14ac:dyDescent="0.2">
      <c r="B131" s="80"/>
      <c r="C131" s="80"/>
      <c r="D131" s="80"/>
      <c r="E131" s="80"/>
      <c r="F131" s="87"/>
      <c r="G131" s="80"/>
      <c r="H131" s="80"/>
      <c r="I131" s="80"/>
      <c r="J131" s="80"/>
      <c r="K131" s="80"/>
      <c r="L131" s="80"/>
      <c r="M131" s="80"/>
      <c r="N131" s="80"/>
      <c r="O131" s="80"/>
      <c r="P131" s="80"/>
    </row>
    <row r="132" spans="2:21" s="61" customFormat="1" ht="20.25" x14ac:dyDescent="0.2">
      <c r="B132" s="80"/>
      <c r="C132" s="80"/>
      <c r="D132" s="80"/>
      <c r="E132" s="80"/>
      <c r="F132" s="87"/>
      <c r="G132" s="80"/>
      <c r="H132" s="80"/>
      <c r="I132" s="80"/>
      <c r="J132" s="80"/>
      <c r="K132" s="80"/>
      <c r="L132" s="80"/>
      <c r="M132" s="80"/>
      <c r="N132" s="80"/>
      <c r="O132" s="80"/>
      <c r="P132" s="80"/>
    </row>
    <row r="133" spans="2:21" s="61" customFormat="1" ht="20.25" x14ac:dyDescent="0.2">
      <c r="B133" s="80"/>
      <c r="C133" s="80"/>
      <c r="D133" s="80"/>
      <c r="E133" s="80"/>
      <c r="F133" s="87"/>
      <c r="G133" s="80"/>
      <c r="H133" s="80"/>
      <c r="I133" s="80"/>
      <c r="J133" s="80"/>
      <c r="K133" s="80"/>
      <c r="L133" s="80"/>
      <c r="M133" s="80"/>
      <c r="N133" s="80"/>
      <c r="O133" s="80"/>
      <c r="P133" s="80"/>
    </row>
    <row r="134" spans="2:21" s="61" customFormat="1" ht="20.25" x14ac:dyDescent="0.2">
      <c r="B134" s="80"/>
      <c r="C134" s="80"/>
      <c r="D134" s="80"/>
      <c r="E134" s="80"/>
      <c r="F134" s="87"/>
      <c r="G134" s="80"/>
      <c r="H134" s="80"/>
      <c r="I134" s="80"/>
      <c r="J134" s="80"/>
      <c r="K134" s="80"/>
      <c r="L134" s="80"/>
      <c r="M134" s="80"/>
      <c r="N134" s="80"/>
      <c r="O134" s="80"/>
      <c r="P134" s="80"/>
    </row>
    <row r="135" spans="2:21" s="61" customFormat="1" ht="20.25" x14ac:dyDescent="0.2">
      <c r="B135" s="80"/>
      <c r="C135" s="80"/>
      <c r="D135" s="80"/>
      <c r="E135" s="80"/>
      <c r="F135" s="87"/>
      <c r="G135" s="80"/>
      <c r="H135" s="80"/>
      <c r="I135" s="80"/>
      <c r="J135" s="80"/>
      <c r="K135" s="80"/>
      <c r="L135" s="80"/>
      <c r="M135" s="80"/>
      <c r="N135" s="80"/>
      <c r="O135" s="80"/>
      <c r="P135" s="80"/>
    </row>
    <row r="136" spans="2:21" s="61" customFormat="1" ht="20.25" x14ac:dyDescent="0.2">
      <c r="B136" s="80"/>
      <c r="C136" s="80"/>
      <c r="D136" s="80"/>
      <c r="E136" s="80"/>
      <c r="F136" s="87"/>
      <c r="G136" s="80"/>
      <c r="H136" s="80"/>
      <c r="I136" s="80"/>
      <c r="J136" s="80"/>
      <c r="K136" s="80"/>
      <c r="L136" s="80"/>
      <c r="M136" s="80"/>
      <c r="N136" s="80"/>
      <c r="O136" s="80"/>
      <c r="P136" s="80"/>
    </row>
    <row r="137" spans="2:21" s="61" customFormat="1" ht="20.25" x14ac:dyDescent="0.2">
      <c r="B137" s="80"/>
      <c r="C137" s="80"/>
      <c r="D137" s="80"/>
      <c r="E137" s="80"/>
      <c r="F137" s="87"/>
      <c r="G137" s="80"/>
      <c r="H137" s="80"/>
      <c r="I137" s="80"/>
      <c r="J137" s="80"/>
      <c r="K137" s="80"/>
      <c r="L137" s="80"/>
      <c r="M137" s="80"/>
      <c r="N137" s="80"/>
      <c r="O137" s="80"/>
      <c r="P137" s="80"/>
    </row>
    <row r="138" spans="2:21" s="61" customFormat="1" ht="20.25" x14ac:dyDescent="0.2">
      <c r="B138" s="80"/>
      <c r="C138" s="80"/>
      <c r="D138" s="80"/>
      <c r="E138" s="80"/>
      <c r="F138" s="87"/>
      <c r="G138" s="80"/>
      <c r="H138" s="80"/>
      <c r="I138" s="80"/>
      <c r="J138" s="80"/>
      <c r="K138" s="88"/>
      <c r="L138" s="88"/>
      <c r="M138" s="88"/>
      <c r="N138" s="88"/>
      <c r="O138" s="88"/>
      <c r="P138" s="88"/>
      <c r="Q138" s="89"/>
      <c r="R138" s="89"/>
      <c r="S138" s="89"/>
      <c r="T138" s="89"/>
      <c r="U138" s="89"/>
    </row>
    <row r="139" spans="2:21" s="61" customFormat="1" ht="20.25" x14ac:dyDescent="0.2">
      <c r="B139" s="80"/>
      <c r="C139" s="80"/>
      <c r="D139" s="80"/>
      <c r="E139" s="80"/>
      <c r="F139" s="87"/>
      <c r="G139" s="80"/>
      <c r="H139" s="80"/>
      <c r="I139" s="80"/>
      <c r="J139" s="80"/>
      <c r="K139" s="88"/>
      <c r="L139" s="88"/>
      <c r="M139" s="88"/>
      <c r="N139" s="88"/>
      <c r="O139" s="88"/>
      <c r="P139" s="88"/>
      <c r="Q139" s="89"/>
      <c r="R139" s="89"/>
      <c r="S139" s="89"/>
      <c r="T139" s="89"/>
      <c r="U139" s="89"/>
    </row>
    <row r="140" spans="2:21" s="61" customFormat="1" ht="20.25" x14ac:dyDescent="0.2">
      <c r="B140" s="80"/>
      <c r="C140" s="80"/>
      <c r="D140" s="80"/>
      <c r="E140" s="80"/>
      <c r="F140" s="87"/>
      <c r="G140" s="80"/>
      <c r="H140" s="80"/>
      <c r="I140" s="80"/>
      <c r="J140" s="80"/>
      <c r="K140" s="88"/>
      <c r="L140" s="88"/>
      <c r="M140" s="88"/>
      <c r="N140" s="88"/>
      <c r="O140" s="88"/>
      <c r="P140" s="88"/>
      <c r="Q140" s="89"/>
      <c r="R140" s="89"/>
      <c r="S140" s="89"/>
      <c r="T140" s="89"/>
      <c r="U140" s="89"/>
    </row>
    <row r="141" spans="2:21" s="61" customFormat="1" ht="20.25" x14ac:dyDescent="0.2">
      <c r="B141" s="80"/>
      <c r="C141" s="80"/>
      <c r="D141" s="80"/>
      <c r="E141" s="80"/>
      <c r="F141" s="87"/>
      <c r="G141" s="80"/>
      <c r="H141" s="80"/>
      <c r="I141" s="80"/>
      <c r="J141" s="80"/>
      <c r="K141" s="88"/>
      <c r="L141" s="88"/>
      <c r="M141" s="88"/>
      <c r="N141" s="88"/>
      <c r="O141" s="88"/>
      <c r="P141" s="88"/>
      <c r="Q141" s="89"/>
      <c r="R141" s="89"/>
      <c r="S141" s="89"/>
      <c r="T141" s="89"/>
      <c r="U141" s="89"/>
    </row>
    <row r="142" spans="2:21" s="61" customFormat="1" ht="20.25" x14ac:dyDescent="0.2">
      <c r="B142" s="80"/>
      <c r="C142" s="88"/>
      <c r="D142" s="88"/>
      <c r="E142" s="88"/>
      <c r="F142" s="90"/>
      <c r="G142" s="88"/>
      <c r="H142" s="88"/>
      <c r="I142" s="88"/>
      <c r="J142" s="88"/>
      <c r="K142" s="88"/>
      <c r="L142" s="88"/>
      <c r="M142" s="88"/>
      <c r="N142" s="88"/>
      <c r="O142" s="88"/>
      <c r="P142" s="88"/>
      <c r="Q142" s="89"/>
      <c r="R142" s="89"/>
      <c r="S142" s="89"/>
      <c r="T142" s="89"/>
      <c r="U142" s="89"/>
    </row>
    <row r="143" spans="2:21" s="61" customFormat="1" ht="20.25" x14ac:dyDescent="0.2">
      <c r="B143" s="80"/>
      <c r="C143" s="88"/>
      <c r="D143" s="88"/>
      <c r="E143" s="88"/>
      <c r="F143" s="90"/>
      <c r="G143" s="88"/>
      <c r="H143" s="88"/>
      <c r="I143" s="88"/>
      <c r="J143" s="88"/>
      <c r="K143" s="88"/>
      <c r="L143" s="88"/>
      <c r="M143" s="88"/>
      <c r="N143" s="88"/>
      <c r="O143" s="88"/>
      <c r="P143" s="88"/>
      <c r="Q143" s="89"/>
      <c r="R143" s="89"/>
      <c r="S143" s="89"/>
      <c r="T143" s="89"/>
      <c r="U143" s="89"/>
    </row>
    <row r="144" spans="2:21" s="61" customFormat="1" ht="20.25" x14ac:dyDescent="0.2">
      <c r="B144" s="80"/>
      <c r="C144" s="88"/>
      <c r="D144" s="88"/>
      <c r="E144" s="88"/>
      <c r="F144" s="90"/>
      <c r="G144" s="88"/>
      <c r="H144" s="88"/>
      <c r="I144" s="88"/>
      <c r="J144" s="88"/>
      <c r="K144" s="88"/>
      <c r="L144" s="88"/>
      <c r="M144" s="88"/>
      <c r="N144" s="88"/>
      <c r="O144" s="88"/>
      <c r="P144" s="88"/>
      <c r="Q144" s="89"/>
      <c r="R144" s="89"/>
      <c r="S144" s="89"/>
      <c r="T144" s="89"/>
      <c r="U144" s="89"/>
    </row>
    <row r="145" spans="2:21" s="61" customFormat="1" ht="20.25" x14ac:dyDescent="0.2">
      <c r="B145" s="80"/>
      <c r="C145" s="88"/>
      <c r="D145" s="88"/>
      <c r="E145" s="88"/>
      <c r="F145" s="90"/>
      <c r="G145" s="88"/>
      <c r="H145" s="88"/>
      <c r="I145" s="88"/>
      <c r="J145" s="88"/>
      <c r="K145" s="88"/>
      <c r="L145" s="88"/>
      <c r="M145" s="88"/>
      <c r="N145" s="88"/>
      <c r="O145" s="88"/>
      <c r="P145" s="88"/>
      <c r="Q145" s="89"/>
      <c r="R145" s="89"/>
      <c r="S145" s="89"/>
      <c r="T145" s="89"/>
      <c r="U145" s="89"/>
    </row>
    <row r="146" spans="2:21" s="61" customFormat="1" ht="20.25" x14ac:dyDescent="0.2">
      <c r="B146" s="80"/>
      <c r="C146" s="88"/>
      <c r="D146" s="88"/>
      <c r="E146" s="88"/>
      <c r="F146" s="90"/>
      <c r="G146" s="88"/>
      <c r="H146" s="88"/>
      <c r="I146" s="88"/>
      <c r="J146" s="88"/>
      <c r="K146" s="88"/>
      <c r="L146" s="88"/>
      <c r="M146" s="88"/>
      <c r="N146" s="88"/>
      <c r="O146" s="88"/>
      <c r="P146" s="88"/>
      <c r="Q146" s="89"/>
      <c r="R146" s="89"/>
      <c r="S146" s="89"/>
      <c r="T146" s="89"/>
      <c r="U146" s="89"/>
    </row>
    <row r="147" spans="2:21" s="61" customFormat="1" ht="20.25" x14ac:dyDescent="0.2">
      <c r="B147" s="80"/>
      <c r="C147" s="88"/>
      <c r="D147" s="88"/>
      <c r="E147" s="88"/>
      <c r="F147" s="90"/>
      <c r="G147" s="88"/>
      <c r="H147" s="88"/>
      <c r="I147" s="88"/>
      <c r="J147" s="88"/>
      <c r="K147" s="88"/>
      <c r="L147" s="88"/>
      <c r="M147" s="88"/>
      <c r="N147" s="88"/>
      <c r="O147" s="88"/>
      <c r="P147" s="88"/>
      <c r="Q147" s="89"/>
      <c r="R147" s="89"/>
      <c r="S147" s="89"/>
      <c r="T147" s="89"/>
      <c r="U147" s="89"/>
    </row>
    <row r="148" spans="2:21" s="61" customFormat="1" ht="20.25" x14ac:dyDescent="0.2">
      <c r="B148" s="80"/>
      <c r="C148" s="88"/>
      <c r="D148" s="88"/>
      <c r="E148" s="88"/>
      <c r="F148" s="90"/>
      <c r="G148" s="88"/>
      <c r="H148" s="88"/>
      <c r="I148" s="88"/>
      <c r="J148" s="88"/>
      <c r="K148" s="88"/>
      <c r="L148" s="88"/>
      <c r="M148" s="88"/>
      <c r="N148" s="88"/>
      <c r="O148" s="88"/>
      <c r="P148" s="88"/>
      <c r="Q148" s="89"/>
      <c r="R148" s="89"/>
      <c r="S148" s="89"/>
      <c r="T148" s="89"/>
      <c r="U148" s="89"/>
    </row>
    <row r="149" spans="2:21" s="61" customFormat="1" ht="20.25" x14ac:dyDescent="0.2">
      <c r="B149" s="80"/>
      <c r="C149" s="88"/>
      <c r="D149" s="88"/>
      <c r="E149" s="88"/>
      <c r="F149" s="90"/>
      <c r="G149" s="88"/>
      <c r="H149" s="88"/>
      <c r="I149" s="88"/>
      <c r="J149" s="88"/>
      <c r="K149" s="88"/>
      <c r="L149" s="88"/>
      <c r="M149" s="88"/>
      <c r="N149" s="88"/>
      <c r="O149" s="88"/>
      <c r="P149" s="88"/>
      <c r="Q149" s="89"/>
      <c r="R149" s="89"/>
      <c r="S149" s="89"/>
      <c r="T149" s="89"/>
      <c r="U149" s="89"/>
    </row>
    <row r="150" spans="2:21" s="61" customFormat="1" ht="20.25" x14ac:dyDescent="0.2">
      <c r="B150" s="80"/>
      <c r="C150" s="88"/>
      <c r="D150" s="88"/>
      <c r="E150" s="88"/>
      <c r="F150" s="90"/>
      <c r="G150" s="88"/>
      <c r="H150" s="88"/>
      <c r="I150" s="88"/>
      <c r="J150" s="88"/>
      <c r="K150" s="88"/>
      <c r="L150" s="88"/>
      <c r="M150" s="88"/>
      <c r="N150" s="88"/>
      <c r="O150" s="88"/>
      <c r="P150" s="88"/>
      <c r="Q150" s="89"/>
      <c r="R150" s="89"/>
      <c r="S150" s="89"/>
      <c r="T150" s="89"/>
      <c r="U150" s="89"/>
    </row>
    <row r="151" spans="2:21" s="61" customFormat="1" ht="20.25" x14ac:dyDescent="0.2">
      <c r="B151" s="80"/>
      <c r="C151" s="88"/>
      <c r="D151" s="88"/>
      <c r="E151" s="88"/>
      <c r="F151" s="90"/>
      <c r="G151" s="88"/>
      <c r="H151" s="88"/>
      <c r="I151" s="88"/>
      <c r="J151" s="88"/>
      <c r="K151" s="88"/>
      <c r="L151" s="88"/>
      <c r="M151" s="88"/>
      <c r="N151" s="88"/>
      <c r="O151" s="88"/>
      <c r="P151" s="88"/>
      <c r="Q151" s="89"/>
      <c r="R151" s="89"/>
      <c r="S151" s="89"/>
      <c r="T151" s="89"/>
      <c r="U151" s="89"/>
    </row>
    <row r="152" spans="2:21" s="61" customFormat="1" ht="20.25" x14ac:dyDescent="0.2">
      <c r="B152" s="80"/>
      <c r="C152" s="88"/>
      <c r="D152" s="88"/>
      <c r="E152" s="88"/>
      <c r="F152" s="90"/>
      <c r="G152" s="88"/>
      <c r="H152" s="88"/>
      <c r="I152" s="88"/>
      <c r="J152" s="88"/>
      <c r="K152" s="88"/>
      <c r="L152" s="88"/>
      <c r="M152" s="88"/>
      <c r="N152" s="88"/>
      <c r="O152" s="88"/>
      <c r="P152" s="88"/>
      <c r="Q152" s="89"/>
      <c r="R152" s="89"/>
      <c r="S152" s="89"/>
      <c r="T152" s="89"/>
      <c r="U152" s="89"/>
    </row>
    <row r="153" spans="2:21" s="61" customFormat="1" ht="20.25" x14ac:dyDescent="0.2">
      <c r="B153" s="80"/>
      <c r="C153" s="88"/>
      <c r="D153" s="88"/>
      <c r="E153" s="88"/>
      <c r="F153" s="90"/>
      <c r="G153" s="88"/>
      <c r="H153" s="88"/>
      <c r="I153" s="88"/>
      <c r="J153" s="88"/>
      <c r="K153" s="88"/>
      <c r="L153" s="88"/>
      <c r="M153" s="88"/>
      <c r="N153" s="88"/>
      <c r="O153" s="88"/>
      <c r="P153" s="88"/>
      <c r="Q153" s="89"/>
      <c r="R153" s="89"/>
      <c r="S153" s="89"/>
      <c r="T153" s="89"/>
      <c r="U153" s="89"/>
    </row>
    <row r="154" spans="2:21" s="61" customFormat="1" ht="20.25" x14ac:dyDescent="0.2">
      <c r="B154" s="80"/>
      <c r="C154" s="88"/>
      <c r="D154" s="88"/>
      <c r="E154" s="88"/>
      <c r="F154" s="90"/>
      <c r="G154" s="88"/>
      <c r="H154" s="88"/>
      <c r="I154" s="88"/>
      <c r="J154" s="88"/>
      <c r="K154" s="88"/>
      <c r="L154" s="88"/>
      <c r="M154" s="88"/>
      <c r="N154" s="88"/>
      <c r="O154" s="88"/>
      <c r="P154" s="88"/>
      <c r="Q154" s="89"/>
      <c r="R154" s="89"/>
      <c r="S154" s="89"/>
      <c r="T154" s="89"/>
      <c r="U154" s="89"/>
    </row>
    <row r="155" spans="2:21" s="61" customFormat="1" ht="20.25" x14ac:dyDescent="0.2">
      <c r="B155" s="80"/>
      <c r="C155" s="88"/>
      <c r="D155" s="88"/>
      <c r="E155" s="88"/>
      <c r="F155" s="90"/>
      <c r="G155" s="88"/>
      <c r="H155" s="88"/>
      <c r="I155" s="88"/>
      <c r="J155" s="88"/>
      <c r="K155" s="88"/>
      <c r="L155" s="88"/>
      <c r="M155" s="88"/>
      <c r="N155" s="88"/>
      <c r="O155" s="88"/>
      <c r="P155" s="88"/>
      <c r="Q155" s="89"/>
      <c r="R155" s="89"/>
      <c r="S155" s="89"/>
      <c r="T155" s="89"/>
      <c r="U155" s="89"/>
    </row>
    <row r="156" spans="2:21" s="61" customFormat="1" ht="20.25" x14ac:dyDescent="0.2">
      <c r="B156" s="80"/>
      <c r="C156" s="88"/>
      <c r="D156" s="88"/>
      <c r="E156" s="88"/>
      <c r="F156" s="90"/>
      <c r="G156" s="88"/>
      <c r="H156" s="88"/>
      <c r="I156" s="88"/>
      <c r="J156" s="88"/>
      <c r="K156" s="88"/>
      <c r="L156" s="88"/>
      <c r="M156" s="88"/>
      <c r="N156" s="88"/>
      <c r="O156" s="88"/>
      <c r="P156" s="88"/>
      <c r="Q156" s="89"/>
      <c r="R156" s="89"/>
      <c r="S156" s="89"/>
      <c r="T156" s="89"/>
      <c r="U156" s="89"/>
    </row>
    <row r="157" spans="2:21" s="61" customFormat="1" ht="20.25" x14ac:dyDescent="0.2">
      <c r="B157" s="80"/>
      <c r="C157" s="88"/>
      <c r="D157" s="88"/>
      <c r="E157" s="88"/>
      <c r="F157" s="90"/>
      <c r="G157" s="88"/>
      <c r="H157" s="88"/>
      <c r="I157" s="88"/>
      <c r="J157" s="88"/>
      <c r="K157" s="88"/>
      <c r="L157" s="88"/>
      <c r="M157" s="88"/>
      <c r="N157" s="88"/>
      <c r="O157" s="88"/>
      <c r="P157" s="88"/>
      <c r="Q157" s="89"/>
      <c r="R157" s="89"/>
      <c r="S157" s="89"/>
      <c r="T157" s="89"/>
      <c r="U157" s="89"/>
    </row>
    <row r="158" spans="2:21" s="61" customFormat="1" ht="20.25" x14ac:dyDescent="0.2">
      <c r="B158" s="80"/>
      <c r="C158" s="88"/>
      <c r="D158" s="88"/>
      <c r="E158" s="88"/>
      <c r="F158" s="90"/>
      <c r="G158" s="88"/>
      <c r="H158" s="88"/>
      <c r="I158" s="88"/>
      <c r="J158" s="88"/>
      <c r="K158" s="88"/>
      <c r="L158" s="88"/>
      <c r="M158" s="88"/>
      <c r="N158" s="88"/>
      <c r="O158" s="88"/>
      <c r="P158" s="88"/>
      <c r="Q158" s="89"/>
      <c r="R158" s="89"/>
      <c r="S158" s="89"/>
      <c r="T158" s="89"/>
      <c r="U158" s="89"/>
    </row>
    <row r="159" spans="2:21" s="61" customFormat="1" ht="20.25" x14ac:dyDescent="0.2">
      <c r="B159" s="80"/>
      <c r="C159" s="88"/>
      <c r="D159" s="88"/>
      <c r="E159" s="88"/>
      <c r="F159" s="90"/>
      <c r="G159" s="88"/>
      <c r="H159" s="88"/>
      <c r="I159" s="88"/>
      <c r="J159" s="88"/>
      <c r="K159" s="88"/>
      <c r="L159" s="88"/>
      <c r="M159" s="88"/>
      <c r="N159" s="88"/>
      <c r="O159" s="88"/>
      <c r="P159" s="88"/>
      <c r="Q159" s="89"/>
      <c r="R159" s="89"/>
      <c r="S159" s="89"/>
      <c r="T159" s="89"/>
      <c r="U159" s="89"/>
    </row>
    <row r="160" spans="2:21" s="61" customFormat="1" ht="20.25" x14ac:dyDescent="0.2">
      <c r="B160" s="80"/>
      <c r="C160" s="88"/>
      <c r="D160" s="88"/>
      <c r="E160" s="88"/>
      <c r="F160" s="90"/>
      <c r="G160" s="88"/>
      <c r="H160" s="88"/>
      <c r="I160" s="88"/>
      <c r="J160" s="88"/>
      <c r="K160" s="88"/>
      <c r="L160" s="88"/>
      <c r="M160" s="88"/>
      <c r="N160" s="88"/>
      <c r="O160" s="88"/>
      <c r="P160" s="88"/>
      <c r="Q160" s="89"/>
      <c r="R160" s="89"/>
      <c r="S160" s="89"/>
      <c r="T160" s="89"/>
      <c r="U160" s="89"/>
    </row>
    <row r="161" spans="2:21" s="61" customFormat="1" ht="20.25" x14ac:dyDescent="0.2">
      <c r="B161" s="80"/>
      <c r="C161" s="88"/>
      <c r="D161" s="88"/>
      <c r="E161" s="88"/>
      <c r="F161" s="90"/>
      <c r="G161" s="88"/>
      <c r="H161" s="88"/>
      <c r="I161" s="88"/>
      <c r="J161" s="88"/>
      <c r="K161" s="88"/>
      <c r="L161" s="88"/>
      <c r="M161" s="88"/>
      <c r="N161" s="88"/>
      <c r="O161" s="88"/>
      <c r="P161" s="88"/>
      <c r="Q161" s="89"/>
      <c r="R161" s="89"/>
      <c r="S161" s="89"/>
      <c r="T161" s="89"/>
      <c r="U161" s="89"/>
    </row>
    <row r="162" spans="2:21" s="61" customFormat="1" ht="20.25" x14ac:dyDescent="0.2">
      <c r="B162" s="80"/>
      <c r="C162" s="88"/>
      <c r="D162" s="88"/>
      <c r="E162" s="88"/>
      <c r="F162" s="90"/>
      <c r="G162" s="88"/>
      <c r="H162" s="88"/>
      <c r="I162" s="88"/>
      <c r="J162" s="88"/>
      <c r="K162" s="88"/>
      <c r="L162" s="88"/>
      <c r="M162" s="88"/>
      <c r="N162" s="88"/>
      <c r="O162" s="88"/>
      <c r="P162" s="88"/>
      <c r="Q162" s="89"/>
      <c r="R162" s="89"/>
      <c r="S162" s="89"/>
      <c r="T162" s="89"/>
      <c r="U162" s="89"/>
    </row>
    <row r="163" spans="2:21" s="61" customFormat="1" ht="20.25" x14ac:dyDescent="0.2">
      <c r="B163" s="80"/>
      <c r="C163" s="88"/>
      <c r="D163" s="88"/>
      <c r="E163" s="88"/>
      <c r="F163" s="90"/>
      <c r="G163" s="88"/>
      <c r="H163" s="88"/>
      <c r="I163" s="88"/>
      <c r="J163" s="88"/>
      <c r="K163" s="88"/>
      <c r="L163" s="88"/>
      <c r="M163" s="88"/>
      <c r="N163" s="88"/>
      <c r="O163" s="88"/>
      <c r="P163" s="88"/>
      <c r="Q163" s="89"/>
      <c r="R163" s="89"/>
      <c r="S163" s="89"/>
      <c r="T163" s="89"/>
      <c r="U163" s="89"/>
    </row>
    <row r="164" spans="2:21" s="61" customFormat="1" ht="20.25" x14ac:dyDescent="0.2">
      <c r="B164" s="80"/>
      <c r="C164" s="88"/>
      <c r="D164" s="88"/>
      <c r="E164" s="88"/>
      <c r="F164" s="90"/>
      <c r="G164" s="88"/>
      <c r="H164" s="88"/>
      <c r="I164" s="88"/>
      <c r="J164" s="88"/>
      <c r="K164" s="88"/>
      <c r="L164" s="88"/>
      <c r="M164" s="88"/>
      <c r="N164" s="88"/>
      <c r="O164" s="88"/>
      <c r="P164" s="88"/>
      <c r="Q164" s="89"/>
      <c r="R164" s="89"/>
      <c r="S164" s="89"/>
      <c r="T164" s="89"/>
      <c r="U164" s="89"/>
    </row>
    <row r="165" spans="2:21" s="61" customFormat="1" ht="20.25" x14ac:dyDescent="0.2">
      <c r="B165" s="80"/>
      <c r="C165" s="88"/>
      <c r="D165" s="88"/>
      <c r="E165" s="88"/>
      <c r="F165" s="90"/>
      <c r="G165" s="88"/>
      <c r="H165" s="88"/>
      <c r="I165" s="88"/>
      <c r="J165" s="88"/>
      <c r="K165" s="88"/>
      <c r="L165" s="88"/>
      <c r="M165" s="88"/>
      <c r="N165" s="88"/>
      <c r="O165" s="88"/>
      <c r="P165" s="88"/>
      <c r="Q165" s="89"/>
      <c r="R165" s="89"/>
      <c r="S165" s="89"/>
      <c r="T165" s="89"/>
      <c r="U165" s="89"/>
    </row>
    <row r="166" spans="2:21" s="61" customFormat="1" ht="20.25" x14ac:dyDescent="0.2">
      <c r="B166" s="80"/>
      <c r="C166" s="88"/>
      <c r="D166" s="88"/>
      <c r="E166" s="88"/>
      <c r="F166" s="90"/>
      <c r="G166" s="88"/>
      <c r="H166" s="88"/>
      <c r="I166" s="88"/>
      <c r="J166" s="88"/>
      <c r="K166" s="88"/>
      <c r="L166" s="88"/>
      <c r="M166" s="88"/>
      <c r="N166" s="88"/>
      <c r="O166" s="88"/>
      <c r="P166" s="88"/>
      <c r="Q166" s="89"/>
      <c r="R166" s="89"/>
      <c r="S166" s="89"/>
      <c r="T166" s="89"/>
      <c r="U166" s="89"/>
    </row>
    <row r="167" spans="2:21" s="61" customFormat="1" ht="20.25" x14ac:dyDescent="0.2">
      <c r="B167" s="80"/>
      <c r="C167" s="88"/>
      <c r="D167" s="88"/>
      <c r="E167" s="88"/>
      <c r="F167" s="90"/>
      <c r="G167" s="88"/>
      <c r="H167" s="88"/>
      <c r="I167" s="88"/>
      <c r="J167" s="88"/>
      <c r="K167" s="88"/>
      <c r="L167" s="88"/>
      <c r="M167" s="88"/>
      <c r="N167" s="88"/>
      <c r="O167" s="88"/>
      <c r="P167" s="88"/>
      <c r="Q167" s="89"/>
      <c r="R167" s="89"/>
      <c r="S167" s="89"/>
      <c r="T167" s="89"/>
      <c r="U167" s="89"/>
    </row>
    <row r="168" spans="2:21" s="61" customFormat="1" ht="20.25" x14ac:dyDescent="0.2">
      <c r="B168" s="80"/>
      <c r="C168" s="88"/>
      <c r="D168" s="88"/>
      <c r="E168" s="88"/>
      <c r="F168" s="90"/>
      <c r="G168" s="88"/>
      <c r="H168" s="88"/>
      <c r="I168" s="88"/>
      <c r="J168" s="88"/>
      <c r="K168" s="88"/>
      <c r="L168" s="88"/>
      <c r="M168" s="88"/>
      <c r="N168" s="88"/>
      <c r="O168" s="88"/>
      <c r="P168" s="88"/>
      <c r="Q168" s="89"/>
      <c r="R168" s="89"/>
      <c r="S168" s="89"/>
      <c r="T168" s="89"/>
      <c r="U168" s="89"/>
    </row>
    <row r="169" spans="2:21" s="61" customFormat="1" ht="20.25" x14ac:dyDescent="0.2">
      <c r="B169" s="80"/>
      <c r="C169" s="88"/>
      <c r="D169" s="88"/>
      <c r="E169" s="88"/>
      <c r="F169" s="90"/>
      <c r="G169" s="88"/>
      <c r="H169" s="88"/>
      <c r="I169" s="88"/>
      <c r="J169" s="88"/>
      <c r="K169" s="88"/>
      <c r="L169" s="88"/>
      <c r="M169" s="88"/>
      <c r="N169" s="88"/>
      <c r="O169" s="88"/>
      <c r="P169" s="88"/>
      <c r="Q169" s="89"/>
      <c r="R169" s="89"/>
      <c r="S169" s="89"/>
      <c r="T169" s="89"/>
      <c r="U169" s="89"/>
    </row>
    <row r="170" spans="2:21" s="61" customFormat="1" ht="20.25" x14ac:dyDescent="0.2">
      <c r="B170" s="80"/>
      <c r="C170" s="88"/>
      <c r="D170" s="88"/>
      <c r="E170" s="88"/>
      <c r="F170" s="90"/>
      <c r="G170" s="88"/>
      <c r="H170" s="88"/>
      <c r="I170" s="88"/>
      <c r="J170" s="88"/>
      <c r="K170" s="88"/>
      <c r="L170" s="88"/>
      <c r="M170" s="88"/>
      <c r="N170" s="88"/>
      <c r="O170" s="88"/>
      <c r="P170" s="88"/>
      <c r="Q170" s="89"/>
      <c r="R170" s="89"/>
      <c r="S170" s="89"/>
      <c r="T170" s="89"/>
      <c r="U170" s="89"/>
    </row>
    <row r="171" spans="2:21" s="61" customFormat="1" ht="20.25" x14ac:dyDescent="0.2">
      <c r="B171" s="80"/>
      <c r="C171" s="88"/>
      <c r="D171" s="88"/>
      <c r="E171" s="88"/>
      <c r="F171" s="90"/>
      <c r="G171" s="88"/>
      <c r="H171" s="88"/>
      <c r="I171" s="88"/>
      <c r="J171" s="88"/>
      <c r="K171" s="88"/>
      <c r="L171" s="88"/>
      <c r="M171" s="88"/>
      <c r="N171" s="88"/>
      <c r="O171" s="88"/>
      <c r="P171" s="88"/>
      <c r="Q171" s="89"/>
      <c r="R171" s="89"/>
      <c r="S171" s="89"/>
      <c r="T171" s="89"/>
      <c r="U171" s="89"/>
    </row>
    <row r="172" spans="2:21" s="61" customFormat="1" ht="20.25" x14ac:dyDescent="0.2">
      <c r="B172" s="80"/>
      <c r="C172" s="88"/>
      <c r="D172" s="88"/>
      <c r="E172" s="88"/>
      <c r="F172" s="90"/>
      <c r="G172" s="88"/>
      <c r="H172" s="88"/>
      <c r="I172" s="88"/>
      <c r="J172" s="88"/>
      <c r="K172" s="88"/>
      <c r="L172" s="88"/>
      <c r="M172" s="88"/>
      <c r="N172" s="88"/>
      <c r="O172" s="88"/>
      <c r="P172" s="88"/>
      <c r="Q172" s="89"/>
      <c r="R172" s="89"/>
      <c r="S172" s="89"/>
      <c r="T172" s="89"/>
      <c r="U172" s="89"/>
    </row>
    <row r="173" spans="2:21" s="61" customFormat="1" ht="20.25" x14ac:dyDescent="0.2">
      <c r="B173" s="80"/>
      <c r="C173" s="88"/>
      <c r="D173" s="88"/>
      <c r="E173" s="88"/>
      <c r="F173" s="90"/>
      <c r="G173" s="88"/>
      <c r="H173" s="88"/>
      <c r="I173" s="88"/>
      <c r="J173" s="88"/>
      <c r="K173" s="88"/>
      <c r="L173" s="88"/>
      <c r="M173" s="88"/>
      <c r="N173" s="88"/>
      <c r="O173" s="88"/>
      <c r="P173" s="88"/>
      <c r="Q173" s="89"/>
      <c r="R173" s="89"/>
      <c r="S173" s="89"/>
      <c r="T173" s="89"/>
      <c r="U173" s="89"/>
    </row>
    <row r="174" spans="2:21" s="61" customFormat="1" ht="20.25" x14ac:dyDescent="0.2">
      <c r="B174" s="80"/>
      <c r="C174" s="88"/>
      <c r="D174" s="88"/>
      <c r="E174" s="88"/>
      <c r="F174" s="90"/>
      <c r="G174" s="88"/>
      <c r="H174" s="88"/>
      <c r="I174" s="88"/>
      <c r="J174" s="88"/>
      <c r="K174" s="88"/>
      <c r="L174" s="88"/>
      <c r="M174" s="88"/>
      <c r="N174" s="88"/>
      <c r="O174" s="88"/>
      <c r="P174" s="88"/>
      <c r="Q174" s="89"/>
      <c r="R174" s="89"/>
      <c r="S174" s="89"/>
      <c r="T174" s="89"/>
      <c r="U174" s="89"/>
    </row>
    <row r="175" spans="2:21" s="61" customFormat="1" ht="20.25" x14ac:dyDescent="0.2">
      <c r="B175" s="80"/>
      <c r="C175" s="88"/>
      <c r="D175" s="88"/>
      <c r="E175" s="88"/>
      <c r="F175" s="90"/>
      <c r="G175" s="88"/>
      <c r="H175" s="88"/>
      <c r="I175" s="88"/>
      <c r="J175" s="88"/>
      <c r="K175" s="88"/>
      <c r="L175" s="88"/>
      <c r="M175" s="88"/>
      <c r="N175" s="88"/>
      <c r="O175" s="88"/>
      <c r="P175" s="88"/>
      <c r="Q175" s="89"/>
      <c r="R175" s="89"/>
      <c r="S175" s="89"/>
      <c r="T175" s="89"/>
      <c r="U175" s="89"/>
    </row>
    <row r="176" spans="2:21" s="61" customFormat="1" ht="20.25" x14ac:dyDescent="0.2">
      <c r="B176" s="80"/>
      <c r="C176" s="88"/>
      <c r="D176" s="88"/>
      <c r="E176" s="88"/>
      <c r="F176" s="90"/>
      <c r="G176" s="88"/>
      <c r="H176" s="88"/>
      <c r="I176" s="88"/>
      <c r="J176" s="88"/>
      <c r="K176" s="88"/>
      <c r="L176" s="88"/>
      <c r="M176" s="88"/>
      <c r="N176" s="88"/>
      <c r="O176" s="88"/>
      <c r="P176" s="88"/>
      <c r="Q176" s="89"/>
      <c r="R176" s="89"/>
      <c r="S176" s="89"/>
      <c r="T176" s="89"/>
      <c r="U176" s="89"/>
    </row>
    <row r="177" spans="2:21" s="61" customFormat="1" ht="20.25" x14ac:dyDescent="0.2">
      <c r="B177" s="80"/>
      <c r="C177" s="88"/>
      <c r="D177" s="88"/>
      <c r="E177" s="88"/>
      <c r="F177" s="90"/>
      <c r="G177" s="88"/>
      <c r="H177" s="88"/>
      <c r="I177" s="88"/>
      <c r="J177" s="88"/>
      <c r="K177" s="88"/>
      <c r="L177" s="88"/>
      <c r="M177" s="88"/>
      <c r="N177" s="88"/>
      <c r="O177" s="88"/>
      <c r="P177" s="88"/>
      <c r="Q177" s="89"/>
      <c r="R177" s="89"/>
      <c r="S177" s="89"/>
      <c r="T177" s="89"/>
      <c r="U177" s="89"/>
    </row>
    <row r="178" spans="2:21" s="61" customFormat="1" ht="20.25" x14ac:dyDescent="0.2">
      <c r="B178" s="80"/>
      <c r="C178" s="88"/>
      <c r="D178" s="88"/>
      <c r="E178" s="88"/>
      <c r="F178" s="90"/>
      <c r="G178" s="88"/>
      <c r="H178" s="88"/>
      <c r="I178" s="88"/>
      <c r="J178" s="88"/>
      <c r="K178" s="88"/>
      <c r="L178" s="88"/>
      <c r="M178" s="88"/>
      <c r="N178" s="88"/>
      <c r="O178" s="88"/>
      <c r="P178" s="88"/>
      <c r="Q178" s="89"/>
      <c r="R178" s="89"/>
      <c r="S178" s="89"/>
      <c r="T178" s="89"/>
      <c r="U178" s="89"/>
    </row>
    <row r="179" spans="2:21" s="61" customFormat="1" ht="20.25" x14ac:dyDescent="0.2">
      <c r="B179" s="80"/>
      <c r="C179" s="88"/>
      <c r="D179" s="88"/>
      <c r="E179" s="88"/>
      <c r="F179" s="90"/>
      <c r="G179" s="88"/>
      <c r="H179" s="88"/>
      <c r="I179" s="88"/>
      <c r="J179" s="88"/>
      <c r="K179" s="88"/>
      <c r="L179" s="88"/>
      <c r="M179" s="88"/>
      <c r="N179" s="88"/>
      <c r="O179" s="88"/>
      <c r="P179" s="88"/>
      <c r="Q179" s="89"/>
      <c r="R179" s="89"/>
      <c r="S179" s="89"/>
      <c r="T179" s="89"/>
      <c r="U179" s="89"/>
    </row>
    <row r="180" spans="2:21" s="61" customFormat="1" ht="20.25" x14ac:dyDescent="0.2">
      <c r="B180" s="80"/>
      <c r="C180" s="88"/>
      <c r="D180" s="88"/>
      <c r="E180" s="88"/>
      <c r="F180" s="90"/>
      <c r="G180" s="88"/>
      <c r="H180" s="88"/>
      <c r="I180" s="88"/>
      <c r="J180" s="88"/>
      <c r="K180" s="88"/>
      <c r="L180" s="88"/>
      <c r="M180" s="88"/>
      <c r="N180" s="88"/>
      <c r="O180" s="88"/>
      <c r="P180" s="88"/>
      <c r="Q180" s="89"/>
      <c r="R180" s="89"/>
      <c r="S180" s="89"/>
      <c r="T180" s="89"/>
      <c r="U180" s="89"/>
    </row>
    <row r="181" spans="2:21" s="61" customFormat="1" ht="20.25" x14ac:dyDescent="0.2">
      <c r="B181" s="80"/>
      <c r="C181" s="88"/>
      <c r="D181" s="88"/>
      <c r="E181" s="88"/>
      <c r="F181" s="90"/>
      <c r="G181" s="88"/>
      <c r="H181" s="88"/>
      <c r="I181" s="88"/>
      <c r="J181" s="88"/>
      <c r="K181" s="88"/>
      <c r="L181" s="88"/>
      <c r="M181" s="88"/>
      <c r="N181" s="88"/>
      <c r="O181" s="88"/>
      <c r="P181" s="88"/>
      <c r="Q181" s="89"/>
      <c r="R181" s="89"/>
      <c r="S181" s="89"/>
      <c r="T181" s="89"/>
      <c r="U181" s="89"/>
    </row>
    <row r="182" spans="2:21" s="61" customFormat="1" ht="20.25" x14ac:dyDescent="0.2">
      <c r="B182" s="80"/>
      <c r="C182" s="88"/>
      <c r="D182" s="88"/>
      <c r="E182" s="88"/>
      <c r="F182" s="90"/>
      <c r="G182" s="88"/>
      <c r="H182" s="88"/>
      <c r="I182" s="88"/>
      <c r="J182" s="88"/>
      <c r="K182" s="88"/>
      <c r="L182" s="88"/>
      <c r="M182" s="88"/>
      <c r="N182" s="88"/>
      <c r="O182" s="88"/>
      <c r="P182" s="88"/>
      <c r="Q182" s="89"/>
      <c r="R182" s="89"/>
      <c r="S182" s="89"/>
      <c r="T182" s="89"/>
      <c r="U182" s="89"/>
    </row>
    <row r="183" spans="2:21" s="61" customFormat="1" ht="20.25" x14ac:dyDescent="0.2">
      <c r="B183" s="80"/>
      <c r="C183" s="88"/>
      <c r="D183" s="88"/>
      <c r="E183" s="88"/>
      <c r="F183" s="90"/>
      <c r="G183" s="88"/>
      <c r="H183" s="88"/>
      <c r="I183" s="88"/>
      <c r="J183" s="88"/>
      <c r="K183" s="88"/>
      <c r="L183" s="88"/>
      <c r="M183" s="88"/>
      <c r="N183" s="88"/>
      <c r="O183" s="88"/>
      <c r="P183" s="88"/>
      <c r="Q183" s="89"/>
      <c r="R183" s="89"/>
      <c r="S183" s="89"/>
      <c r="T183" s="89"/>
      <c r="U183" s="89"/>
    </row>
    <row r="184" spans="2:21" s="61" customFormat="1" ht="20.25" x14ac:dyDescent="0.2">
      <c r="B184" s="80"/>
      <c r="C184" s="88"/>
      <c r="D184" s="88"/>
      <c r="E184" s="88"/>
      <c r="F184" s="90"/>
      <c r="G184" s="88"/>
      <c r="H184" s="88"/>
      <c r="I184" s="88"/>
      <c r="J184" s="88"/>
      <c r="K184" s="88"/>
      <c r="L184" s="88"/>
      <c r="M184" s="88"/>
      <c r="N184" s="88"/>
      <c r="O184" s="88"/>
      <c r="P184" s="88"/>
      <c r="Q184" s="89"/>
      <c r="R184" s="89"/>
      <c r="S184" s="89"/>
      <c r="T184" s="89"/>
      <c r="U184" s="89"/>
    </row>
    <row r="185" spans="2:21" s="61" customFormat="1" ht="20.25" x14ac:dyDescent="0.2">
      <c r="B185" s="80"/>
      <c r="C185" s="88"/>
      <c r="D185" s="88"/>
      <c r="E185" s="88"/>
      <c r="F185" s="90"/>
      <c r="G185" s="88"/>
      <c r="H185" s="88"/>
      <c r="I185" s="88"/>
      <c r="J185" s="88"/>
      <c r="K185" s="88"/>
      <c r="L185" s="88"/>
      <c r="M185" s="88"/>
      <c r="N185" s="88"/>
      <c r="O185" s="88"/>
      <c r="P185" s="88"/>
      <c r="Q185" s="89"/>
      <c r="R185" s="89"/>
      <c r="S185" s="89"/>
      <c r="T185" s="89"/>
      <c r="U185" s="89"/>
    </row>
    <row r="186" spans="2:21" s="61" customFormat="1" ht="20.25" x14ac:dyDescent="0.2">
      <c r="B186" s="80"/>
      <c r="C186" s="88"/>
      <c r="D186" s="88"/>
      <c r="E186" s="88"/>
      <c r="F186" s="90"/>
      <c r="G186" s="88"/>
      <c r="H186" s="88"/>
      <c r="I186" s="88"/>
      <c r="J186" s="88"/>
      <c r="K186" s="88"/>
      <c r="L186" s="88"/>
      <c r="M186" s="88"/>
      <c r="N186" s="88"/>
      <c r="O186" s="88"/>
      <c r="P186" s="88"/>
      <c r="Q186" s="89"/>
      <c r="R186" s="89"/>
      <c r="S186" s="89"/>
      <c r="T186" s="89"/>
      <c r="U186" s="89"/>
    </row>
    <row r="187" spans="2:21" s="61" customFormat="1" ht="20.25" x14ac:dyDescent="0.2">
      <c r="B187" s="80"/>
      <c r="C187" s="88"/>
      <c r="D187" s="88"/>
      <c r="E187" s="88"/>
      <c r="F187" s="90"/>
      <c r="G187" s="88"/>
      <c r="H187" s="88"/>
      <c r="I187" s="88"/>
      <c r="J187" s="88"/>
      <c r="K187" s="88"/>
      <c r="L187" s="88"/>
      <c r="M187" s="88"/>
      <c r="N187" s="88"/>
      <c r="O187" s="88"/>
      <c r="P187" s="88"/>
      <c r="Q187" s="89"/>
      <c r="R187" s="89"/>
      <c r="S187" s="89"/>
      <c r="T187" s="89"/>
      <c r="U187" s="89"/>
    </row>
    <row r="188" spans="2:21" s="61" customFormat="1" ht="20.25" x14ac:dyDescent="0.2">
      <c r="B188" s="80"/>
      <c r="C188" s="88"/>
      <c r="D188" s="88"/>
      <c r="E188" s="88"/>
      <c r="F188" s="90"/>
      <c r="G188" s="88"/>
      <c r="H188" s="88"/>
      <c r="I188" s="88"/>
      <c r="J188" s="88"/>
      <c r="K188" s="88"/>
      <c r="L188" s="88"/>
      <c r="M188" s="88"/>
      <c r="N188" s="88"/>
      <c r="O188" s="88"/>
      <c r="P188" s="88"/>
      <c r="Q188" s="89"/>
      <c r="R188" s="89"/>
      <c r="S188" s="89"/>
      <c r="T188" s="89"/>
      <c r="U188" s="89"/>
    </row>
    <row r="189" spans="2:21" s="61" customFormat="1" ht="20.25" x14ac:dyDescent="0.2">
      <c r="B189" s="80"/>
      <c r="C189" s="88"/>
      <c r="D189" s="88"/>
      <c r="E189" s="88"/>
      <c r="F189" s="90"/>
      <c r="G189" s="88"/>
      <c r="H189" s="88"/>
      <c r="I189" s="88"/>
      <c r="J189" s="88"/>
      <c r="K189" s="88"/>
      <c r="L189" s="88"/>
      <c r="M189" s="88"/>
      <c r="N189" s="88"/>
      <c r="O189" s="88"/>
      <c r="P189" s="88"/>
      <c r="Q189" s="89"/>
      <c r="R189" s="89"/>
      <c r="S189" s="89"/>
      <c r="T189" s="89"/>
      <c r="U189" s="89"/>
    </row>
    <row r="190" spans="2:21" s="61" customFormat="1" ht="20.25" x14ac:dyDescent="0.2">
      <c r="B190" s="80"/>
      <c r="C190" s="88"/>
      <c r="D190" s="88"/>
      <c r="E190" s="88"/>
      <c r="F190" s="90"/>
      <c r="G190" s="88"/>
      <c r="H190" s="88"/>
      <c r="I190" s="88"/>
      <c r="J190" s="88"/>
      <c r="K190" s="88"/>
      <c r="L190" s="88"/>
      <c r="M190" s="88"/>
      <c r="N190" s="88"/>
      <c r="O190" s="88"/>
      <c r="P190" s="88"/>
      <c r="Q190" s="89"/>
      <c r="R190" s="89"/>
      <c r="S190" s="89"/>
      <c r="T190" s="89"/>
      <c r="U190" s="89"/>
    </row>
    <row r="191" spans="2:21" s="61" customFormat="1" ht="20.25" x14ac:dyDescent="0.2">
      <c r="B191" s="80"/>
      <c r="C191" s="88"/>
      <c r="D191" s="88"/>
      <c r="E191" s="88"/>
      <c r="F191" s="90"/>
      <c r="G191" s="88"/>
      <c r="H191" s="88"/>
      <c r="I191" s="88"/>
      <c r="J191" s="88"/>
      <c r="K191" s="88"/>
      <c r="L191" s="88"/>
      <c r="M191" s="88"/>
      <c r="N191" s="88"/>
      <c r="O191" s="88"/>
      <c r="P191" s="88"/>
      <c r="Q191" s="89"/>
      <c r="R191" s="89"/>
      <c r="S191" s="89"/>
      <c r="T191" s="89"/>
      <c r="U191" s="89"/>
    </row>
    <row r="192" spans="2:21" s="61" customFormat="1" ht="20.25" x14ac:dyDescent="0.2">
      <c r="B192" s="80"/>
      <c r="C192" s="88"/>
      <c r="D192" s="88"/>
      <c r="E192" s="88"/>
      <c r="F192" s="90"/>
      <c r="G192" s="88"/>
      <c r="H192" s="88"/>
      <c r="I192" s="88"/>
      <c r="J192" s="88"/>
      <c r="K192" s="88"/>
      <c r="L192" s="88"/>
      <c r="M192" s="88"/>
      <c r="N192" s="88"/>
      <c r="O192" s="88"/>
      <c r="P192" s="88"/>
      <c r="Q192" s="89"/>
      <c r="R192" s="89"/>
      <c r="S192" s="89"/>
      <c r="T192" s="89"/>
      <c r="U192" s="89"/>
    </row>
    <row r="193" spans="2:21" s="61" customFormat="1" ht="20.25" x14ac:dyDescent="0.2">
      <c r="B193" s="80"/>
      <c r="C193" s="88"/>
      <c r="D193" s="88"/>
      <c r="E193" s="88"/>
      <c r="F193" s="90"/>
      <c r="G193" s="88"/>
      <c r="H193" s="88"/>
      <c r="I193" s="88"/>
      <c r="J193" s="88"/>
      <c r="K193" s="88"/>
      <c r="L193" s="88"/>
      <c r="M193" s="88"/>
      <c r="N193" s="88"/>
      <c r="O193" s="88"/>
      <c r="P193" s="88"/>
      <c r="Q193" s="89"/>
      <c r="R193" s="89"/>
      <c r="S193" s="89"/>
      <c r="T193" s="89"/>
      <c r="U193" s="89"/>
    </row>
    <row r="194" spans="2:21" s="61" customFormat="1" ht="20.25" x14ac:dyDescent="0.2">
      <c r="B194" s="80"/>
      <c r="C194" s="88"/>
      <c r="D194" s="88"/>
      <c r="E194" s="88"/>
      <c r="F194" s="90"/>
      <c r="G194" s="88"/>
      <c r="H194" s="88"/>
      <c r="I194" s="88"/>
      <c r="J194" s="88"/>
      <c r="K194" s="88"/>
      <c r="L194" s="88"/>
      <c r="M194" s="88"/>
      <c r="N194" s="88"/>
      <c r="O194" s="88"/>
      <c r="P194" s="88"/>
      <c r="Q194" s="89"/>
      <c r="R194" s="89"/>
      <c r="S194" s="89"/>
      <c r="T194" s="89"/>
      <c r="U194" s="89"/>
    </row>
    <row r="195" spans="2:21" s="61" customFormat="1" ht="20.25" x14ac:dyDescent="0.2">
      <c r="B195" s="80"/>
      <c r="C195" s="88"/>
      <c r="D195" s="88"/>
      <c r="E195" s="88"/>
      <c r="F195" s="90"/>
      <c r="G195" s="88"/>
      <c r="H195" s="88"/>
      <c r="I195" s="88"/>
      <c r="J195" s="88"/>
      <c r="K195" s="88"/>
      <c r="L195" s="88"/>
      <c r="M195" s="88"/>
      <c r="N195" s="88"/>
      <c r="O195" s="88"/>
      <c r="P195" s="88"/>
      <c r="Q195" s="89"/>
      <c r="R195" s="89"/>
      <c r="S195" s="89"/>
      <c r="T195" s="89"/>
      <c r="U195" s="89"/>
    </row>
    <row r="196" spans="2:21" s="61" customFormat="1" ht="20.25" x14ac:dyDescent="0.2">
      <c r="B196" s="80"/>
      <c r="C196" s="88"/>
      <c r="D196" s="88"/>
      <c r="E196" s="88"/>
      <c r="F196" s="90"/>
      <c r="G196" s="88"/>
      <c r="H196" s="88"/>
      <c r="I196" s="88"/>
      <c r="J196" s="88"/>
      <c r="K196" s="88"/>
      <c r="L196" s="88"/>
      <c r="M196" s="88"/>
      <c r="N196" s="88"/>
      <c r="O196" s="88"/>
      <c r="P196" s="88"/>
      <c r="Q196" s="89"/>
      <c r="R196" s="89"/>
      <c r="S196" s="89"/>
      <c r="T196" s="89"/>
      <c r="U196" s="89"/>
    </row>
    <row r="197" spans="2:21" s="61" customFormat="1" ht="20.25" x14ac:dyDescent="0.2">
      <c r="B197" s="80"/>
      <c r="C197" s="88"/>
      <c r="D197" s="88"/>
      <c r="E197" s="88"/>
      <c r="F197" s="90"/>
      <c r="G197" s="88"/>
      <c r="H197" s="88"/>
      <c r="I197" s="88"/>
      <c r="J197" s="88"/>
      <c r="K197" s="88"/>
      <c r="L197" s="88"/>
      <c r="M197" s="88"/>
      <c r="N197" s="88"/>
      <c r="O197" s="88"/>
      <c r="P197" s="88"/>
      <c r="Q197" s="89"/>
      <c r="R197" s="89"/>
      <c r="S197" s="89"/>
      <c r="T197" s="89"/>
      <c r="U197" s="89"/>
    </row>
    <row r="198" spans="2:21" s="61" customFormat="1" ht="20.25" x14ac:dyDescent="0.2">
      <c r="B198" s="80"/>
      <c r="C198" s="88"/>
      <c r="D198" s="88"/>
      <c r="E198" s="88"/>
      <c r="F198" s="90"/>
      <c r="G198" s="88"/>
      <c r="H198" s="88"/>
      <c r="I198" s="88"/>
      <c r="J198" s="88"/>
      <c r="K198" s="88"/>
      <c r="L198" s="88"/>
      <c r="M198" s="88"/>
      <c r="N198" s="88"/>
      <c r="O198" s="88"/>
      <c r="P198" s="88"/>
      <c r="Q198" s="89"/>
      <c r="R198" s="89"/>
      <c r="S198" s="89"/>
      <c r="T198" s="89"/>
      <c r="U198" s="89"/>
    </row>
    <row r="199" spans="2:21" s="61" customFormat="1" ht="20.25" x14ac:dyDescent="0.2">
      <c r="B199" s="80"/>
      <c r="C199" s="88"/>
      <c r="D199" s="88"/>
      <c r="E199" s="88"/>
      <c r="F199" s="90"/>
      <c r="G199" s="88"/>
      <c r="H199" s="88"/>
      <c r="I199" s="88"/>
      <c r="J199" s="88"/>
      <c r="K199" s="88"/>
      <c r="L199" s="88"/>
      <c r="M199" s="88"/>
      <c r="N199" s="88"/>
      <c r="O199" s="88"/>
      <c r="P199" s="88"/>
      <c r="Q199" s="89"/>
      <c r="R199" s="89"/>
      <c r="S199" s="89"/>
      <c r="T199" s="89"/>
      <c r="U199" s="89"/>
    </row>
    <row r="200" spans="2:21" s="61" customFormat="1" ht="20.25" x14ac:dyDescent="0.2">
      <c r="B200" s="80"/>
      <c r="C200" s="88"/>
      <c r="D200" s="88"/>
      <c r="E200" s="88"/>
      <c r="F200" s="90"/>
      <c r="G200" s="88"/>
      <c r="H200" s="88"/>
      <c r="I200" s="88"/>
      <c r="J200" s="88"/>
      <c r="K200" s="88"/>
      <c r="L200" s="88"/>
      <c r="M200" s="88"/>
      <c r="N200" s="88"/>
      <c r="O200" s="88"/>
      <c r="P200" s="88"/>
      <c r="Q200" s="89"/>
      <c r="R200" s="89"/>
      <c r="S200" s="89"/>
      <c r="T200" s="89"/>
      <c r="U200" s="89"/>
    </row>
    <row r="201" spans="2:21" s="61" customFormat="1" ht="20.25" x14ac:dyDescent="0.2">
      <c r="B201" s="80"/>
      <c r="C201" s="88"/>
      <c r="D201" s="88"/>
      <c r="E201" s="88"/>
      <c r="F201" s="90"/>
      <c r="G201" s="88"/>
      <c r="H201" s="88"/>
      <c r="I201" s="88"/>
      <c r="J201" s="88"/>
      <c r="K201" s="88"/>
      <c r="L201" s="88"/>
      <c r="M201" s="88"/>
      <c r="N201" s="88"/>
      <c r="O201" s="88"/>
      <c r="P201" s="88"/>
      <c r="Q201" s="89"/>
      <c r="R201" s="89"/>
      <c r="S201" s="89"/>
      <c r="T201" s="89"/>
      <c r="U201" s="89"/>
    </row>
    <row r="202" spans="2:21" s="61" customFormat="1" ht="20.25" x14ac:dyDescent="0.2">
      <c r="B202" s="80"/>
      <c r="C202" s="88"/>
      <c r="D202" s="88"/>
      <c r="E202" s="88"/>
      <c r="F202" s="90"/>
      <c r="G202" s="88"/>
      <c r="H202" s="88"/>
      <c r="I202" s="88"/>
      <c r="J202" s="88"/>
      <c r="K202" s="88"/>
      <c r="L202" s="88"/>
      <c r="M202" s="88"/>
      <c r="N202" s="88"/>
      <c r="O202" s="88"/>
      <c r="P202" s="88"/>
      <c r="Q202" s="89"/>
      <c r="R202" s="89"/>
      <c r="S202" s="89"/>
      <c r="T202" s="89"/>
      <c r="U202" s="89"/>
    </row>
    <row r="203" spans="2:21" s="61" customFormat="1" ht="20.25" x14ac:dyDescent="0.2">
      <c r="B203" s="80"/>
      <c r="C203" s="88"/>
      <c r="D203" s="88"/>
      <c r="E203" s="88"/>
      <c r="F203" s="90"/>
      <c r="G203" s="88"/>
      <c r="H203" s="88"/>
      <c r="I203" s="88"/>
      <c r="J203" s="88"/>
      <c r="K203" s="88"/>
      <c r="L203" s="88"/>
      <c r="M203" s="88"/>
      <c r="N203" s="88"/>
      <c r="O203" s="88"/>
      <c r="P203" s="88"/>
      <c r="Q203" s="89"/>
      <c r="R203" s="89"/>
      <c r="S203" s="89"/>
      <c r="T203" s="89"/>
      <c r="U203" s="89"/>
    </row>
    <row r="204" spans="2:21" s="61" customFormat="1" ht="20.25" x14ac:dyDescent="0.2">
      <c r="B204" s="80"/>
      <c r="C204" s="88"/>
      <c r="D204" s="88"/>
      <c r="E204" s="88"/>
      <c r="F204" s="90"/>
      <c r="G204" s="88"/>
      <c r="H204" s="88"/>
      <c r="I204" s="88"/>
      <c r="J204" s="88"/>
      <c r="K204" s="88"/>
      <c r="L204" s="88"/>
      <c r="M204" s="88"/>
      <c r="N204" s="88"/>
      <c r="O204" s="88"/>
      <c r="P204" s="88"/>
      <c r="Q204" s="89"/>
      <c r="R204" s="89"/>
      <c r="S204" s="89"/>
      <c r="T204" s="89"/>
      <c r="U204" s="89"/>
    </row>
    <row r="205" spans="2:21" s="61" customFormat="1" ht="20.25" x14ac:dyDescent="0.2">
      <c r="B205" s="80"/>
      <c r="C205" s="88"/>
      <c r="D205" s="88"/>
      <c r="E205" s="88"/>
      <c r="F205" s="90"/>
      <c r="G205" s="88"/>
      <c r="H205" s="88"/>
      <c r="I205" s="88"/>
      <c r="J205" s="88"/>
      <c r="K205" s="88"/>
      <c r="L205" s="88"/>
      <c r="M205" s="88"/>
      <c r="N205" s="88"/>
      <c r="O205" s="88"/>
      <c r="P205" s="88"/>
      <c r="Q205" s="89"/>
      <c r="R205" s="89"/>
      <c r="S205" s="89"/>
      <c r="T205" s="89"/>
      <c r="U205" s="89"/>
    </row>
    <row r="206" spans="2:21" s="61" customFormat="1" ht="20.25" x14ac:dyDescent="0.2">
      <c r="B206" s="80"/>
      <c r="C206" s="88"/>
      <c r="D206" s="88"/>
      <c r="E206" s="88"/>
      <c r="F206" s="90"/>
      <c r="G206" s="88"/>
      <c r="H206" s="88"/>
      <c r="I206" s="88"/>
      <c r="J206" s="88"/>
      <c r="K206" s="88"/>
      <c r="L206" s="88"/>
      <c r="M206" s="88"/>
      <c r="N206" s="88"/>
      <c r="O206" s="88"/>
      <c r="P206" s="88"/>
      <c r="Q206" s="89"/>
      <c r="R206" s="89"/>
      <c r="S206" s="89"/>
      <c r="T206" s="89"/>
      <c r="U206" s="89"/>
    </row>
    <row r="207" spans="2:21" s="61" customFormat="1" ht="20.25" x14ac:dyDescent="0.2">
      <c r="B207" s="80"/>
      <c r="C207" s="88"/>
      <c r="D207" s="88"/>
      <c r="E207" s="88"/>
      <c r="F207" s="90"/>
      <c r="G207" s="88"/>
      <c r="H207" s="88"/>
      <c r="I207" s="88"/>
      <c r="J207" s="88"/>
      <c r="K207" s="88"/>
      <c r="L207" s="88"/>
      <c r="M207" s="88"/>
      <c r="N207" s="88"/>
      <c r="O207" s="88"/>
      <c r="P207" s="88"/>
      <c r="Q207" s="89"/>
      <c r="R207" s="89"/>
      <c r="S207" s="89"/>
      <c r="T207" s="89"/>
      <c r="U207" s="89"/>
    </row>
    <row r="208" spans="2:21" s="61" customFormat="1" ht="20.25" x14ac:dyDescent="0.2">
      <c r="B208" s="80"/>
      <c r="C208" s="88"/>
      <c r="D208" s="88"/>
      <c r="E208" s="88"/>
      <c r="F208" s="90"/>
      <c r="G208" s="88"/>
      <c r="H208" s="88"/>
      <c r="I208" s="88"/>
      <c r="J208" s="88"/>
      <c r="K208" s="88"/>
      <c r="L208" s="88"/>
      <c r="M208" s="88"/>
      <c r="N208" s="88"/>
      <c r="O208" s="88"/>
      <c r="P208" s="88"/>
      <c r="Q208" s="89"/>
      <c r="R208" s="89"/>
      <c r="S208" s="89"/>
      <c r="T208" s="89"/>
      <c r="U208" s="89"/>
    </row>
    <row r="209" spans="2:21" s="61" customFormat="1" ht="20.25" x14ac:dyDescent="0.2">
      <c r="B209" s="80"/>
      <c r="C209" s="88"/>
      <c r="D209" s="88"/>
      <c r="E209" s="88"/>
      <c r="F209" s="90"/>
      <c r="G209" s="88"/>
      <c r="H209" s="88"/>
      <c r="I209" s="88"/>
      <c r="J209" s="88"/>
      <c r="K209" s="88"/>
      <c r="L209" s="88"/>
      <c r="M209" s="88"/>
      <c r="N209" s="88"/>
      <c r="O209" s="88"/>
      <c r="P209" s="88"/>
      <c r="Q209" s="89"/>
      <c r="R209" s="89"/>
      <c r="S209" s="89"/>
      <c r="T209" s="89"/>
      <c r="U209" s="89"/>
    </row>
    <row r="210" spans="2:21" s="61" customFormat="1" ht="20.25" x14ac:dyDescent="0.2">
      <c r="B210" s="80"/>
      <c r="C210" s="88"/>
      <c r="D210" s="88"/>
      <c r="E210" s="88"/>
      <c r="F210" s="90"/>
      <c r="G210" s="88"/>
      <c r="H210" s="88"/>
      <c r="I210" s="88"/>
      <c r="J210" s="88"/>
      <c r="K210" s="88"/>
      <c r="L210" s="88"/>
      <c r="M210" s="88"/>
      <c r="N210" s="88"/>
      <c r="O210" s="88"/>
      <c r="P210" s="88"/>
      <c r="Q210" s="89"/>
      <c r="R210" s="89"/>
      <c r="S210" s="89"/>
      <c r="T210" s="89"/>
      <c r="U210" s="89"/>
    </row>
    <row r="211" spans="2:21" s="61" customFormat="1" ht="20.25" x14ac:dyDescent="0.2">
      <c r="B211" s="80"/>
      <c r="C211" s="88"/>
      <c r="D211" s="88"/>
      <c r="E211" s="88"/>
      <c r="F211" s="90"/>
      <c r="G211" s="88"/>
      <c r="H211" s="88"/>
      <c r="I211" s="88"/>
      <c r="J211" s="88"/>
      <c r="K211" s="88"/>
      <c r="L211" s="88"/>
      <c r="M211" s="88"/>
      <c r="N211" s="88"/>
      <c r="O211" s="88"/>
      <c r="P211" s="88"/>
      <c r="Q211" s="89"/>
      <c r="R211" s="89"/>
      <c r="S211" s="89"/>
      <c r="T211" s="89"/>
      <c r="U211" s="89"/>
    </row>
    <row r="212" spans="2:21" s="61" customFormat="1" ht="20.25" x14ac:dyDescent="0.2">
      <c r="B212" s="80"/>
      <c r="C212" s="88"/>
      <c r="D212" s="88"/>
      <c r="E212" s="88"/>
      <c r="F212" s="90"/>
      <c r="G212" s="88"/>
      <c r="H212" s="88"/>
      <c r="I212" s="88"/>
      <c r="J212" s="88"/>
      <c r="K212" s="88"/>
      <c r="L212" s="88"/>
      <c r="M212" s="88"/>
      <c r="N212" s="88"/>
      <c r="O212" s="88"/>
      <c r="P212" s="88"/>
      <c r="Q212" s="89"/>
      <c r="R212" s="89"/>
      <c r="S212" s="89"/>
      <c r="T212" s="89"/>
      <c r="U212" s="89"/>
    </row>
    <row r="213" spans="2:21" s="61" customFormat="1" ht="20.25" x14ac:dyDescent="0.2">
      <c r="B213" s="80"/>
      <c r="C213" s="88"/>
      <c r="D213" s="88"/>
      <c r="E213" s="88"/>
      <c r="F213" s="90"/>
      <c r="G213" s="88"/>
      <c r="H213" s="88"/>
      <c r="I213" s="88"/>
      <c r="J213" s="88"/>
      <c r="K213" s="88"/>
      <c r="L213" s="88"/>
      <c r="M213" s="88"/>
      <c r="N213" s="88"/>
      <c r="O213" s="88"/>
      <c r="P213" s="88"/>
      <c r="Q213" s="89"/>
      <c r="R213" s="89"/>
      <c r="S213" s="89"/>
      <c r="T213" s="89"/>
      <c r="U213" s="89"/>
    </row>
    <row r="214" spans="2:21" s="61" customFormat="1" ht="20.25" x14ac:dyDescent="0.2">
      <c r="B214" s="80"/>
      <c r="C214" s="88"/>
      <c r="D214" s="88"/>
      <c r="E214" s="88"/>
      <c r="F214" s="90"/>
      <c r="G214" s="88"/>
      <c r="H214" s="88"/>
      <c r="I214" s="88"/>
      <c r="J214" s="88"/>
      <c r="K214" s="88"/>
      <c r="L214" s="88"/>
      <c r="M214" s="88"/>
      <c r="N214" s="88"/>
      <c r="O214" s="88"/>
      <c r="P214" s="88"/>
      <c r="Q214" s="89"/>
      <c r="R214" s="89"/>
      <c r="S214" s="89"/>
      <c r="T214" s="89"/>
      <c r="U214" s="89"/>
    </row>
    <row r="215" spans="2:21" s="61" customFormat="1" ht="20.25" x14ac:dyDescent="0.2">
      <c r="B215" s="80"/>
      <c r="C215" s="88"/>
      <c r="D215" s="88"/>
      <c r="E215" s="88"/>
      <c r="F215" s="90"/>
      <c r="G215" s="88"/>
      <c r="H215" s="88"/>
      <c r="I215" s="88"/>
      <c r="J215" s="88"/>
      <c r="K215" s="88"/>
      <c r="L215" s="88"/>
      <c r="M215" s="88"/>
      <c r="N215" s="88"/>
      <c r="O215" s="88"/>
      <c r="P215" s="88"/>
      <c r="Q215" s="89"/>
      <c r="R215" s="89"/>
      <c r="S215" s="89"/>
      <c r="T215" s="89"/>
      <c r="U215" s="89"/>
    </row>
    <row r="216" spans="2:21" s="61" customFormat="1" ht="20.25" x14ac:dyDescent="0.2">
      <c r="B216" s="80"/>
      <c r="C216" s="88"/>
      <c r="D216" s="88"/>
      <c r="E216" s="88"/>
      <c r="F216" s="90"/>
      <c r="G216" s="88"/>
      <c r="H216" s="88"/>
      <c r="I216" s="88"/>
      <c r="J216" s="88"/>
      <c r="K216" s="88"/>
      <c r="L216" s="88"/>
      <c r="M216" s="88"/>
      <c r="N216" s="88"/>
      <c r="O216" s="88"/>
      <c r="P216" s="88"/>
      <c r="Q216" s="89"/>
      <c r="R216" s="89"/>
      <c r="S216" s="89"/>
      <c r="T216" s="89"/>
      <c r="U216" s="89"/>
    </row>
    <row r="217" spans="2:21" s="61" customFormat="1" ht="20.25" x14ac:dyDescent="0.2">
      <c r="B217" s="80"/>
      <c r="C217" s="88"/>
      <c r="D217" s="88"/>
      <c r="E217" s="88"/>
      <c r="F217" s="90"/>
      <c r="G217" s="88"/>
      <c r="H217" s="88"/>
      <c r="I217" s="88"/>
      <c r="J217" s="88"/>
      <c r="K217" s="88"/>
      <c r="L217" s="88"/>
      <c r="M217" s="88"/>
      <c r="N217" s="88"/>
      <c r="O217" s="88"/>
      <c r="P217" s="88"/>
      <c r="Q217" s="89"/>
      <c r="R217" s="89"/>
      <c r="S217" s="89"/>
      <c r="T217" s="89"/>
      <c r="U217" s="89"/>
    </row>
    <row r="218" spans="2:21" s="61" customFormat="1" ht="20.25" x14ac:dyDescent="0.2">
      <c r="B218" s="80"/>
      <c r="C218" s="88"/>
      <c r="D218" s="88"/>
      <c r="E218" s="88"/>
      <c r="F218" s="90"/>
      <c r="G218" s="88"/>
      <c r="H218" s="88"/>
      <c r="I218" s="88"/>
      <c r="J218" s="88"/>
      <c r="K218" s="88"/>
      <c r="L218" s="88"/>
      <c r="M218" s="88"/>
      <c r="N218" s="88"/>
      <c r="O218" s="88"/>
      <c r="P218" s="88"/>
      <c r="Q218" s="89"/>
      <c r="R218" s="89"/>
      <c r="S218" s="89"/>
      <c r="T218" s="89"/>
      <c r="U218" s="89"/>
    </row>
    <row r="219" spans="2:21" s="61" customFormat="1" ht="20.25" x14ac:dyDescent="0.2">
      <c r="B219" s="80"/>
      <c r="C219" s="88"/>
      <c r="D219" s="88"/>
      <c r="E219" s="88"/>
      <c r="F219" s="90"/>
      <c r="G219" s="88"/>
      <c r="H219" s="88"/>
      <c r="I219" s="88"/>
      <c r="J219" s="88"/>
      <c r="K219" s="88"/>
      <c r="L219" s="88"/>
      <c r="M219" s="88"/>
      <c r="N219" s="88"/>
      <c r="O219" s="88"/>
      <c r="P219" s="88"/>
      <c r="Q219" s="89"/>
      <c r="R219" s="89"/>
      <c r="S219" s="89"/>
      <c r="T219" s="89"/>
      <c r="U219" s="89"/>
    </row>
    <row r="220" spans="2:21" s="61" customFormat="1" ht="20.25" x14ac:dyDescent="0.2">
      <c r="B220" s="80"/>
      <c r="C220" s="88"/>
      <c r="D220" s="88"/>
      <c r="E220" s="88"/>
      <c r="F220" s="90"/>
      <c r="G220" s="88"/>
      <c r="H220" s="88"/>
      <c r="I220" s="88"/>
      <c r="J220" s="88"/>
      <c r="K220" s="88"/>
      <c r="L220" s="88"/>
      <c r="M220" s="88"/>
      <c r="N220" s="88"/>
      <c r="O220" s="88"/>
      <c r="P220" s="88"/>
      <c r="Q220" s="89"/>
      <c r="R220" s="89"/>
      <c r="S220" s="89"/>
      <c r="T220" s="89"/>
      <c r="U220" s="89"/>
    </row>
    <row r="221" spans="2:21" s="61" customFormat="1" ht="15.75" x14ac:dyDescent="0.2">
      <c r="C221" s="89"/>
      <c r="D221" s="89"/>
      <c r="E221" s="89"/>
      <c r="F221" s="91"/>
      <c r="G221" s="89"/>
      <c r="H221" s="89"/>
      <c r="I221" s="89"/>
      <c r="J221" s="89"/>
      <c r="K221" s="89"/>
      <c r="L221" s="89"/>
      <c r="M221" s="89"/>
      <c r="N221" s="89"/>
      <c r="O221" s="89"/>
      <c r="P221" s="89"/>
      <c r="Q221" s="89"/>
      <c r="R221" s="89"/>
      <c r="S221" s="89"/>
      <c r="T221" s="89"/>
      <c r="U221" s="89"/>
    </row>
    <row r="222" spans="2:21" s="61" customFormat="1" ht="15.75" x14ac:dyDescent="0.2">
      <c r="C222" s="89"/>
      <c r="D222" s="89"/>
      <c r="E222" s="89"/>
      <c r="F222" s="91"/>
      <c r="G222" s="89"/>
      <c r="H222" s="89"/>
      <c r="I222" s="89"/>
      <c r="J222" s="89"/>
      <c r="K222" s="89"/>
      <c r="L222" s="89"/>
      <c r="M222" s="89"/>
      <c r="N222" s="89"/>
      <c r="O222" s="89"/>
      <c r="P222" s="89"/>
      <c r="Q222" s="89"/>
      <c r="R222" s="89"/>
      <c r="S222" s="89"/>
      <c r="T222" s="89"/>
      <c r="U222" s="89"/>
    </row>
    <row r="223" spans="2:21" s="61" customFormat="1" ht="15.75" x14ac:dyDescent="0.2">
      <c r="C223" s="89"/>
      <c r="D223" s="89"/>
      <c r="E223" s="89"/>
      <c r="F223" s="91"/>
      <c r="G223" s="89"/>
      <c r="H223" s="89"/>
      <c r="I223" s="89"/>
      <c r="J223" s="89"/>
      <c r="K223" s="89"/>
      <c r="L223" s="89"/>
      <c r="M223" s="89"/>
      <c r="N223" s="89"/>
      <c r="O223" s="89"/>
      <c r="P223" s="89"/>
      <c r="Q223" s="89"/>
      <c r="R223" s="89"/>
      <c r="S223" s="89"/>
      <c r="T223" s="89"/>
      <c r="U223" s="89"/>
    </row>
    <row r="224" spans="2:21" s="61" customFormat="1" ht="15.75" x14ac:dyDescent="0.2">
      <c r="C224" s="89"/>
      <c r="D224" s="89"/>
      <c r="E224" s="89"/>
      <c r="F224" s="91"/>
      <c r="G224" s="89"/>
      <c r="H224" s="89"/>
      <c r="I224" s="89"/>
      <c r="J224" s="89"/>
      <c r="K224" s="89"/>
      <c r="L224" s="89"/>
      <c r="M224" s="89"/>
      <c r="N224" s="89"/>
      <c r="O224" s="89"/>
      <c r="P224" s="89"/>
      <c r="Q224" s="89"/>
      <c r="R224" s="89"/>
      <c r="S224" s="89"/>
      <c r="T224" s="89"/>
      <c r="U224" s="89"/>
    </row>
    <row r="225" spans="2:21" s="61" customFormat="1" ht="15.75" x14ac:dyDescent="0.2">
      <c r="C225" s="89"/>
      <c r="D225" s="89"/>
      <c r="E225" s="89"/>
      <c r="F225" s="91"/>
      <c r="G225" s="89"/>
      <c r="H225" s="89"/>
      <c r="I225" s="89"/>
      <c r="J225" s="89"/>
      <c r="K225" s="89"/>
      <c r="L225" s="89"/>
      <c r="M225" s="89"/>
      <c r="N225" s="89"/>
      <c r="O225" s="89"/>
      <c r="P225" s="89"/>
      <c r="Q225" s="89"/>
      <c r="R225" s="89"/>
      <c r="S225" s="89"/>
      <c r="T225" s="89"/>
      <c r="U225" s="89"/>
    </row>
    <row r="226" spans="2:21" s="1" customFormat="1" ht="15.75" x14ac:dyDescent="0.25">
      <c r="B226" s="61"/>
      <c r="C226" s="89"/>
      <c r="D226" s="89"/>
      <c r="E226" s="89"/>
      <c r="F226" s="91"/>
      <c r="G226" s="89"/>
      <c r="H226" s="89"/>
      <c r="I226" s="89"/>
      <c r="J226" s="89"/>
      <c r="K226" s="92"/>
      <c r="L226" s="92"/>
      <c r="M226" s="92"/>
      <c r="N226" s="92"/>
      <c r="O226" s="92"/>
      <c r="P226" s="92"/>
      <c r="Q226" s="92"/>
      <c r="R226" s="92"/>
      <c r="S226" s="92"/>
      <c r="T226" s="92"/>
      <c r="U226" s="92"/>
    </row>
    <row r="227" spans="2:21" s="1" customFormat="1" ht="15.75" x14ac:dyDescent="0.25">
      <c r="B227" s="61"/>
      <c r="C227" s="89"/>
      <c r="D227" s="89"/>
      <c r="E227" s="89"/>
      <c r="F227" s="91"/>
      <c r="G227" s="89"/>
      <c r="H227" s="89"/>
      <c r="I227" s="89"/>
      <c r="J227" s="89"/>
      <c r="K227" s="92"/>
      <c r="L227" s="92"/>
      <c r="M227" s="92"/>
      <c r="N227" s="92"/>
      <c r="O227" s="92"/>
      <c r="P227" s="92"/>
      <c r="Q227" s="92"/>
      <c r="R227" s="92"/>
      <c r="S227" s="92"/>
      <c r="T227" s="92"/>
      <c r="U227" s="92"/>
    </row>
    <row r="228" spans="2:21" ht="15.75" x14ac:dyDescent="0.2">
      <c r="B228" s="61"/>
      <c r="C228" s="89"/>
      <c r="D228" s="89"/>
      <c r="E228" s="89"/>
      <c r="F228" s="91"/>
      <c r="G228" s="89"/>
      <c r="H228" s="89"/>
      <c r="I228" s="89"/>
      <c r="J228" s="89"/>
      <c r="K228" s="93"/>
      <c r="L228" s="93"/>
      <c r="M228" s="93"/>
      <c r="N228" s="93"/>
      <c r="O228" s="93"/>
      <c r="P228" s="93"/>
      <c r="Q228" s="93"/>
      <c r="R228" s="93"/>
      <c r="S228" s="93"/>
      <c r="T228" s="93"/>
      <c r="U228" s="93"/>
    </row>
    <row r="229" spans="2:21" ht="15.75" x14ac:dyDescent="0.2">
      <c r="B229" s="61"/>
      <c r="C229" s="89"/>
      <c r="D229" s="89"/>
      <c r="E229" s="89"/>
      <c r="F229" s="91"/>
      <c r="G229" s="89"/>
      <c r="H229" s="89"/>
      <c r="I229" s="89"/>
      <c r="J229" s="89"/>
      <c r="K229" s="93"/>
      <c r="L229" s="93"/>
      <c r="M229" s="93"/>
      <c r="N229" s="93"/>
      <c r="O229" s="93"/>
      <c r="P229" s="93"/>
      <c r="Q229" s="93"/>
      <c r="R229" s="93"/>
      <c r="S229" s="93"/>
      <c r="T229" s="93"/>
      <c r="U229" s="93"/>
    </row>
    <row r="230" spans="2:21" ht="15.75" x14ac:dyDescent="0.25">
      <c r="B230" s="1"/>
      <c r="C230" s="92"/>
      <c r="D230" s="92"/>
      <c r="E230" s="92"/>
      <c r="F230" s="95"/>
      <c r="G230" s="92"/>
      <c r="H230" s="92"/>
      <c r="I230" s="92"/>
      <c r="J230" s="92"/>
      <c r="K230" s="93"/>
      <c r="L230" s="93"/>
      <c r="M230" s="93"/>
      <c r="N230" s="93"/>
      <c r="O230" s="93"/>
      <c r="P230" s="93"/>
      <c r="Q230" s="93"/>
      <c r="R230" s="93"/>
      <c r="S230" s="93"/>
      <c r="T230" s="93"/>
      <c r="U230" s="93"/>
    </row>
    <row r="231" spans="2:21" ht="15.75" x14ac:dyDescent="0.25">
      <c r="B231" s="1"/>
      <c r="C231" s="92"/>
      <c r="D231" s="92"/>
      <c r="E231" s="92"/>
      <c r="F231" s="95"/>
      <c r="G231" s="92"/>
      <c r="H231" s="92"/>
      <c r="I231" s="92"/>
      <c r="J231" s="92"/>
      <c r="K231" s="93"/>
      <c r="L231" s="93"/>
      <c r="M231" s="93"/>
      <c r="N231" s="93"/>
      <c r="O231" s="93"/>
      <c r="P231" s="93"/>
      <c r="Q231" s="93"/>
      <c r="R231" s="93"/>
      <c r="S231" s="93"/>
      <c r="T231" s="93"/>
      <c r="U231" s="93"/>
    </row>
    <row r="232" spans="2:21" x14ac:dyDescent="0.2">
      <c r="C232" s="93"/>
      <c r="D232" s="93"/>
      <c r="E232" s="93"/>
      <c r="F232" s="96"/>
      <c r="G232" s="93"/>
      <c r="H232" s="93"/>
      <c r="I232" s="93"/>
      <c r="J232" s="93"/>
      <c r="K232" s="93"/>
      <c r="L232" s="93"/>
      <c r="M232" s="93"/>
      <c r="N232" s="93"/>
      <c r="O232" s="93"/>
      <c r="P232" s="93"/>
      <c r="Q232" s="93"/>
      <c r="R232" s="93"/>
      <c r="S232" s="93"/>
      <c r="T232" s="93"/>
      <c r="U232" s="93"/>
    </row>
    <row r="233" spans="2:21" x14ac:dyDescent="0.2">
      <c r="C233" s="93"/>
      <c r="D233" s="93"/>
      <c r="E233" s="93"/>
      <c r="F233" s="96"/>
      <c r="G233" s="93"/>
      <c r="H233" s="93"/>
      <c r="I233" s="93"/>
      <c r="J233" s="93"/>
      <c r="K233" s="93"/>
      <c r="L233" s="93"/>
      <c r="M233" s="93"/>
      <c r="N233" s="93"/>
      <c r="O233" s="93"/>
      <c r="P233" s="93"/>
      <c r="Q233" s="93"/>
      <c r="R233" s="93"/>
      <c r="S233" s="93"/>
      <c r="T233" s="93"/>
      <c r="U233" s="93"/>
    </row>
    <row r="234" spans="2:21" x14ac:dyDescent="0.2">
      <c r="C234" s="93"/>
      <c r="D234" s="93"/>
      <c r="E234" s="93"/>
      <c r="F234" s="96"/>
      <c r="G234" s="93"/>
      <c r="H234" s="93"/>
      <c r="I234" s="93"/>
      <c r="J234" s="93"/>
      <c r="K234" s="93"/>
      <c r="L234" s="93"/>
      <c r="M234" s="93"/>
      <c r="N234" s="93"/>
      <c r="O234" s="93"/>
      <c r="P234" s="93"/>
      <c r="Q234" s="93"/>
      <c r="R234" s="93"/>
      <c r="S234" s="93"/>
      <c r="T234" s="93"/>
      <c r="U234" s="93"/>
    </row>
    <row r="235" spans="2:21" x14ac:dyDescent="0.2">
      <c r="C235" s="93"/>
      <c r="D235" s="93"/>
      <c r="E235" s="93"/>
      <c r="F235" s="96"/>
      <c r="G235" s="93"/>
      <c r="H235" s="93"/>
      <c r="I235" s="93"/>
      <c r="J235" s="93"/>
      <c r="K235" s="93"/>
      <c r="L235" s="93"/>
      <c r="M235" s="93"/>
      <c r="N235" s="93"/>
      <c r="O235" s="93"/>
      <c r="P235" s="93"/>
      <c r="Q235" s="93"/>
      <c r="R235" s="93"/>
      <c r="S235" s="93"/>
      <c r="T235" s="93"/>
      <c r="U235" s="93"/>
    </row>
    <row r="236" spans="2:21" x14ac:dyDescent="0.2">
      <c r="C236" s="93"/>
      <c r="D236" s="93"/>
      <c r="E236" s="93"/>
      <c r="F236" s="96"/>
      <c r="G236" s="93"/>
      <c r="H236" s="93"/>
      <c r="I236" s="93"/>
      <c r="J236" s="93"/>
    </row>
    <row r="237" spans="2:21" x14ac:dyDescent="0.2">
      <c r="C237" s="93"/>
      <c r="D237" s="93"/>
      <c r="E237" s="93"/>
      <c r="F237" s="96"/>
      <c r="G237" s="93"/>
      <c r="H237" s="93"/>
      <c r="I237" s="93"/>
      <c r="J237" s="93"/>
    </row>
    <row r="238" spans="2:21" x14ac:dyDescent="0.2">
      <c r="C238" s="93"/>
      <c r="D238" s="93"/>
      <c r="E238" s="93"/>
      <c r="F238" s="96"/>
      <c r="G238" s="93"/>
      <c r="H238" s="93"/>
      <c r="I238" s="93"/>
      <c r="J238" s="93"/>
    </row>
    <row r="239" spans="2:21" x14ac:dyDescent="0.2">
      <c r="C239" s="93"/>
      <c r="D239" s="93"/>
      <c r="E239" s="93"/>
      <c r="F239" s="96"/>
      <c r="G239" s="93"/>
      <c r="H239" s="93"/>
      <c r="I239" s="93"/>
      <c r="J239" s="93"/>
    </row>
  </sheetData>
  <sheetProtection algorithmName="SHA-512" hashValue="3R6ab5joAzBkAYf/NCyN3nRxfIsKT50AOh9lhhqnteNHdQB0jmmCBwWsD3RWBncI22C3SxwHKtsN4yw2ttLILA==" saltValue="EBeMR4hbV7nMuiTQUFmOoQ==" spinCount="100000" sheet="1" objects="1" scenarios="1" selectLockedCells="1"/>
  <mergeCells count="8">
    <mergeCell ref="M79:P82"/>
    <mergeCell ref="B1:M2"/>
    <mergeCell ref="N1:O3"/>
    <mergeCell ref="B3:C3"/>
    <mergeCell ref="P4:P5"/>
    <mergeCell ref="M78:P78"/>
    <mergeCell ref="L3:M3"/>
    <mergeCell ref="I3:K3"/>
  </mergeCells>
  <hyperlinks>
    <hyperlink ref="L3" r:id="rId1" xr:uid="{1414D80B-B1CE-4896-AB24-3AD23AC22DA4}"/>
    <hyperlink ref="I3" r:id="rId2" xr:uid="{5ABB42E9-EB43-47C0-9304-048ACD0B5F90}"/>
  </hyperlinks>
  <pageMargins left="0.15748031496062992" right="7.874015748031496E-2" top="0.39370078740157483" bottom="0.78740157480314965" header="0" footer="0.27559055118110237"/>
  <pageSetup paperSize="9" scale="25" fitToHeight="3" orientation="landscape" r:id="rId3"/>
  <headerFooter>
    <oddFooter xml:space="preserve">&amp;L&amp;"Times New Roman,Standard"&amp;12&amp;A/ &amp;D
www.aicofira.de&amp;C&amp;"Times New Roman,Standard"&amp;12&amp;P von &amp;N&amp;R&amp;"Times New Roman,Standard"&amp;12Für die Korrektheit der Vorlage / Formeln übernehmen wir keine Gewähr. 
Eine persönliche Kontrolle ist erforderlich.
</oddFooter>
  </headerFooter>
  <rowBreaks count="2" manualBreakCount="2">
    <brk id="32" max="15" man="1"/>
    <brk id="58" max="15" man="1"/>
  </rowBreaks>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sheetPr>
  <dimension ref="A1:AH88"/>
  <sheetViews>
    <sheetView showZeros="0" zoomScale="70" zoomScaleNormal="70" workbookViewId="0">
      <selection activeCell="K1" sqref="K1:K2"/>
    </sheetView>
  </sheetViews>
  <sheetFormatPr baseColWidth="10" defaultColWidth="0" defaultRowHeight="18.75" x14ac:dyDescent="0.3"/>
  <cols>
    <col min="1" max="1" width="33.7109375" style="9" customWidth="1"/>
    <col min="2" max="17" width="17.7109375" style="9" customWidth="1"/>
    <col min="18" max="18" width="2.5703125" style="9" customWidth="1"/>
    <col min="19" max="19" width="2.5703125" style="9" hidden="1" customWidth="1"/>
    <col min="20" max="20" width="2.7109375" style="9" hidden="1" customWidth="1"/>
    <col min="21" max="16384" width="2.5703125" style="9" hidden="1"/>
  </cols>
  <sheetData>
    <row r="1" spans="1:25" s="26" customFormat="1" ht="20.100000000000001" customHeight="1" x14ac:dyDescent="0.3">
      <c r="A1" s="725" t="s">
        <v>226</v>
      </c>
      <c r="B1" s="726"/>
      <c r="C1" s="726"/>
      <c r="D1" s="726"/>
      <c r="E1" s="726"/>
      <c r="F1" s="726"/>
      <c r="G1" s="726"/>
      <c r="H1" s="726"/>
      <c r="I1" s="726"/>
      <c r="J1" s="726"/>
      <c r="K1" s="721">
        <f ca="1">B64</f>
        <v>45748</v>
      </c>
      <c r="L1" s="723" t="s">
        <v>48</v>
      </c>
      <c r="M1" s="721">
        <f ca="1">Q79</f>
        <v>45779</v>
      </c>
      <c r="N1" s="716" t="s">
        <v>95</v>
      </c>
      <c r="O1" s="717"/>
      <c r="P1" s="174"/>
      <c r="Q1" s="175"/>
      <c r="R1" s="175"/>
      <c r="S1" s="175"/>
      <c r="T1" s="175"/>
      <c r="U1" s="175"/>
      <c r="V1" s="175"/>
      <c r="W1" s="175"/>
      <c r="X1" s="23"/>
      <c r="Y1" s="176"/>
    </row>
    <row r="2" spans="1:25" s="26" customFormat="1" ht="51" customHeight="1" x14ac:dyDescent="0.3">
      <c r="A2" s="726"/>
      <c r="B2" s="726"/>
      <c r="C2" s="726"/>
      <c r="D2" s="726"/>
      <c r="E2" s="726"/>
      <c r="F2" s="726"/>
      <c r="G2" s="726"/>
      <c r="H2" s="726"/>
      <c r="I2" s="726"/>
      <c r="J2" s="726"/>
      <c r="K2" s="722"/>
      <c r="L2" s="724"/>
      <c r="M2" s="722"/>
      <c r="N2" s="717"/>
      <c r="O2" s="717"/>
      <c r="P2" s="174"/>
      <c r="Q2" s="175"/>
      <c r="R2" s="175"/>
      <c r="S2" s="175"/>
      <c r="T2" s="175"/>
      <c r="U2" s="175"/>
      <c r="V2" s="175"/>
      <c r="W2" s="175"/>
      <c r="X2" s="23"/>
      <c r="Y2" s="176"/>
    </row>
    <row r="3" spans="1:25" s="26" customFormat="1" ht="50.1" customHeight="1" x14ac:dyDescent="0.35">
      <c r="A3" s="407" t="s">
        <v>23</v>
      </c>
      <c r="B3" s="727">
        <f ca="1">TODAY()</f>
        <v>45748</v>
      </c>
      <c r="C3" s="667"/>
      <c r="D3" s="21" t="s">
        <v>241</v>
      </c>
      <c r="E3" s="409"/>
      <c r="F3" s="21"/>
      <c r="G3" s="409"/>
      <c r="H3" s="409"/>
      <c r="I3" s="719" t="s">
        <v>79</v>
      </c>
      <c r="J3" s="720"/>
      <c r="K3" s="720"/>
      <c r="L3" s="718" t="s">
        <v>78</v>
      </c>
      <c r="M3" s="718"/>
      <c r="N3" s="717"/>
      <c r="O3" s="717"/>
      <c r="P3" s="174"/>
      <c r="Q3" s="23"/>
      <c r="R3" s="23"/>
      <c r="S3" s="23"/>
      <c r="T3" s="23"/>
      <c r="U3" s="23"/>
      <c r="V3" s="23"/>
      <c r="W3" s="23"/>
      <c r="X3" s="23"/>
      <c r="Y3" s="176"/>
    </row>
    <row r="4" spans="1:25" s="26" customFormat="1" ht="32.25" customHeight="1" x14ac:dyDescent="0.3">
      <c r="A4" s="148"/>
      <c r="B4" s="143"/>
      <c r="C4" s="71"/>
      <c r="D4" s="23"/>
      <c r="F4" s="23"/>
      <c r="I4" s="150"/>
      <c r="J4"/>
      <c r="K4"/>
      <c r="L4" s="150"/>
      <c r="M4"/>
      <c r="N4" s="146"/>
      <c r="O4" s="146"/>
      <c r="P4" s="174"/>
      <c r="Q4" s="23"/>
      <c r="R4" s="23"/>
      <c r="S4" s="23"/>
      <c r="T4" s="23"/>
      <c r="U4" s="23"/>
      <c r="V4" s="23"/>
      <c r="W4" s="23"/>
      <c r="X4" s="23"/>
      <c r="Y4" s="176"/>
    </row>
    <row r="57" spans="1:34" x14ac:dyDescent="0.3">
      <c r="A57" s="43" t="s">
        <v>233</v>
      </c>
    </row>
    <row r="62" spans="1:34" ht="20.25" x14ac:dyDescent="0.3">
      <c r="D62" s="14"/>
      <c r="E62" s="182"/>
    </row>
    <row r="63" spans="1:34" ht="20.25" x14ac:dyDescent="0.3">
      <c r="B63" s="400"/>
    </row>
    <row r="64" spans="1:34" x14ac:dyDescent="0.3">
      <c r="A64" s="178" t="str">
        <f>'30T Details'!A4</f>
        <v>regelmäßige Einzahlungen</v>
      </c>
      <c r="B64" s="585">
        <f ca="1">'30T Details'!C4</f>
        <v>45748</v>
      </c>
      <c r="C64" s="585">
        <f ca="1">'30T Details'!D4</f>
        <v>45749</v>
      </c>
      <c r="D64" s="585">
        <f ca="1">'30T Details'!E4</f>
        <v>45750</v>
      </c>
      <c r="E64" s="585">
        <f ca="1">'30T Details'!F4</f>
        <v>45751</v>
      </c>
      <c r="F64" s="585">
        <f ca="1">'30T Details'!G4</f>
        <v>45752</v>
      </c>
      <c r="G64" s="585">
        <f ca="1">'30T Details'!H4</f>
        <v>45753</v>
      </c>
      <c r="H64" s="585">
        <f ca="1">'30T Details'!I4</f>
        <v>45754</v>
      </c>
      <c r="I64" s="585">
        <f ca="1">'30T Details'!J4</f>
        <v>45755</v>
      </c>
      <c r="J64" s="585">
        <f ca="1">'30T Details'!K4</f>
        <v>45756</v>
      </c>
      <c r="K64" s="585">
        <f ca="1">'30T Details'!L4</f>
        <v>45757</v>
      </c>
      <c r="L64" s="585">
        <f ca="1">'30T Details'!M4</f>
        <v>45758</v>
      </c>
      <c r="M64" s="585">
        <f ca="1">'30T Details'!N4</f>
        <v>45759</v>
      </c>
      <c r="N64" s="585">
        <f ca="1">'30T Details'!O4</f>
        <v>45760</v>
      </c>
      <c r="O64" s="585">
        <f ca="1">'30T Details'!P4</f>
        <v>45761</v>
      </c>
      <c r="P64" s="585">
        <f ca="1">'30T Details'!Q4</f>
        <v>45762</v>
      </c>
      <c r="Q64" s="585">
        <f ca="1">'30T Details'!R4</f>
        <v>45763</v>
      </c>
      <c r="R64" s="177"/>
      <c r="S64" s="177"/>
      <c r="T64" s="177"/>
      <c r="U64" s="177"/>
      <c r="V64" s="177"/>
      <c r="W64" s="177"/>
      <c r="X64" s="177"/>
      <c r="Y64" s="177"/>
      <c r="Z64" s="177"/>
      <c r="AA64" s="177"/>
      <c r="AB64" s="177"/>
      <c r="AC64" s="177"/>
      <c r="AD64" s="177"/>
      <c r="AE64" s="177"/>
      <c r="AF64" s="177"/>
      <c r="AG64" s="177"/>
      <c r="AH64" s="177"/>
    </row>
    <row r="65" spans="1:17" ht="37.5" x14ac:dyDescent="0.3">
      <c r="A65" s="179" t="str">
        <f>'30T Details'!A25</f>
        <v>Summe regelmäßige Einzahlungen</v>
      </c>
      <c r="B65" s="156">
        <f ca="1">'30T Details'!C25</f>
        <v>0</v>
      </c>
      <c r="C65" s="156">
        <f ca="1">'30T Details'!D25</f>
        <v>0</v>
      </c>
      <c r="D65" s="156">
        <f ca="1">'30T Details'!E25</f>
        <v>1212.25</v>
      </c>
      <c r="E65" s="156">
        <f ca="1">'30T Details'!F25</f>
        <v>0</v>
      </c>
      <c r="F65" s="156">
        <f ca="1">'30T Details'!G25</f>
        <v>0</v>
      </c>
      <c r="G65" s="156">
        <f ca="1">'30T Details'!H25</f>
        <v>0</v>
      </c>
      <c r="H65" s="156">
        <f ca="1">'30T Details'!I25</f>
        <v>0</v>
      </c>
      <c r="I65" s="156">
        <f ca="1">'30T Details'!J25</f>
        <v>0</v>
      </c>
      <c r="J65" s="156">
        <f ca="1">'30T Details'!K25</f>
        <v>0</v>
      </c>
      <c r="K65" s="156">
        <f ca="1">'30T Details'!L25</f>
        <v>0</v>
      </c>
      <c r="L65" s="156">
        <f ca="1">'30T Details'!M25</f>
        <v>0</v>
      </c>
      <c r="M65" s="156">
        <f ca="1">'30T Details'!N25</f>
        <v>0</v>
      </c>
      <c r="N65" s="156">
        <f ca="1">'30T Details'!O25</f>
        <v>0</v>
      </c>
      <c r="O65" s="156">
        <f ca="1">'30T Details'!P25</f>
        <v>0</v>
      </c>
      <c r="P65" s="579">
        <f ca="1">'30T Details'!Q25</f>
        <v>0</v>
      </c>
      <c r="Q65" s="156">
        <f ca="1">'30T Details'!R25</f>
        <v>0</v>
      </c>
    </row>
    <row r="66" spans="1:17" ht="37.5" x14ac:dyDescent="0.3">
      <c r="A66" s="179" t="str">
        <f>'30T Details'!A51</f>
        <v>Summe unregelmäßige Einzahlungen</v>
      </c>
      <c r="B66" s="156">
        <f ca="1">'30T Details'!C51</f>
        <v>0</v>
      </c>
      <c r="C66" s="156">
        <f ca="1">'30T Details'!D51</f>
        <v>0</v>
      </c>
      <c r="D66" s="156">
        <f ca="1">'30T Details'!E51</f>
        <v>0</v>
      </c>
      <c r="E66" s="156">
        <f ca="1">'30T Details'!F51</f>
        <v>0</v>
      </c>
      <c r="F66" s="156">
        <f ca="1">'30T Details'!G51</f>
        <v>0</v>
      </c>
      <c r="G66" s="156">
        <f ca="1">'30T Details'!H51</f>
        <v>0</v>
      </c>
      <c r="H66" s="156">
        <f ca="1">'30T Details'!I51</f>
        <v>0</v>
      </c>
      <c r="I66" s="156">
        <f ca="1">'30T Details'!J51</f>
        <v>0</v>
      </c>
      <c r="J66" s="156">
        <f ca="1">'30T Details'!K51</f>
        <v>0</v>
      </c>
      <c r="K66" s="156">
        <f ca="1">'30T Details'!L51</f>
        <v>0</v>
      </c>
      <c r="L66" s="156">
        <f ca="1">'30T Details'!M51</f>
        <v>0</v>
      </c>
      <c r="M66" s="156">
        <f ca="1">'30T Details'!N51</f>
        <v>0</v>
      </c>
      <c r="N66" s="156">
        <f ca="1">'30T Details'!O51</f>
        <v>0</v>
      </c>
      <c r="O66" s="156">
        <f ca="1">'30T Details'!P51</f>
        <v>0</v>
      </c>
      <c r="P66" s="579">
        <f ca="1">'30T Details'!Q51</f>
        <v>0</v>
      </c>
      <c r="Q66" s="156">
        <f ca="1">'30T Details'!R51</f>
        <v>0</v>
      </c>
    </row>
    <row r="67" spans="1:17" ht="37.5" x14ac:dyDescent="0.3">
      <c r="A67" s="179" t="str">
        <f>'30T Details'!A52</f>
        <v>Gesamtsumme Einzahlungen</v>
      </c>
      <c r="B67" s="158">
        <f ca="1">'30T Details'!C52</f>
        <v>0</v>
      </c>
      <c r="C67" s="158">
        <f ca="1">'30T Details'!D52</f>
        <v>0</v>
      </c>
      <c r="D67" s="158">
        <f ca="1">'30T Details'!E52</f>
        <v>1212.25</v>
      </c>
      <c r="E67" s="158">
        <f ca="1">'30T Details'!F52</f>
        <v>0</v>
      </c>
      <c r="F67" s="158">
        <f ca="1">'30T Details'!G52</f>
        <v>0</v>
      </c>
      <c r="G67" s="158">
        <f ca="1">'30T Details'!H52</f>
        <v>0</v>
      </c>
      <c r="H67" s="158">
        <f ca="1">'30T Details'!I52</f>
        <v>0</v>
      </c>
      <c r="I67" s="158">
        <f ca="1">'30T Details'!J52</f>
        <v>0</v>
      </c>
      <c r="J67" s="158">
        <f ca="1">'30T Details'!K52</f>
        <v>0</v>
      </c>
      <c r="K67" s="158">
        <f ca="1">'30T Details'!L52</f>
        <v>0</v>
      </c>
      <c r="L67" s="158">
        <f ca="1">'30T Details'!M52</f>
        <v>0</v>
      </c>
      <c r="M67" s="158">
        <f ca="1">'30T Details'!N52</f>
        <v>0</v>
      </c>
      <c r="N67" s="158">
        <f ca="1">'30T Details'!O52</f>
        <v>0</v>
      </c>
      <c r="O67" s="158">
        <f ca="1">'30T Details'!P52</f>
        <v>0</v>
      </c>
      <c r="P67" s="580">
        <f ca="1">'30T Details'!Q52</f>
        <v>0</v>
      </c>
      <c r="Q67" s="158">
        <f ca="1">'30T Details'!R52</f>
        <v>0</v>
      </c>
    </row>
    <row r="68" spans="1:17" ht="37.5" x14ac:dyDescent="0.3">
      <c r="A68" s="178" t="str">
        <f>'30T Details'!A94</f>
        <v>Summe regelmäßige Auszahlungen</v>
      </c>
      <c r="B68" s="164">
        <f ca="1">'30T Details'!C94</f>
        <v>0</v>
      </c>
      <c r="C68" s="164">
        <f ca="1">'30T Details'!D94</f>
        <v>0</v>
      </c>
      <c r="D68" s="164">
        <f ca="1">'30T Details'!E94</f>
        <v>267</v>
      </c>
      <c r="E68" s="164">
        <f ca="1">'30T Details'!F94</f>
        <v>0</v>
      </c>
      <c r="F68" s="164">
        <f ca="1">'30T Details'!G94</f>
        <v>0</v>
      </c>
      <c r="G68" s="164">
        <f ca="1">'30T Details'!H94</f>
        <v>0</v>
      </c>
      <c r="H68" s="164">
        <f ca="1">'30T Details'!I94</f>
        <v>0</v>
      </c>
      <c r="I68" s="164">
        <f ca="1">'30T Details'!J94</f>
        <v>0</v>
      </c>
      <c r="J68" s="164">
        <f ca="1">'30T Details'!K94</f>
        <v>0</v>
      </c>
      <c r="K68" s="164">
        <f ca="1">'30T Details'!L94</f>
        <v>0</v>
      </c>
      <c r="L68" s="164">
        <f ca="1">'30T Details'!M94</f>
        <v>0</v>
      </c>
      <c r="M68" s="164">
        <f ca="1">'30T Details'!N94</f>
        <v>0</v>
      </c>
      <c r="N68" s="164">
        <f ca="1">'30T Details'!O94</f>
        <v>0</v>
      </c>
      <c r="O68" s="164">
        <f ca="1">'30T Details'!P94</f>
        <v>0</v>
      </c>
      <c r="P68" s="581">
        <f ca="1">'30T Details'!Q94</f>
        <v>0</v>
      </c>
      <c r="Q68" s="164">
        <f ca="1">'30T Details'!R94</f>
        <v>0</v>
      </c>
    </row>
    <row r="69" spans="1:17" ht="37.5" x14ac:dyDescent="0.3">
      <c r="A69" s="178" t="str">
        <f>'30T Details'!A137</f>
        <v>Summe unregelmäßige Auszahlungen</v>
      </c>
      <c r="B69" s="164">
        <f ca="1">'30T Details'!C137</f>
        <v>0</v>
      </c>
      <c r="C69" s="164">
        <f ca="1">'30T Details'!D137</f>
        <v>0</v>
      </c>
      <c r="D69" s="164">
        <f ca="1">'30T Details'!E137</f>
        <v>0</v>
      </c>
      <c r="E69" s="164">
        <f ca="1">'30T Details'!F137</f>
        <v>0</v>
      </c>
      <c r="F69" s="164">
        <f ca="1">'30T Details'!G137</f>
        <v>0</v>
      </c>
      <c r="G69" s="164">
        <f ca="1">'30T Details'!H137</f>
        <v>0</v>
      </c>
      <c r="H69" s="164">
        <f ca="1">'30T Details'!I137</f>
        <v>0</v>
      </c>
      <c r="I69" s="164">
        <f ca="1">'30T Details'!J137</f>
        <v>0</v>
      </c>
      <c r="J69" s="164">
        <f ca="1">'30T Details'!K137</f>
        <v>0</v>
      </c>
      <c r="K69" s="164">
        <f ca="1">'30T Details'!L137</f>
        <v>0</v>
      </c>
      <c r="L69" s="164">
        <f ca="1">'30T Details'!M137</f>
        <v>0</v>
      </c>
      <c r="M69" s="164">
        <f ca="1">'30T Details'!N137</f>
        <v>0</v>
      </c>
      <c r="N69" s="164">
        <f ca="1">'30T Details'!O137</f>
        <v>0</v>
      </c>
      <c r="O69" s="164">
        <f ca="1">'30T Details'!P137</f>
        <v>0</v>
      </c>
      <c r="P69" s="581">
        <f ca="1">'30T Details'!Q137</f>
        <v>0</v>
      </c>
      <c r="Q69" s="164">
        <f ca="1">'30T Details'!R137</f>
        <v>0</v>
      </c>
    </row>
    <row r="70" spans="1:17" ht="37.5" x14ac:dyDescent="0.3">
      <c r="A70" s="178" t="str">
        <f>'30T Details'!A138</f>
        <v>Gesamtsumme Auszahlungen</v>
      </c>
      <c r="B70" s="166">
        <f ca="1">'30T Details'!C138</f>
        <v>0</v>
      </c>
      <c r="C70" s="166">
        <f ca="1">'30T Details'!D138</f>
        <v>0</v>
      </c>
      <c r="D70" s="166">
        <f ca="1">'30T Details'!E138</f>
        <v>267</v>
      </c>
      <c r="E70" s="166">
        <f ca="1">'30T Details'!F138</f>
        <v>0</v>
      </c>
      <c r="F70" s="166">
        <f ca="1">'30T Details'!G138</f>
        <v>0</v>
      </c>
      <c r="G70" s="166">
        <f ca="1">'30T Details'!H138</f>
        <v>0</v>
      </c>
      <c r="H70" s="166">
        <f ca="1">'30T Details'!I138</f>
        <v>0</v>
      </c>
      <c r="I70" s="166">
        <f ca="1">'30T Details'!J138</f>
        <v>0</v>
      </c>
      <c r="J70" s="166">
        <f ca="1">'30T Details'!K138</f>
        <v>0</v>
      </c>
      <c r="K70" s="166">
        <f ca="1">'30T Details'!L138</f>
        <v>0</v>
      </c>
      <c r="L70" s="166">
        <f ca="1">'30T Details'!M138</f>
        <v>0</v>
      </c>
      <c r="M70" s="166">
        <f ca="1">'30T Details'!N138</f>
        <v>0</v>
      </c>
      <c r="N70" s="166">
        <f ca="1">'30T Details'!O138</f>
        <v>0</v>
      </c>
      <c r="O70" s="166">
        <f ca="1">'30T Details'!P138</f>
        <v>0</v>
      </c>
      <c r="P70" s="582">
        <f ca="1">'30T Details'!Q138</f>
        <v>0</v>
      </c>
      <c r="Q70" s="166">
        <f ca="1">'30T Details'!R138</f>
        <v>0</v>
      </c>
    </row>
    <row r="71" spans="1:17" ht="42.75" customHeight="1" x14ac:dyDescent="0.3">
      <c r="A71" s="179" t="str">
        <f>'30T Details'!A155</f>
        <v>Summe kurzfristige Kredite</v>
      </c>
      <c r="B71" s="156">
        <f ca="1">'30T Details'!C155</f>
        <v>-12000</v>
      </c>
      <c r="C71" s="156">
        <f ca="1">'30T Details'!D155</f>
        <v>-12000</v>
      </c>
      <c r="D71" s="156">
        <f ca="1">'30T Details'!E155</f>
        <v>-12000</v>
      </c>
      <c r="E71" s="156">
        <f ca="1">'30T Details'!F155</f>
        <v>-12000</v>
      </c>
      <c r="F71" s="156">
        <f ca="1">'30T Details'!G155</f>
        <v>-12000</v>
      </c>
      <c r="G71" s="156">
        <f ca="1">'30T Details'!H155</f>
        <v>-12000</v>
      </c>
      <c r="H71" s="156">
        <f ca="1">'30T Details'!I155</f>
        <v>-12000</v>
      </c>
      <c r="I71" s="156">
        <f ca="1">'30T Details'!J155</f>
        <v>-12000</v>
      </c>
      <c r="J71" s="156">
        <f ca="1">'30T Details'!K155</f>
        <v>-12000</v>
      </c>
      <c r="K71" s="156">
        <f ca="1">'30T Details'!L155</f>
        <v>-12000</v>
      </c>
      <c r="L71" s="156">
        <f ca="1">'30T Details'!M155</f>
        <v>-12000</v>
      </c>
      <c r="M71" s="156">
        <f ca="1">'30T Details'!N155</f>
        <v>-12000</v>
      </c>
      <c r="N71" s="156">
        <f ca="1">'30T Details'!O155</f>
        <v>-12000</v>
      </c>
      <c r="O71" s="156">
        <f ca="1">'30T Details'!P155</f>
        <v>-12000</v>
      </c>
      <c r="P71" s="579">
        <f ca="1">'30T Details'!Q155</f>
        <v>-12000</v>
      </c>
      <c r="Q71" s="156">
        <f ca="1">'30T Details'!R155</f>
        <v>-12000</v>
      </c>
    </row>
    <row r="72" spans="1:17" x14ac:dyDescent="0.3">
      <c r="A72" s="179" t="str">
        <f>'30T Details'!A157</f>
        <v>Einnahmen - Ausgaben</v>
      </c>
      <c r="B72" s="156">
        <f ca="1">'30T Details'!C157</f>
        <v>0</v>
      </c>
      <c r="C72" s="156">
        <f ca="1">'30T Details'!D157</f>
        <v>0</v>
      </c>
      <c r="D72" s="156">
        <f ca="1">'30T Details'!E157</f>
        <v>945.25</v>
      </c>
      <c r="E72" s="156">
        <f ca="1">'30T Details'!F157</f>
        <v>0</v>
      </c>
      <c r="F72" s="156">
        <f ca="1">'30T Details'!G157</f>
        <v>0</v>
      </c>
      <c r="G72" s="156">
        <f ca="1">'30T Details'!H157</f>
        <v>0</v>
      </c>
      <c r="H72" s="156">
        <f ca="1">'30T Details'!I157</f>
        <v>0</v>
      </c>
      <c r="I72" s="156">
        <f ca="1">'30T Details'!J157</f>
        <v>0</v>
      </c>
      <c r="J72" s="156">
        <f ca="1">'30T Details'!K157</f>
        <v>0</v>
      </c>
      <c r="K72" s="156">
        <f ca="1">'30T Details'!L157</f>
        <v>0</v>
      </c>
      <c r="L72" s="156">
        <f ca="1">'30T Details'!M157</f>
        <v>0</v>
      </c>
      <c r="M72" s="156">
        <f ca="1">'30T Details'!N157</f>
        <v>0</v>
      </c>
      <c r="N72" s="156">
        <f ca="1">'30T Details'!O157</f>
        <v>0</v>
      </c>
      <c r="O72" s="156">
        <f ca="1">'30T Details'!P157</f>
        <v>0</v>
      </c>
      <c r="P72" s="579">
        <f ca="1">'30T Details'!Q157</f>
        <v>0</v>
      </c>
      <c r="Q72" s="156">
        <f ca="1">'30T Details'!R157</f>
        <v>0</v>
      </c>
    </row>
    <row r="73" spans="1:17" ht="37.5" x14ac:dyDescent="0.3">
      <c r="A73" s="179" t="str">
        <f>'30T Details'!A158</f>
        <v>Entwicklung Liquide Mittel</v>
      </c>
      <c r="B73" s="158">
        <f ca="1">'30T Details'!C158</f>
        <v>218.44000000000051</v>
      </c>
      <c r="C73" s="158">
        <f ca="1">'30T Details'!D158</f>
        <v>218.44000000000051</v>
      </c>
      <c r="D73" s="158">
        <f ca="1">'30T Details'!E158</f>
        <v>1163.6900000000005</v>
      </c>
      <c r="E73" s="158">
        <f ca="1">'30T Details'!F158</f>
        <v>1163.6900000000005</v>
      </c>
      <c r="F73" s="158">
        <f ca="1">'30T Details'!G158</f>
        <v>1163.6900000000005</v>
      </c>
      <c r="G73" s="158">
        <f ca="1">'30T Details'!H158</f>
        <v>1163.6900000000005</v>
      </c>
      <c r="H73" s="158">
        <f ca="1">'30T Details'!I158</f>
        <v>1163.6900000000005</v>
      </c>
      <c r="I73" s="158">
        <f ca="1">'30T Details'!J158</f>
        <v>1163.6900000000005</v>
      </c>
      <c r="J73" s="158">
        <f ca="1">'30T Details'!K158</f>
        <v>1163.6900000000005</v>
      </c>
      <c r="K73" s="158">
        <f ca="1">'30T Details'!L158</f>
        <v>1163.6900000000005</v>
      </c>
      <c r="L73" s="158">
        <f ca="1">'30T Details'!M158</f>
        <v>1163.6900000000005</v>
      </c>
      <c r="M73" s="158">
        <f ca="1">'30T Details'!N158</f>
        <v>1163.6900000000005</v>
      </c>
      <c r="N73" s="158">
        <f ca="1">'30T Details'!O158</f>
        <v>1163.6900000000005</v>
      </c>
      <c r="O73" s="158">
        <f ca="1">'30T Details'!P158</f>
        <v>1163.6900000000005</v>
      </c>
      <c r="P73" s="580">
        <f ca="1">'30T Details'!Q158</f>
        <v>1163.6900000000005</v>
      </c>
      <c r="Q73" s="158">
        <f ca="1">'30T Details'!R158</f>
        <v>1163.6900000000005</v>
      </c>
    </row>
    <row r="74" spans="1:17" x14ac:dyDescent="0.3">
      <c r="A74" s="180"/>
      <c r="B74" s="181"/>
      <c r="C74" s="181"/>
      <c r="D74" s="181"/>
      <c r="E74" s="181"/>
      <c r="F74" s="181"/>
      <c r="G74" s="181"/>
      <c r="H74" s="181"/>
      <c r="I74" s="181"/>
      <c r="J74" s="181"/>
      <c r="K74" s="181"/>
      <c r="L74" s="181"/>
      <c r="M74" s="181"/>
      <c r="N74" s="181"/>
      <c r="O74" s="181"/>
      <c r="P74" s="181"/>
      <c r="Q74" s="181"/>
    </row>
    <row r="75" spans="1:17" x14ac:dyDescent="0.3">
      <c r="A75" s="180"/>
      <c r="B75" s="181"/>
      <c r="C75" s="181"/>
      <c r="D75" s="181"/>
      <c r="E75" s="181"/>
      <c r="F75" s="181"/>
      <c r="G75" s="181"/>
      <c r="H75" s="181"/>
      <c r="I75" s="181"/>
      <c r="J75" s="181"/>
      <c r="K75" s="181"/>
      <c r="L75" s="181"/>
      <c r="M75" s="181"/>
      <c r="N75" s="181"/>
      <c r="O75" s="181"/>
      <c r="P75" s="181"/>
      <c r="Q75" s="181"/>
    </row>
    <row r="76" spans="1:17" x14ac:dyDescent="0.3">
      <c r="A76" s="180"/>
      <c r="B76" s="181"/>
      <c r="C76" s="181"/>
      <c r="D76" s="181"/>
      <c r="E76" s="181"/>
      <c r="F76" s="181"/>
      <c r="G76" s="181"/>
      <c r="H76" s="181"/>
      <c r="I76" s="181"/>
      <c r="J76" s="181"/>
      <c r="K76" s="181"/>
      <c r="L76" s="181"/>
      <c r="M76" s="181"/>
      <c r="N76" s="181"/>
      <c r="O76" s="181"/>
      <c r="P76" s="181"/>
      <c r="Q76" s="181"/>
    </row>
    <row r="79" spans="1:17" x14ac:dyDescent="0.3">
      <c r="A79" s="178" t="str">
        <f>'30T Details'!A4</f>
        <v>regelmäßige Einzahlungen</v>
      </c>
      <c r="B79" s="585">
        <f ca="1">'30T Details'!S4</f>
        <v>45764</v>
      </c>
      <c r="C79" s="585">
        <f ca="1">'30T Details'!T4</f>
        <v>45765</v>
      </c>
      <c r="D79" s="585">
        <f ca="1">'30T Details'!U4</f>
        <v>45766</v>
      </c>
      <c r="E79" s="585">
        <f ca="1">'30T Details'!V4</f>
        <v>45767</v>
      </c>
      <c r="F79" s="585">
        <f ca="1">'30T Details'!W4</f>
        <v>45768</v>
      </c>
      <c r="G79" s="585">
        <f ca="1">'30T Details'!X4</f>
        <v>45769</v>
      </c>
      <c r="H79" s="585">
        <f ca="1">'30T Details'!Y4</f>
        <v>45770</v>
      </c>
      <c r="I79" s="585">
        <f ca="1">'30T Details'!Z4</f>
        <v>45771</v>
      </c>
      <c r="J79" s="585">
        <f ca="1">'30T Details'!AA4</f>
        <v>45772</v>
      </c>
      <c r="K79" s="585">
        <f ca="1">'30T Details'!AB4</f>
        <v>45773</v>
      </c>
      <c r="L79" s="585">
        <f ca="1">'30T Details'!AC4</f>
        <v>45774</v>
      </c>
      <c r="M79" s="585">
        <f ca="1">'30T Details'!AD4</f>
        <v>45775</v>
      </c>
      <c r="N79" s="585">
        <f ca="1">'30T Details'!AE4</f>
        <v>45776</v>
      </c>
      <c r="O79" s="585">
        <f ca="1">'30T Details'!AF4</f>
        <v>45777</v>
      </c>
      <c r="P79" s="585">
        <f ca="1">'30T Details'!AG4</f>
        <v>45778</v>
      </c>
      <c r="Q79" s="585">
        <f ca="1">'30T Details'!AH4</f>
        <v>45779</v>
      </c>
    </row>
    <row r="80" spans="1:17" ht="37.5" x14ac:dyDescent="0.3">
      <c r="A80" s="179" t="str">
        <f>'30T Details'!A25</f>
        <v>Summe regelmäßige Einzahlungen</v>
      </c>
      <c r="B80" s="156">
        <f ca="1">'30T Details'!S25</f>
        <v>0</v>
      </c>
      <c r="C80" s="156">
        <f ca="1">'30T Details'!T25</f>
        <v>0</v>
      </c>
      <c r="D80" s="156">
        <f ca="1">'30T Details'!U25</f>
        <v>0</v>
      </c>
      <c r="E80" s="156">
        <f ca="1">'30T Details'!V25</f>
        <v>0</v>
      </c>
      <c r="F80" s="156">
        <f ca="1">'30T Details'!W25</f>
        <v>0</v>
      </c>
      <c r="G80" s="156">
        <f ca="1">'30T Details'!X25</f>
        <v>0</v>
      </c>
      <c r="H80" s="156">
        <f ca="1">'30T Details'!Y25</f>
        <v>0</v>
      </c>
      <c r="I80" s="156">
        <f ca="1">'30T Details'!Z25</f>
        <v>0</v>
      </c>
      <c r="J80" s="156">
        <f ca="1">'30T Details'!AA25</f>
        <v>0</v>
      </c>
      <c r="K80" s="156">
        <f ca="1">'30T Details'!AB25</f>
        <v>0</v>
      </c>
      <c r="L80" s="156">
        <f ca="1">'30T Details'!AC25</f>
        <v>0</v>
      </c>
      <c r="M80" s="156">
        <f ca="1">'30T Details'!AD25</f>
        <v>0</v>
      </c>
      <c r="N80" s="156">
        <f ca="1">'30T Details'!AE25</f>
        <v>0</v>
      </c>
      <c r="O80" s="156">
        <f ca="1">'30T Details'!AF25</f>
        <v>0</v>
      </c>
      <c r="P80" s="579">
        <f ca="1">'30T Details'!AG25</f>
        <v>0</v>
      </c>
      <c r="Q80" s="156">
        <f ca="1">'30T Details'!AH25</f>
        <v>0</v>
      </c>
    </row>
    <row r="81" spans="1:17" ht="37.5" x14ac:dyDescent="0.3">
      <c r="A81" s="179" t="str">
        <f>'30T Details'!A51</f>
        <v>Summe unregelmäßige Einzahlungen</v>
      </c>
      <c r="B81" s="156">
        <f ca="1">'30T Details'!S51</f>
        <v>0</v>
      </c>
      <c r="C81" s="156">
        <f ca="1">'30T Details'!T51</f>
        <v>0</v>
      </c>
      <c r="D81" s="156">
        <f ca="1">'30T Details'!U51</f>
        <v>0</v>
      </c>
      <c r="E81" s="156">
        <f ca="1">'30T Details'!V51</f>
        <v>0</v>
      </c>
      <c r="F81" s="156">
        <f ca="1">'30T Details'!W51</f>
        <v>0</v>
      </c>
      <c r="G81" s="156">
        <f ca="1">'30T Details'!X51</f>
        <v>0</v>
      </c>
      <c r="H81" s="156">
        <f ca="1">'30T Details'!Y51</f>
        <v>0</v>
      </c>
      <c r="I81" s="156">
        <f ca="1">'30T Details'!Z51</f>
        <v>0</v>
      </c>
      <c r="J81" s="156">
        <f ca="1">'30T Details'!AA51</f>
        <v>0</v>
      </c>
      <c r="K81" s="156">
        <f ca="1">'30T Details'!AB51</f>
        <v>0</v>
      </c>
      <c r="L81" s="156">
        <f ca="1">'30T Details'!AC51</f>
        <v>0</v>
      </c>
      <c r="M81" s="156">
        <f ca="1">'30T Details'!AD51</f>
        <v>0</v>
      </c>
      <c r="N81" s="156">
        <f ca="1">'30T Details'!AE51</f>
        <v>0</v>
      </c>
      <c r="O81" s="156">
        <f ca="1">'30T Details'!AF51</f>
        <v>0</v>
      </c>
      <c r="P81" s="579">
        <f ca="1">'30T Details'!AG51</f>
        <v>0</v>
      </c>
      <c r="Q81" s="156">
        <f ca="1">'30T Details'!AH51</f>
        <v>0</v>
      </c>
    </row>
    <row r="82" spans="1:17" ht="37.5" x14ac:dyDescent="0.3">
      <c r="A82" s="179" t="str">
        <f>'30T Details'!A52</f>
        <v>Gesamtsumme Einzahlungen</v>
      </c>
      <c r="B82" s="158">
        <f ca="1">'30T Details'!S52</f>
        <v>0</v>
      </c>
      <c r="C82" s="158">
        <f ca="1">'30T Details'!T52</f>
        <v>0</v>
      </c>
      <c r="D82" s="158">
        <f ca="1">'30T Details'!U52</f>
        <v>0</v>
      </c>
      <c r="E82" s="158">
        <f ca="1">'30T Details'!V52</f>
        <v>0</v>
      </c>
      <c r="F82" s="158">
        <f ca="1">'30T Details'!W52</f>
        <v>0</v>
      </c>
      <c r="G82" s="158">
        <f ca="1">'30T Details'!X52</f>
        <v>0</v>
      </c>
      <c r="H82" s="158">
        <f ca="1">'30T Details'!Y52</f>
        <v>0</v>
      </c>
      <c r="I82" s="158">
        <f ca="1">'30T Details'!Z52</f>
        <v>0</v>
      </c>
      <c r="J82" s="158">
        <f ca="1">'30T Details'!AA52</f>
        <v>0</v>
      </c>
      <c r="K82" s="158">
        <f ca="1">'30T Details'!AB52</f>
        <v>0</v>
      </c>
      <c r="L82" s="158">
        <f ca="1">'30T Details'!AC52</f>
        <v>0</v>
      </c>
      <c r="M82" s="158">
        <f ca="1">'30T Details'!AD52</f>
        <v>0</v>
      </c>
      <c r="N82" s="158">
        <f ca="1">'30T Details'!AE52</f>
        <v>0</v>
      </c>
      <c r="O82" s="158">
        <f ca="1">'30T Details'!AF52</f>
        <v>0</v>
      </c>
      <c r="P82" s="580">
        <f ca="1">'30T Details'!AG52</f>
        <v>0</v>
      </c>
      <c r="Q82" s="158">
        <f ca="1">'30T Details'!AH52</f>
        <v>0</v>
      </c>
    </row>
    <row r="83" spans="1:17" ht="37.5" x14ac:dyDescent="0.3">
      <c r="A83" s="178" t="str">
        <f>'30T Details'!A94</f>
        <v>Summe regelmäßige Auszahlungen</v>
      </c>
      <c r="B83" s="164">
        <f ca="1">'30T Details'!S94</f>
        <v>0</v>
      </c>
      <c r="C83" s="164">
        <f ca="1">'30T Details'!T94</f>
        <v>0</v>
      </c>
      <c r="D83" s="164">
        <f ca="1">'30T Details'!U94</f>
        <v>0</v>
      </c>
      <c r="E83" s="164">
        <f ca="1">'30T Details'!V94</f>
        <v>0</v>
      </c>
      <c r="F83" s="164">
        <f ca="1">'30T Details'!W94</f>
        <v>0</v>
      </c>
      <c r="G83" s="164">
        <f ca="1">'30T Details'!X94</f>
        <v>0</v>
      </c>
      <c r="H83" s="164">
        <f ca="1">'30T Details'!Y94</f>
        <v>0</v>
      </c>
      <c r="I83" s="164">
        <f ca="1">'30T Details'!Z94</f>
        <v>0</v>
      </c>
      <c r="J83" s="164">
        <f ca="1">'30T Details'!AA94</f>
        <v>0</v>
      </c>
      <c r="K83" s="164">
        <f ca="1">'30T Details'!AB94</f>
        <v>0</v>
      </c>
      <c r="L83" s="164">
        <f ca="1">'30T Details'!AC94</f>
        <v>0</v>
      </c>
      <c r="M83" s="164">
        <f ca="1">'30T Details'!AD94</f>
        <v>858.17</v>
      </c>
      <c r="N83" s="164">
        <f ca="1">'30T Details'!AE94</f>
        <v>0</v>
      </c>
      <c r="O83" s="164">
        <f ca="1">'30T Details'!AF94</f>
        <v>0</v>
      </c>
      <c r="P83" s="581">
        <f ca="1">'30T Details'!AG94</f>
        <v>0</v>
      </c>
      <c r="Q83" s="164">
        <f ca="1">'30T Details'!AH94</f>
        <v>0</v>
      </c>
    </row>
    <row r="84" spans="1:17" ht="37.5" x14ac:dyDescent="0.3">
      <c r="A84" s="178" t="str">
        <f>'30T Details'!A137</f>
        <v>Summe unregelmäßige Auszahlungen</v>
      </c>
      <c r="B84" s="164">
        <f ca="1">'30T Details'!S137</f>
        <v>0</v>
      </c>
      <c r="C84" s="164">
        <f ca="1">'30T Details'!T137</f>
        <v>0</v>
      </c>
      <c r="D84" s="164">
        <f ca="1">'30T Details'!U137</f>
        <v>0</v>
      </c>
      <c r="E84" s="164">
        <f ca="1">'30T Details'!V137</f>
        <v>0</v>
      </c>
      <c r="F84" s="164">
        <f ca="1">'30T Details'!W137</f>
        <v>0</v>
      </c>
      <c r="G84" s="164">
        <f ca="1">'30T Details'!X137</f>
        <v>0</v>
      </c>
      <c r="H84" s="164">
        <f ca="1">'30T Details'!Y137</f>
        <v>0</v>
      </c>
      <c r="I84" s="164">
        <f ca="1">'30T Details'!Z137</f>
        <v>0</v>
      </c>
      <c r="J84" s="164">
        <f ca="1">'30T Details'!AA137</f>
        <v>0</v>
      </c>
      <c r="K84" s="164">
        <f ca="1">'30T Details'!AB137</f>
        <v>0</v>
      </c>
      <c r="L84" s="164">
        <f ca="1">'30T Details'!AC137</f>
        <v>0</v>
      </c>
      <c r="M84" s="164">
        <f ca="1">'30T Details'!AD137</f>
        <v>0</v>
      </c>
      <c r="N84" s="164">
        <f ca="1">'30T Details'!AE137</f>
        <v>0</v>
      </c>
      <c r="O84" s="164">
        <f ca="1">'30T Details'!AF137</f>
        <v>0</v>
      </c>
      <c r="P84" s="581">
        <f ca="1">'30T Details'!AG137</f>
        <v>0</v>
      </c>
      <c r="Q84" s="164">
        <f ca="1">'30T Details'!AH137</f>
        <v>0</v>
      </c>
    </row>
    <row r="85" spans="1:17" ht="37.5" x14ac:dyDescent="0.3">
      <c r="A85" s="178" t="str">
        <f>'30T Details'!A138</f>
        <v>Gesamtsumme Auszahlungen</v>
      </c>
      <c r="B85" s="166">
        <f ca="1">'30T Details'!S138</f>
        <v>0</v>
      </c>
      <c r="C85" s="166">
        <f ca="1">'30T Details'!T138</f>
        <v>0</v>
      </c>
      <c r="D85" s="166">
        <f ca="1">'30T Details'!U138</f>
        <v>0</v>
      </c>
      <c r="E85" s="166">
        <f ca="1">'30T Details'!V138</f>
        <v>0</v>
      </c>
      <c r="F85" s="166">
        <f ca="1">'30T Details'!W138</f>
        <v>0</v>
      </c>
      <c r="G85" s="166">
        <f ca="1">'30T Details'!X138</f>
        <v>0</v>
      </c>
      <c r="H85" s="166">
        <f ca="1">'30T Details'!Y138</f>
        <v>0</v>
      </c>
      <c r="I85" s="166">
        <f ca="1">'30T Details'!Z138</f>
        <v>0</v>
      </c>
      <c r="J85" s="166">
        <f ca="1">'30T Details'!AA138</f>
        <v>0</v>
      </c>
      <c r="K85" s="166">
        <f ca="1">'30T Details'!AB138</f>
        <v>0</v>
      </c>
      <c r="L85" s="166">
        <f ca="1">'30T Details'!AC138</f>
        <v>0</v>
      </c>
      <c r="M85" s="166">
        <f ca="1">'30T Details'!AD138</f>
        <v>858.17</v>
      </c>
      <c r="N85" s="166">
        <f ca="1">'30T Details'!AE138</f>
        <v>0</v>
      </c>
      <c r="O85" s="166">
        <f ca="1">'30T Details'!AF138</f>
        <v>0</v>
      </c>
      <c r="P85" s="582">
        <f ca="1">'30T Details'!AG138</f>
        <v>0</v>
      </c>
      <c r="Q85" s="166">
        <f ca="1">'30T Details'!AH138</f>
        <v>0</v>
      </c>
    </row>
    <row r="86" spans="1:17" ht="37.5" x14ac:dyDescent="0.3">
      <c r="A86" s="179" t="str">
        <f>A71</f>
        <v>Summe kurzfristige Kredite</v>
      </c>
      <c r="B86" s="156">
        <f ca="1">'30T Details'!S155</f>
        <v>-12000</v>
      </c>
      <c r="C86" s="156">
        <f ca="1">'30T Details'!T155</f>
        <v>-12000</v>
      </c>
      <c r="D86" s="156">
        <f ca="1">'30T Details'!U155</f>
        <v>-12000</v>
      </c>
      <c r="E86" s="156">
        <f ca="1">'30T Details'!V155</f>
        <v>-12000</v>
      </c>
      <c r="F86" s="156">
        <f ca="1">'30T Details'!W155</f>
        <v>-12000</v>
      </c>
      <c r="G86" s="156">
        <f ca="1">'30T Details'!X155</f>
        <v>-12000</v>
      </c>
      <c r="H86" s="156">
        <f ca="1">'30T Details'!Y155</f>
        <v>-12000</v>
      </c>
      <c r="I86" s="156">
        <f ca="1">'30T Details'!Z155</f>
        <v>-12000</v>
      </c>
      <c r="J86" s="156">
        <f ca="1">'30T Details'!AA155</f>
        <v>-12000</v>
      </c>
      <c r="K86" s="156">
        <f ca="1">'30T Details'!AB155</f>
        <v>-12000</v>
      </c>
      <c r="L86" s="156">
        <f ca="1">'30T Details'!AC155</f>
        <v>-12000</v>
      </c>
      <c r="M86" s="156">
        <f ca="1">'30T Details'!AD155</f>
        <v>-12000</v>
      </c>
      <c r="N86" s="156">
        <f ca="1">'30T Details'!AE155</f>
        <v>-12000</v>
      </c>
      <c r="O86" s="156">
        <f ca="1">'30T Details'!AF155</f>
        <v>-12000</v>
      </c>
      <c r="P86" s="579">
        <f ca="1">'30T Details'!AG155</f>
        <v>-12000</v>
      </c>
      <c r="Q86" s="156">
        <f ca="1">'30T Details'!AH155</f>
        <v>-12000</v>
      </c>
    </row>
    <row r="87" spans="1:17" x14ac:dyDescent="0.3">
      <c r="A87" s="179" t="str">
        <f>A72</f>
        <v>Einnahmen - Ausgaben</v>
      </c>
      <c r="B87" s="158">
        <f ca="1">'30T Details'!S157</f>
        <v>0</v>
      </c>
      <c r="C87" s="158">
        <f ca="1">'30T Details'!T157</f>
        <v>0</v>
      </c>
      <c r="D87" s="158">
        <f ca="1">'30T Details'!U157</f>
        <v>0</v>
      </c>
      <c r="E87" s="158">
        <f ca="1">'30T Details'!V157</f>
        <v>0</v>
      </c>
      <c r="F87" s="158">
        <f ca="1">'30T Details'!W157</f>
        <v>0</v>
      </c>
      <c r="G87" s="158">
        <f ca="1">'30T Details'!X157</f>
        <v>0</v>
      </c>
      <c r="H87" s="158">
        <f ca="1">'30T Details'!Y157</f>
        <v>0</v>
      </c>
      <c r="I87" s="158">
        <f ca="1">'30T Details'!Z157</f>
        <v>0</v>
      </c>
      <c r="J87" s="158">
        <f ca="1">'30T Details'!AA157</f>
        <v>0</v>
      </c>
      <c r="K87" s="158">
        <f ca="1">'30T Details'!AB157</f>
        <v>0</v>
      </c>
      <c r="L87" s="158">
        <f ca="1">'30T Details'!AC157</f>
        <v>0</v>
      </c>
      <c r="M87" s="158">
        <f ca="1">'30T Details'!AD157</f>
        <v>-858.17</v>
      </c>
      <c r="N87" s="158">
        <f ca="1">'30T Details'!AE157</f>
        <v>0</v>
      </c>
      <c r="O87" s="158">
        <f ca="1">'30T Details'!AF157</f>
        <v>0</v>
      </c>
      <c r="P87" s="580">
        <f ca="1">'30T Details'!AG157</f>
        <v>0</v>
      </c>
      <c r="Q87" s="158">
        <f ca="1">'30T Details'!AH157</f>
        <v>0</v>
      </c>
    </row>
    <row r="88" spans="1:17" ht="37.5" x14ac:dyDescent="0.3">
      <c r="A88" s="179" t="str">
        <f>A73</f>
        <v>Entwicklung Liquide Mittel</v>
      </c>
      <c r="B88" s="156">
        <f ca="1">'30T Details'!S158</f>
        <v>1163.6900000000005</v>
      </c>
      <c r="C88" s="156">
        <f ca="1">'30T Details'!T158</f>
        <v>1163.6900000000005</v>
      </c>
      <c r="D88" s="156">
        <f ca="1">'30T Details'!U158</f>
        <v>1163.6900000000005</v>
      </c>
      <c r="E88" s="156">
        <f ca="1">'30T Details'!V158</f>
        <v>1163.6900000000005</v>
      </c>
      <c r="F88" s="156">
        <f ca="1">'30T Details'!W158</f>
        <v>1163.6900000000005</v>
      </c>
      <c r="G88" s="156">
        <f ca="1">'30T Details'!X158</f>
        <v>1163.6900000000005</v>
      </c>
      <c r="H88" s="156">
        <f ca="1">'30T Details'!Y158</f>
        <v>1163.6900000000005</v>
      </c>
      <c r="I88" s="156">
        <f ca="1">'30T Details'!Z158</f>
        <v>1163.6900000000005</v>
      </c>
      <c r="J88" s="156">
        <f ca="1">'30T Details'!AA158</f>
        <v>1163.6900000000005</v>
      </c>
      <c r="K88" s="156">
        <f ca="1">'30T Details'!AB158</f>
        <v>1163.6900000000005</v>
      </c>
      <c r="L88" s="156">
        <f ca="1">'30T Details'!AC158</f>
        <v>1163.6900000000005</v>
      </c>
      <c r="M88" s="156">
        <f ca="1">'30T Details'!AD158</f>
        <v>305.52000000000055</v>
      </c>
      <c r="N88" s="156">
        <f ca="1">'30T Details'!AE158</f>
        <v>305.52000000000055</v>
      </c>
      <c r="O88" s="156">
        <f ca="1">'30T Details'!AF158</f>
        <v>305.52000000000055</v>
      </c>
      <c r="P88" s="579">
        <f ca="1">'30T Details'!AG158</f>
        <v>305.52000000000055</v>
      </c>
      <c r="Q88" s="156">
        <f ca="1">'30T Details'!AH158</f>
        <v>305.52000000000055</v>
      </c>
    </row>
  </sheetData>
  <sheetProtection algorithmName="SHA-512" hashValue="deEGMEZWdhiK9Ve1Bw2V2WO8T5vsOlC9wTFo7ZDhcPR6Oq7nm25IFM0z70uZTh6Zx9Vt9RAK923JHyOB+5UkYg==" saltValue="tEJqoeVqHJjmlxRMWTb8Jg==" spinCount="100000" sheet="1" objects="1" scenarios="1" selectLockedCells="1"/>
  <mergeCells count="8">
    <mergeCell ref="N1:O3"/>
    <mergeCell ref="L3:M3"/>
    <mergeCell ref="I3:K3"/>
    <mergeCell ref="K1:K2"/>
    <mergeCell ref="L1:L2"/>
    <mergeCell ref="M1:M2"/>
    <mergeCell ref="A1:J2"/>
    <mergeCell ref="B3:C3"/>
  </mergeCells>
  <hyperlinks>
    <hyperlink ref="I3" r:id="rId1" display="http://www.youtube.com/@AICoFiRa" xr:uid="{45108A09-A50C-474A-B7DE-CB2658462C96}"/>
    <hyperlink ref="I3:K3" r:id="rId2" display="www.youtube.com/@AICoFiRa" xr:uid="{A88B50E2-E9A3-42A8-A8A3-0B964D5ED0DE}"/>
    <hyperlink ref="L3" r:id="rId3" display="http://www.aicofira.de/" xr:uid="{5407C302-9F4D-46F4-99CE-FDBD6211FCD0}"/>
    <hyperlink ref="L3:M3" r:id="rId4" display="www.aicofira.de" xr:uid="{38F83252-8BA6-4256-9794-CC115EDFB014}"/>
  </hyperlinks>
  <pageMargins left="0.39370078740157483" right="0.39370078740157483" top="0.39370078740157483" bottom="0.39370078740157483" header="0.39370078740157483" footer="0.39370078740157483"/>
  <pageSetup paperSize="9" scale="43" orientation="landscape" r:id="rId5"/>
  <headerFooter>
    <oddFooter xml:space="preserve">&amp;L&amp;"Times New Roman,Standard"&amp;12&amp;A / &amp;D
www.aicofira.de&amp;C&amp;"Times New Roman,Standard"&amp;12&amp;P von &amp;N&amp;R&amp;"Times New Roman,Standard"&amp;12Für die Korrektheit der Vorlage / Formeln übernehmen wir keine Gewähr. 
Eine persönliche Kontrolle ist erforderlich.
</oddFooter>
  </headerFooter>
  <rowBreaks count="1" manualBreakCount="1">
    <brk id="58" max="16" man="1"/>
  </rowBreaks>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sheetPr>
  <dimension ref="A1:Y75"/>
  <sheetViews>
    <sheetView showZeros="0" zoomScale="75" zoomScaleNormal="75" workbookViewId="0">
      <selection activeCell="D3" sqref="D3"/>
    </sheetView>
  </sheetViews>
  <sheetFormatPr baseColWidth="10" defaultColWidth="0" defaultRowHeight="12.75" x14ac:dyDescent="0.2"/>
  <cols>
    <col min="1" max="1" width="39.85546875" style="94" customWidth="1"/>
    <col min="2" max="2" width="15.5703125" style="94" customWidth="1"/>
    <col min="3" max="3" width="15.140625" style="94" customWidth="1"/>
    <col min="4" max="5" width="15.140625" style="94" bestFit="1" customWidth="1"/>
    <col min="6" max="7" width="15.7109375" style="94" customWidth="1"/>
    <col min="8" max="8" width="15.140625" style="94" bestFit="1" customWidth="1"/>
    <col min="9" max="9" width="15" style="94" customWidth="1"/>
    <col min="10" max="10" width="20.85546875" style="94" customWidth="1"/>
    <col min="11" max="11" width="17.5703125" style="94" customWidth="1"/>
    <col min="12" max="12" width="21.7109375" style="94" customWidth="1"/>
    <col min="13" max="13" width="16.5703125" style="94" bestFit="1" customWidth="1"/>
    <col min="14" max="14" width="16.5703125" style="94" customWidth="1"/>
    <col min="15" max="15" width="18.140625" style="94" customWidth="1"/>
    <col min="16" max="16" width="10.85546875" style="94" customWidth="1"/>
    <col min="17" max="17" width="17" style="94" customWidth="1"/>
    <col min="18" max="16384" width="11.42578125" style="94" hidden="1"/>
  </cols>
  <sheetData>
    <row r="1" spans="1:25" s="19" customFormat="1" ht="20.100000000000001" customHeight="1" x14ac:dyDescent="0.25">
      <c r="A1" s="723" t="s">
        <v>178</v>
      </c>
      <c r="B1" s="738"/>
      <c r="C1" s="738"/>
      <c r="D1" s="738"/>
      <c r="E1" s="738"/>
      <c r="F1" s="738"/>
      <c r="G1" s="738"/>
      <c r="H1" s="738"/>
      <c r="I1" s="738"/>
      <c r="J1" s="733">
        <f ca="1">B63</f>
        <v>45747</v>
      </c>
      <c r="K1" s="735" t="s">
        <v>48</v>
      </c>
      <c r="L1" s="736">
        <f ca="1">O63</f>
        <v>45838</v>
      </c>
      <c r="M1" s="716" t="s">
        <v>93</v>
      </c>
      <c r="N1" s="732"/>
      <c r="P1" s="161"/>
      <c r="Q1" s="152"/>
      <c r="R1" s="152"/>
      <c r="S1" s="152"/>
      <c r="T1" s="152"/>
      <c r="U1" s="152"/>
      <c r="V1" s="152"/>
      <c r="W1" s="152"/>
      <c r="X1" s="21"/>
      <c r="Y1" s="22"/>
    </row>
    <row r="2" spans="1:25" s="19" customFormat="1" ht="51" customHeight="1" x14ac:dyDescent="0.25">
      <c r="A2" s="738"/>
      <c r="B2" s="738"/>
      <c r="C2" s="738"/>
      <c r="D2" s="738"/>
      <c r="E2" s="738"/>
      <c r="F2" s="738"/>
      <c r="G2" s="738"/>
      <c r="H2" s="738"/>
      <c r="I2" s="738"/>
      <c r="J2" s="734"/>
      <c r="K2" s="735"/>
      <c r="L2" s="737"/>
      <c r="M2" s="732"/>
      <c r="N2" s="732"/>
      <c r="O2" s="161"/>
      <c r="P2" s="161"/>
      <c r="Q2" s="152"/>
      <c r="R2" s="152"/>
      <c r="S2" s="152"/>
      <c r="T2" s="152"/>
      <c r="U2" s="152"/>
      <c r="V2" s="152"/>
      <c r="W2" s="152"/>
      <c r="X2" s="21"/>
      <c r="Y2" s="22"/>
    </row>
    <row r="3" spans="1:25" s="19" customFormat="1" ht="50.1" customHeight="1" x14ac:dyDescent="0.35">
      <c r="A3" s="407" t="s">
        <v>23</v>
      </c>
      <c r="B3" s="727">
        <f ca="1">TODAY()</f>
        <v>45748</v>
      </c>
      <c r="C3" s="729"/>
      <c r="D3" s="21" t="s">
        <v>241</v>
      </c>
      <c r="E3" s="409"/>
      <c r="F3" s="21"/>
      <c r="G3" s="728" t="s">
        <v>79</v>
      </c>
      <c r="H3" s="728"/>
      <c r="I3" s="728"/>
      <c r="J3" s="728"/>
      <c r="K3" s="739" t="s">
        <v>78</v>
      </c>
      <c r="L3" s="739"/>
      <c r="M3" s="732"/>
      <c r="N3" s="732"/>
      <c r="O3" s="161"/>
      <c r="P3" s="161"/>
      <c r="Q3" s="21"/>
      <c r="R3" s="21"/>
      <c r="S3" s="21"/>
      <c r="T3" s="21"/>
      <c r="U3" s="21"/>
      <c r="V3" s="21"/>
      <c r="W3" s="21"/>
      <c r="X3" s="21"/>
      <c r="Y3" s="22"/>
    </row>
    <row r="58" spans="1:18" x14ac:dyDescent="0.2">
      <c r="A58" s="586" t="s">
        <v>234</v>
      </c>
    </row>
    <row r="61" spans="1:18" s="1" customFormat="1" ht="20.25" x14ac:dyDescent="0.3">
      <c r="A61" s="730"/>
      <c r="B61" s="731"/>
      <c r="C61" s="731"/>
      <c r="D61" s="159"/>
      <c r="E61" s="8"/>
      <c r="R61" s="2"/>
    </row>
    <row r="63" spans="1:18" ht="18.75" x14ac:dyDescent="0.2">
      <c r="A63" s="167" t="str">
        <f>'90T Details'!A3</f>
        <v>www.aicofira.de</v>
      </c>
      <c r="B63" s="168">
        <f ca="1">'90T Details'!B3</f>
        <v>45747</v>
      </c>
      <c r="C63" s="168">
        <f ca="1">'90T Details'!C3</f>
        <v>45754</v>
      </c>
      <c r="D63" s="168">
        <f ca="1">'90T Details'!D3</f>
        <v>45761</v>
      </c>
      <c r="E63" s="168">
        <f ca="1">'90T Details'!E3</f>
        <v>45768</v>
      </c>
      <c r="F63" s="168">
        <f ca="1">'90T Details'!F3</f>
        <v>45775</v>
      </c>
      <c r="G63" s="168">
        <f ca="1">'90T Details'!G3</f>
        <v>45782</v>
      </c>
      <c r="H63" s="168">
        <f ca="1">'90T Details'!H3</f>
        <v>45789</v>
      </c>
      <c r="I63" s="168">
        <f ca="1">'90T Details'!I3</f>
        <v>45796</v>
      </c>
      <c r="J63" s="168">
        <f ca="1">'90T Details'!J3</f>
        <v>45803</v>
      </c>
      <c r="K63" s="168">
        <f ca="1">'90T Details'!K3</f>
        <v>45810</v>
      </c>
      <c r="L63" s="168">
        <f ca="1">'90T Details'!L3</f>
        <v>45817</v>
      </c>
      <c r="M63" s="168">
        <f ca="1">'90T Details'!M3</f>
        <v>45824</v>
      </c>
      <c r="N63" s="168">
        <f ca="1">'90T Details'!N3</f>
        <v>45831</v>
      </c>
      <c r="O63" s="168">
        <f ca="1">'90T Details'!O3</f>
        <v>45838</v>
      </c>
      <c r="P63" s="153"/>
    </row>
    <row r="64" spans="1:18" ht="18.75" x14ac:dyDescent="0.2">
      <c r="A64" s="163" t="str">
        <f>'90T Details'!A4</f>
        <v>regelmäßige Einzahlungen</v>
      </c>
      <c r="B64" s="169">
        <f ca="1">'90T Details'!B4</f>
        <v>14</v>
      </c>
      <c r="C64" s="169">
        <f ca="1">'90T Details'!C4</f>
        <v>15</v>
      </c>
      <c r="D64" s="169">
        <f ca="1">'90T Details'!D4</f>
        <v>16</v>
      </c>
      <c r="E64" s="169">
        <f ca="1">'90T Details'!E4</f>
        <v>17</v>
      </c>
      <c r="F64" s="169">
        <f ca="1">'90T Details'!F4</f>
        <v>18</v>
      </c>
      <c r="G64" s="169">
        <f ca="1">'90T Details'!G4</f>
        <v>19</v>
      </c>
      <c r="H64" s="169">
        <f ca="1">'90T Details'!H4</f>
        <v>20</v>
      </c>
      <c r="I64" s="169">
        <f ca="1">'90T Details'!I4</f>
        <v>21</v>
      </c>
      <c r="J64" s="169">
        <f ca="1">'90T Details'!J4</f>
        <v>22</v>
      </c>
      <c r="K64" s="169">
        <f ca="1">'90T Details'!K4</f>
        <v>23</v>
      </c>
      <c r="L64" s="169">
        <f ca="1">'90T Details'!L4</f>
        <v>24</v>
      </c>
      <c r="M64" s="169">
        <f ca="1">'90T Details'!M4</f>
        <v>25</v>
      </c>
      <c r="N64" s="169">
        <f ca="1">'90T Details'!N4</f>
        <v>26</v>
      </c>
      <c r="O64" s="169">
        <f ca="1">'90T Details'!O4</f>
        <v>27</v>
      </c>
    </row>
    <row r="65" spans="1:15" ht="37.5" x14ac:dyDescent="0.2">
      <c r="A65" s="155" t="str">
        <f>'90T Details'!A25</f>
        <v>Summe regelmäßige Einzahlungen</v>
      </c>
      <c r="B65" s="156">
        <f ca="1">'90T Details'!B25</f>
        <v>1212.25</v>
      </c>
      <c r="C65" s="156">
        <f ca="1">'90T Details'!C25</f>
        <v>0</v>
      </c>
      <c r="D65" s="156">
        <f ca="1">'90T Details'!D25</f>
        <v>0</v>
      </c>
      <c r="E65" s="156">
        <f ca="1">'90T Details'!E25</f>
        <v>0</v>
      </c>
      <c r="F65" s="156">
        <f ca="1">'90T Details'!F25</f>
        <v>1212.25</v>
      </c>
      <c r="G65" s="156">
        <f ca="1">'90T Details'!G25</f>
        <v>0</v>
      </c>
      <c r="H65" s="156">
        <f ca="1">'90T Details'!H25</f>
        <v>0</v>
      </c>
      <c r="I65" s="156">
        <f ca="1">'90T Details'!I25</f>
        <v>0</v>
      </c>
      <c r="J65" s="156">
        <f ca="1">'90T Details'!J25</f>
        <v>0</v>
      </c>
      <c r="K65" s="156">
        <f ca="1">'90T Details'!K25</f>
        <v>1212.25</v>
      </c>
      <c r="L65" s="156">
        <f ca="1">'90T Details'!L25</f>
        <v>0</v>
      </c>
      <c r="M65" s="156">
        <f ca="1">'90T Details'!M25</f>
        <v>0</v>
      </c>
      <c r="N65" s="156">
        <f ca="1">'90T Details'!N25</f>
        <v>0</v>
      </c>
      <c r="O65" s="156">
        <f ca="1">'90T Details'!O25</f>
        <v>0</v>
      </c>
    </row>
    <row r="66" spans="1:15" ht="37.5" x14ac:dyDescent="0.2">
      <c r="A66" s="155" t="str">
        <f>'90T Details'!A51</f>
        <v>Summe unregelmäßige Einzahlungen</v>
      </c>
      <c r="B66" s="156">
        <f ca="1">'90T Details'!B51</f>
        <v>0</v>
      </c>
      <c r="C66" s="156">
        <f ca="1">'90T Details'!C51</f>
        <v>0</v>
      </c>
      <c r="D66" s="156">
        <f ca="1">'90T Details'!D51</f>
        <v>0</v>
      </c>
      <c r="E66" s="156">
        <f ca="1">'90T Details'!E51</f>
        <v>0</v>
      </c>
      <c r="F66" s="156">
        <f ca="1">'90T Details'!F51</f>
        <v>0</v>
      </c>
      <c r="G66" s="156">
        <f ca="1">'90T Details'!G51</f>
        <v>0</v>
      </c>
      <c r="H66" s="156">
        <f ca="1">'90T Details'!H51</f>
        <v>0</v>
      </c>
      <c r="I66" s="156">
        <f ca="1">'90T Details'!I51</f>
        <v>0</v>
      </c>
      <c r="J66" s="156">
        <f ca="1">'90T Details'!J51</f>
        <v>0</v>
      </c>
      <c r="K66" s="156">
        <f ca="1">'90T Details'!K51</f>
        <v>0</v>
      </c>
      <c r="L66" s="156">
        <f ca="1">'90T Details'!L51</f>
        <v>0</v>
      </c>
      <c r="M66" s="156">
        <f ca="1">'90T Details'!M51</f>
        <v>0</v>
      </c>
      <c r="N66" s="156">
        <f ca="1">'90T Details'!N51</f>
        <v>0</v>
      </c>
      <c r="O66" s="156">
        <f ca="1">'90T Details'!O51</f>
        <v>0</v>
      </c>
    </row>
    <row r="67" spans="1:15" ht="20.25" x14ac:dyDescent="0.2">
      <c r="A67" s="157" t="str">
        <f>'90T Details'!A52</f>
        <v>Gesamtsumme Einzahlungen</v>
      </c>
      <c r="B67" s="158">
        <f ca="1">'90T Details'!B52</f>
        <v>1212.25</v>
      </c>
      <c r="C67" s="158">
        <f ca="1">'90T Details'!C52</f>
        <v>0</v>
      </c>
      <c r="D67" s="158">
        <f ca="1">'90T Details'!D52</f>
        <v>0</v>
      </c>
      <c r="E67" s="158">
        <f ca="1">'90T Details'!E52</f>
        <v>0</v>
      </c>
      <c r="F67" s="158">
        <f ca="1">'90T Details'!F52</f>
        <v>1212.25</v>
      </c>
      <c r="G67" s="158">
        <f ca="1">'90T Details'!G52</f>
        <v>0</v>
      </c>
      <c r="H67" s="158">
        <f ca="1">'90T Details'!H52</f>
        <v>0</v>
      </c>
      <c r="I67" s="158">
        <f ca="1">'90T Details'!I52</f>
        <v>0</v>
      </c>
      <c r="J67" s="158">
        <f ca="1">'90T Details'!J52</f>
        <v>0</v>
      </c>
      <c r="K67" s="158">
        <f ca="1">'90T Details'!K52</f>
        <v>1212.25</v>
      </c>
      <c r="L67" s="158">
        <f ca="1">'90T Details'!L52</f>
        <v>0</v>
      </c>
      <c r="M67" s="158">
        <f ca="1">'90T Details'!M52</f>
        <v>0</v>
      </c>
      <c r="N67" s="158">
        <f ca="1">'90T Details'!N52</f>
        <v>0</v>
      </c>
      <c r="O67" s="158">
        <f ca="1">'90T Details'!O52</f>
        <v>0</v>
      </c>
    </row>
    <row r="68" spans="1:15" ht="37.5" x14ac:dyDescent="0.2">
      <c r="A68" s="163" t="str">
        <f>'90T Details'!A94</f>
        <v>Summe regelmäßige Auszahlungen</v>
      </c>
      <c r="B68" s="164">
        <f ca="1">'90T Details'!B94</f>
        <v>267</v>
      </c>
      <c r="C68" s="164">
        <f ca="1">'90T Details'!C94</f>
        <v>0</v>
      </c>
      <c r="D68" s="164">
        <f ca="1">'90T Details'!D94</f>
        <v>0</v>
      </c>
      <c r="E68" s="164">
        <f ca="1">'90T Details'!E94</f>
        <v>0</v>
      </c>
      <c r="F68" s="164">
        <f ca="1">'90T Details'!F94</f>
        <v>1125.17</v>
      </c>
      <c r="G68" s="164">
        <f ca="1">'90T Details'!G94</f>
        <v>0</v>
      </c>
      <c r="H68" s="164">
        <f ca="1">'90T Details'!H94</f>
        <v>0</v>
      </c>
      <c r="I68" s="164">
        <f ca="1">'90T Details'!I94</f>
        <v>0</v>
      </c>
      <c r="J68" s="164">
        <f ca="1">'90T Details'!J94</f>
        <v>858.17</v>
      </c>
      <c r="K68" s="164">
        <f ca="1">'90T Details'!K94</f>
        <v>267</v>
      </c>
      <c r="L68" s="164">
        <f ca="1">'90T Details'!L94</f>
        <v>0</v>
      </c>
      <c r="M68" s="164">
        <f ca="1">'90T Details'!M94</f>
        <v>0</v>
      </c>
      <c r="N68" s="164">
        <f ca="1">'90T Details'!N94</f>
        <v>858.17</v>
      </c>
      <c r="O68" s="164">
        <f ca="1">'90T Details'!O94</f>
        <v>0</v>
      </c>
    </row>
    <row r="69" spans="1:15" ht="40.5" x14ac:dyDescent="0.2">
      <c r="A69" s="165" t="str">
        <f>'90T Details'!A137</f>
        <v>Summe unregelmäßige Auszahlungen</v>
      </c>
      <c r="B69" s="166">
        <f ca="1">'90T Details'!B137</f>
        <v>0</v>
      </c>
      <c r="C69" s="166">
        <f ca="1">'90T Details'!C137</f>
        <v>0</v>
      </c>
      <c r="D69" s="166">
        <f ca="1">'90T Details'!D137</f>
        <v>0</v>
      </c>
      <c r="E69" s="166">
        <f ca="1">'90T Details'!E137</f>
        <v>0</v>
      </c>
      <c r="F69" s="166">
        <f ca="1">'90T Details'!F137</f>
        <v>0</v>
      </c>
      <c r="G69" s="166">
        <f ca="1">'90T Details'!G137</f>
        <v>0</v>
      </c>
      <c r="H69" s="166">
        <f ca="1">'90T Details'!H137</f>
        <v>0</v>
      </c>
      <c r="I69" s="166">
        <f ca="1">'90T Details'!I137</f>
        <v>0</v>
      </c>
      <c r="J69" s="166">
        <f ca="1">'90T Details'!J137</f>
        <v>0</v>
      </c>
      <c r="K69" s="166">
        <f ca="1">'90T Details'!K137</f>
        <v>0</v>
      </c>
      <c r="L69" s="166">
        <f ca="1">'90T Details'!L137</f>
        <v>0</v>
      </c>
      <c r="M69" s="166">
        <f ca="1">'90T Details'!M137</f>
        <v>0</v>
      </c>
      <c r="N69" s="166">
        <f ca="1">'90T Details'!N137</f>
        <v>0</v>
      </c>
      <c r="O69" s="166">
        <f ca="1">'90T Details'!O137</f>
        <v>0</v>
      </c>
    </row>
    <row r="70" spans="1:15" ht="43.5" customHeight="1" x14ac:dyDescent="0.2">
      <c r="A70" s="165" t="str">
        <f>'90T Details'!A138</f>
        <v>Gesamtsumme Auszahlungen</v>
      </c>
      <c r="B70" s="166">
        <f ca="1">'90T Details'!B138</f>
        <v>267</v>
      </c>
      <c r="C70" s="166">
        <f ca="1">'90T Details'!C138</f>
        <v>0</v>
      </c>
      <c r="D70" s="166">
        <f ca="1">'90T Details'!D138</f>
        <v>0</v>
      </c>
      <c r="E70" s="166">
        <f ca="1">'90T Details'!E138</f>
        <v>0</v>
      </c>
      <c r="F70" s="166">
        <f ca="1">'90T Details'!F138</f>
        <v>1125.17</v>
      </c>
      <c r="G70" s="166">
        <f ca="1">'90T Details'!G138</f>
        <v>0</v>
      </c>
      <c r="H70" s="166">
        <f ca="1">'90T Details'!H138</f>
        <v>0</v>
      </c>
      <c r="I70" s="166">
        <f ca="1">'90T Details'!I138</f>
        <v>0</v>
      </c>
      <c r="J70" s="166">
        <f ca="1">'90T Details'!J138</f>
        <v>858.17</v>
      </c>
      <c r="K70" s="166">
        <f ca="1">'90T Details'!K138</f>
        <v>267</v>
      </c>
      <c r="L70" s="166">
        <f ca="1">'90T Details'!L138</f>
        <v>0</v>
      </c>
      <c r="M70" s="166">
        <f ca="1">'90T Details'!M138</f>
        <v>0</v>
      </c>
      <c r="N70" s="166">
        <f ca="1">'90T Details'!N138</f>
        <v>858.17</v>
      </c>
      <c r="O70" s="166">
        <f ca="1">'90T Details'!O138</f>
        <v>0</v>
      </c>
    </row>
    <row r="71" spans="1:15" ht="18.75" x14ac:dyDescent="0.2">
      <c r="A71" s="155" t="str">
        <f>'90T Details'!A155</f>
        <v>Summe kurzfristige Kredite</v>
      </c>
      <c r="B71" s="156">
        <f ca="1">'90T Details'!B155</f>
        <v>0</v>
      </c>
      <c r="C71" s="156">
        <f ca="1">'90T Details'!C155</f>
        <v>-12000</v>
      </c>
      <c r="D71" s="156">
        <f ca="1">'90T Details'!D155</f>
        <v>-12000</v>
      </c>
      <c r="E71" s="156">
        <f ca="1">'90T Details'!E155</f>
        <v>-12000</v>
      </c>
      <c r="F71" s="156">
        <f ca="1">'90T Details'!F155</f>
        <v>-12000</v>
      </c>
      <c r="G71" s="156">
        <f ca="1">'90T Details'!G155</f>
        <v>-12000</v>
      </c>
      <c r="H71" s="156">
        <f ca="1">'90T Details'!H155</f>
        <v>-12000</v>
      </c>
      <c r="I71" s="156">
        <f ca="1">'90T Details'!I155</f>
        <v>-12000</v>
      </c>
      <c r="J71" s="156">
        <f ca="1">'90T Details'!J155</f>
        <v>-12000</v>
      </c>
      <c r="K71" s="156">
        <f ca="1">'90T Details'!K155</f>
        <v>-12000</v>
      </c>
      <c r="L71" s="156">
        <f ca="1">'90T Details'!L155</f>
        <v>-12000</v>
      </c>
      <c r="M71" s="156">
        <f ca="1">'90T Details'!M155</f>
        <v>-12000</v>
      </c>
      <c r="N71" s="156">
        <f ca="1">'90T Details'!N155</f>
        <v>-12000</v>
      </c>
      <c r="O71" s="156">
        <f ca="1">'90T Details'!O155</f>
        <v>-12000</v>
      </c>
    </row>
    <row r="72" spans="1:15" ht="18.75" x14ac:dyDescent="0.2">
      <c r="A72" s="155" t="str">
        <f>'90T Details'!A157</f>
        <v>Einnahmen - Ausgaben</v>
      </c>
      <c r="B72" s="156">
        <f ca="1">'90T Details'!B157</f>
        <v>945.25</v>
      </c>
      <c r="C72" s="156">
        <f ca="1">'90T Details'!C157</f>
        <v>0</v>
      </c>
      <c r="D72" s="156">
        <f ca="1">'90T Details'!D157</f>
        <v>0</v>
      </c>
      <c r="E72" s="156">
        <f ca="1">'90T Details'!E157</f>
        <v>0</v>
      </c>
      <c r="F72" s="156">
        <f ca="1">'90T Details'!F157</f>
        <v>87.079999999999927</v>
      </c>
      <c r="G72" s="156">
        <f ca="1">'90T Details'!G157</f>
        <v>0</v>
      </c>
      <c r="H72" s="156">
        <f ca="1">'90T Details'!H157</f>
        <v>0</v>
      </c>
      <c r="I72" s="156">
        <f ca="1">'90T Details'!I157</f>
        <v>0</v>
      </c>
      <c r="J72" s="156">
        <f ca="1">'90T Details'!J157</f>
        <v>-858.17</v>
      </c>
      <c r="K72" s="156">
        <f ca="1">'90T Details'!K157</f>
        <v>945.25</v>
      </c>
      <c r="L72" s="156">
        <f ca="1">'90T Details'!L157</f>
        <v>0</v>
      </c>
      <c r="M72" s="156">
        <f ca="1">'90T Details'!M157</f>
        <v>0</v>
      </c>
      <c r="N72" s="156">
        <f ca="1">'90T Details'!N157</f>
        <v>-858.17</v>
      </c>
      <c r="O72" s="156">
        <f ca="1">'90T Details'!O157</f>
        <v>0</v>
      </c>
    </row>
    <row r="73" spans="1:15" ht="18.75" x14ac:dyDescent="0.2">
      <c r="A73" s="155" t="str">
        <f>'90T Details'!A158</f>
        <v>Entwicklung Liquide Mittel</v>
      </c>
      <c r="B73" s="156">
        <f ca="1">'90T Details'!B158</f>
        <v>1163.6900000000005</v>
      </c>
      <c r="C73" s="156">
        <f ca="1">'90T Details'!C158</f>
        <v>1163.6900000000005</v>
      </c>
      <c r="D73" s="156">
        <f ca="1">'90T Details'!D158</f>
        <v>1163.6900000000005</v>
      </c>
      <c r="E73" s="156">
        <f ca="1">'90T Details'!E158</f>
        <v>1163.6900000000005</v>
      </c>
      <c r="F73" s="156">
        <f ca="1">'90T Details'!F158</f>
        <v>1250.7700000000004</v>
      </c>
      <c r="G73" s="156">
        <f ca="1">'90T Details'!G158</f>
        <v>1250.7700000000004</v>
      </c>
      <c r="H73" s="156">
        <f ca="1">'90T Details'!H158</f>
        <v>1250.7700000000004</v>
      </c>
      <c r="I73" s="156">
        <f ca="1">'90T Details'!I158</f>
        <v>1250.7700000000004</v>
      </c>
      <c r="J73" s="156">
        <f ca="1">'90T Details'!J158</f>
        <v>392.60000000000048</v>
      </c>
      <c r="K73" s="156">
        <f ca="1">'90T Details'!K158</f>
        <v>1337.8500000000004</v>
      </c>
      <c r="L73" s="156">
        <f ca="1">'90T Details'!L158</f>
        <v>1337.8500000000004</v>
      </c>
      <c r="M73" s="156">
        <f ca="1">'90T Details'!M158</f>
        <v>1337.8500000000004</v>
      </c>
      <c r="N73" s="156">
        <f ca="1">'90T Details'!N158</f>
        <v>479.6800000000004</v>
      </c>
      <c r="O73" s="156">
        <f ca="1">'90T Details'!O158</f>
        <v>479.6800000000004</v>
      </c>
    </row>
    <row r="74" spans="1:15" ht="18.75" x14ac:dyDescent="0.2">
      <c r="A74" s="353" t="str">
        <f>'90T Details'!A159</f>
        <v>Gesamte Liquidität inkl. Kredite</v>
      </c>
      <c r="B74" s="158">
        <f ca="1">'90T Details'!B159</f>
        <v>1163.6900000000005</v>
      </c>
      <c r="C74" s="158">
        <f ca="1">'90T Details'!C159</f>
        <v>13163.69</v>
      </c>
      <c r="D74" s="158">
        <f ca="1">'90T Details'!D159</f>
        <v>13163.69</v>
      </c>
      <c r="E74" s="158">
        <f ca="1">'90T Details'!E159</f>
        <v>13163.69</v>
      </c>
      <c r="F74" s="158">
        <f ca="1">'90T Details'!F159</f>
        <v>13250.77</v>
      </c>
      <c r="G74" s="158">
        <f ca="1">'90T Details'!G159</f>
        <v>13250.77</v>
      </c>
      <c r="H74" s="158">
        <f ca="1">'90T Details'!H159</f>
        <v>13250.77</v>
      </c>
      <c r="I74" s="158">
        <f ca="1">'90T Details'!I159</f>
        <v>13250.77</v>
      </c>
      <c r="J74" s="158">
        <f ca="1">'90T Details'!J159</f>
        <v>12392.6</v>
      </c>
      <c r="K74" s="158">
        <f ca="1">'90T Details'!K159</f>
        <v>13337.85</v>
      </c>
      <c r="L74" s="158">
        <f ca="1">'90T Details'!L159</f>
        <v>13337.85</v>
      </c>
      <c r="M74" s="158">
        <f ca="1">'90T Details'!M159</f>
        <v>13337.85</v>
      </c>
      <c r="N74" s="158">
        <f ca="1">'90T Details'!N159</f>
        <v>12479.68</v>
      </c>
      <c r="O74" s="158">
        <f ca="1">'90T Details'!O159</f>
        <v>12479.68</v>
      </c>
    </row>
    <row r="75" spans="1:15" ht="18.75" x14ac:dyDescent="0.3">
      <c r="A75" s="354" t="str">
        <f>'4. Kredite '!A17</f>
        <v>Aktuelle Private Liquide Mittel</v>
      </c>
      <c r="B75" s="352">
        <f>'4. Kredite '!B17</f>
        <v>218.44000000000051</v>
      </c>
      <c r="C75" s="9"/>
      <c r="D75" s="9"/>
      <c r="E75" s="9"/>
      <c r="F75" s="9"/>
      <c r="G75" s="9"/>
      <c r="H75" s="9"/>
      <c r="I75" s="9"/>
      <c r="J75" s="9"/>
      <c r="K75" s="9"/>
      <c r="L75" s="9"/>
      <c r="M75" s="9"/>
      <c r="N75" s="9"/>
      <c r="O75" s="9"/>
    </row>
  </sheetData>
  <sheetProtection algorithmName="SHA-512" hashValue="VHAdIVSqc47C+LHs5ObtoTDLmVIC/u55dUPeFjzCC5WIYsPs6SzofeVGPA+ZjBJNymbXuYlqPtrNu7kXHzVFTQ==" saltValue="JfdBf2L3wxy6bNdIA1RoUg==" spinCount="100000" sheet="1" objects="1" scenarios="1" selectLockedCells="1"/>
  <mergeCells count="9">
    <mergeCell ref="G3:J3"/>
    <mergeCell ref="B3:C3"/>
    <mergeCell ref="A61:C61"/>
    <mergeCell ref="M1:N3"/>
    <mergeCell ref="J1:J2"/>
    <mergeCell ref="K1:K2"/>
    <mergeCell ref="L1:L2"/>
    <mergeCell ref="A1:I2"/>
    <mergeCell ref="K3:L3"/>
  </mergeCells>
  <hyperlinks>
    <hyperlink ref="G3" r:id="rId1" display="http://www.youtube.com/@AICoFiRa" xr:uid="{83678287-53EF-411B-B059-EC5C1226EB6E}"/>
    <hyperlink ref="G3:J3" r:id="rId2" display="www.youtube.com/@AICoFiRa" xr:uid="{4E5739C1-1CA9-47DD-B97B-46B2620BE966}"/>
    <hyperlink ref="K3" r:id="rId3" display="http://www.aicofira.de/" xr:uid="{20CE796B-4498-4E56-A64C-F2D892CDA7C5}"/>
    <hyperlink ref="K3:L3" r:id="rId4" display="www.aicofira.de" xr:uid="{4F9343B7-2AF1-4DC8-A3FC-15A83E61A703}"/>
  </hyperlinks>
  <pageMargins left="0.39370078740157483" right="0.39370078740157483" top="0.39370078740157483" bottom="0.39370078740157483" header="0.39370078740157483" footer="0.39370078740157483"/>
  <pageSetup paperSize="9" scale="50" orientation="landscape" r:id="rId5"/>
  <headerFooter>
    <oddFooter xml:space="preserve">&amp;L&amp;"Times New Roman,Standard"&amp;12&amp;A / &amp;D
www.aicofira.de&amp;C&amp;"Times New Roman,Standard"&amp;12&amp;P von &amp;N&amp;R&amp;"Times New Roman,Standard"&amp;12Für die Korrektheit der Vorlage / Formeln übernehmen wir keine Gewähr. 
Eine persönliche Kontrolle ist erforderlich.
</oddFooter>
  </headerFooter>
  <rowBreaks count="1" manualBreakCount="1">
    <brk id="58" max="14" man="1"/>
  </row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Y70"/>
  <sheetViews>
    <sheetView showZeros="0" zoomScale="75" zoomScaleNormal="75" workbookViewId="0">
      <selection activeCell="D3" sqref="D3"/>
    </sheetView>
  </sheetViews>
  <sheetFormatPr baseColWidth="10" defaultColWidth="0" defaultRowHeight="15.75" x14ac:dyDescent="0.25"/>
  <cols>
    <col min="1" max="1" width="36.42578125" style="1" customWidth="1"/>
    <col min="2" max="7" width="16.7109375" style="1" customWidth="1"/>
    <col min="8" max="8" width="18" style="1" customWidth="1"/>
    <col min="9" max="9" width="14.5703125" style="1" customWidth="1"/>
    <col min="10" max="14" width="16.7109375" style="1" customWidth="1"/>
    <col min="15" max="15" width="5.42578125" style="1" customWidth="1"/>
    <col min="16" max="16" width="8.85546875" style="1" hidden="1" customWidth="1"/>
    <col min="17" max="17" width="17.28515625" style="1" hidden="1" customWidth="1"/>
    <col min="18" max="25" width="0" style="1" hidden="1" customWidth="1"/>
    <col min="26" max="16384" width="11.42578125" style="1" hidden="1"/>
  </cols>
  <sheetData>
    <row r="1" spans="1:25" s="19" customFormat="1" ht="20.100000000000001" customHeight="1" x14ac:dyDescent="0.25">
      <c r="A1" s="725" t="s">
        <v>230</v>
      </c>
      <c r="B1" s="726"/>
      <c r="C1" s="726"/>
      <c r="D1" s="726"/>
      <c r="E1" s="726"/>
      <c r="F1" s="726"/>
      <c r="G1" s="748">
        <f ca="1">B56</f>
        <v>45748</v>
      </c>
      <c r="H1" s="726"/>
      <c r="I1" s="723" t="s">
        <v>48</v>
      </c>
      <c r="J1" s="745">
        <f ca="1">M56</f>
        <v>46082</v>
      </c>
      <c r="K1" s="746"/>
      <c r="L1" s="742" t="s">
        <v>93</v>
      </c>
      <c r="M1" s="743"/>
      <c r="N1" s="72"/>
      <c r="P1" s="192"/>
      <c r="Q1" s="172"/>
      <c r="R1" s="172"/>
      <c r="S1" s="172"/>
      <c r="T1" s="172"/>
      <c r="U1" s="172"/>
      <c r="V1" s="172"/>
      <c r="W1" s="172"/>
      <c r="X1" s="24"/>
      <c r="Y1" s="22"/>
    </row>
    <row r="2" spans="1:25" s="19" customFormat="1" ht="51" customHeight="1" x14ac:dyDescent="0.25">
      <c r="A2" s="726"/>
      <c r="B2" s="726"/>
      <c r="C2" s="726"/>
      <c r="D2" s="726"/>
      <c r="E2" s="726"/>
      <c r="F2" s="726"/>
      <c r="G2" s="749"/>
      <c r="H2" s="726"/>
      <c r="I2" s="744"/>
      <c r="J2" s="747"/>
      <c r="K2" s="746"/>
      <c r="L2" s="743"/>
      <c r="M2" s="743"/>
      <c r="N2" s="72"/>
      <c r="O2" s="192"/>
      <c r="P2" s="192"/>
      <c r="Q2" s="172"/>
      <c r="R2" s="172"/>
      <c r="S2" s="172"/>
      <c r="T2" s="172"/>
      <c r="U2" s="172"/>
      <c r="V2" s="172"/>
      <c r="W2" s="172"/>
      <c r="X2" s="24"/>
      <c r="Y2" s="22"/>
    </row>
    <row r="3" spans="1:25" s="19" customFormat="1" ht="50.1" customHeight="1" x14ac:dyDescent="0.35">
      <c r="A3" s="407" t="s">
        <v>23</v>
      </c>
      <c r="B3" s="727">
        <f ca="1">TODAY()</f>
        <v>45748</v>
      </c>
      <c r="C3" s="667"/>
      <c r="D3" s="21" t="s">
        <v>241</v>
      </c>
      <c r="E3" s="409"/>
      <c r="F3" s="740" t="s">
        <v>79</v>
      </c>
      <c r="G3" s="741"/>
      <c r="H3" s="741"/>
      <c r="I3" s="741"/>
      <c r="J3" s="740" t="s">
        <v>78</v>
      </c>
      <c r="K3" s="741"/>
      <c r="L3" s="743"/>
      <c r="M3" s="743"/>
      <c r="N3" s="173"/>
      <c r="O3" s="192"/>
      <c r="P3" s="192"/>
      <c r="Q3" s="24"/>
      <c r="R3" s="24"/>
      <c r="S3" s="24"/>
      <c r="T3" s="24"/>
      <c r="U3" s="24"/>
      <c r="V3" s="24"/>
      <c r="W3" s="24"/>
      <c r="X3" s="24"/>
      <c r="Y3" s="22"/>
    </row>
    <row r="4" spans="1:25" s="19" customFormat="1" ht="12.75" customHeight="1" x14ac:dyDescent="0.25">
      <c r="A4" s="148"/>
      <c r="B4" s="143"/>
      <c r="C4" s="72"/>
      <c r="D4" s="23"/>
      <c r="F4" s="24"/>
      <c r="G4" s="149"/>
      <c r="H4" s="170"/>
      <c r="I4" s="147"/>
      <c r="J4" s="149"/>
      <c r="K4" s="151"/>
      <c r="L4" s="162"/>
      <c r="M4" s="162"/>
      <c r="N4" s="173"/>
      <c r="O4" s="192"/>
      <c r="P4" s="192"/>
      <c r="Q4" s="24"/>
      <c r="R4" s="24"/>
      <c r="S4" s="24"/>
      <c r="T4" s="24"/>
      <c r="U4" s="24"/>
      <c r="V4" s="24"/>
      <c r="W4" s="24"/>
      <c r="X4" s="24"/>
      <c r="Y4" s="22"/>
    </row>
    <row r="52" spans="1:14" x14ac:dyDescent="0.25">
      <c r="A52" s="3" t="s">
        <v>235</v>
      </c>
    </row>
    <row r="54" spans="1:14" ht="25.5" x14ac:dyDescent="0.3">
      <c r="A54" s="410" t="s">
        <v>177</v>
      </c>
      <c r="B54" s="14"/>
      <c r="C54" s="355"/>
      <c r="D54" s="386"/>
    </row>
    <row r="56" spans="1:14" ht="18.75" x14ac:dyDescent="0.25">
      <c r="A56" s="193" t="str">
        <f>'12M Details'!A4</f>
        <v>regelmäßige Einzahlungen</v>
      </c>
      <c r="B56" s="168">
        <f ca="1">'12M Details'!B4</f>
        <v>45748</v>
      </c>
      <c r="C56" s="168">
        <f ca="1">'12M Details'!C4</f>
        <v>45778</v>
      </c>
      <c r="D56" s="168">
        <f ca="1">'12M Details'!D4</f>
        <v>45809</v>
      </c>
      <c r="E56" s="168">
        <f ca="1">'12M Details'!E4</f>
        <v>45839</v>
      </c>
      <c r="F56" s="168">
        <f ca="1">'12M Details'!F4</f>
        <v>45870</v>
      </c>
      <c r="G56" s="168">
        <f ca="1">'12M Details'!G4</f>
        <v>45901</v>
      </c>
      <c r="H56" s="168">
        <f ca="1">'12M Details'!H4</f>
        <v>45931</v>
      </c>
      <c r="I56" s="168">
        <f ca="1">'12M Details'!I4</f>
        <v>45962</v>
      </c>
      <c r="J56" s="168">
        <f ca="1">'12M Details'!J4</f>
        <v>45992</v>
      </c>
      <c r="K56" s="168">
        <f ca="1">'12M Details'!K4</f>
        <v>46023</v>
      </c>
      <c r="L56" s="168">
        <f ca="1">'12M Details'!L4</f>
        <v>46054</v>
      </c>
      <c r="M56" s="168">
        <f ca="1">'12M Details'!M4</f>
        <v>46082</v>
      </c>
      <c r="N56" s="184" t="str">
        <f>'12M Details'!N4</f>
        <v>Summe Zeile</v>
      </c>
    </row>
    <row r="57" spans="1:14" ht="37.5" x14ac:dyDescent="0.25">
      <c r="A57" s="194" t="str">
        <f>'12M Details'!A25</f>
        <v>Summe regelmäßige Einzahlungen</v>
      </c>
      <c r="B57" s="183">
        <f ca="1">'12M Details'!B25</f>
        <v>1212.25</v>
      </c>
      <c r="C57" s="183">
        <f ca="1">'12M Details'!C25</f>
        <v>1212.25</v>
      </c>
      <c r="D57" s="183">
        <f ca="1">'12M Details'!D25</f>
        <v>1212.25</v>
      </c>
      <c r="E57" s="183">
        <f ca="1">'12M Details'!E25</f>
        <v>1212.25</v>
      </c>
      <c r="F57" s="183">
        <f ca="1">'12M Details'!F25</f>
        <v>1212.25</v>
      </c>
      <c r="G57" s="183">
        <f ca="1">'12M Details'!G25</f>
        <v>1212.25</v>
      </c>
      <c r="H57" s="183">
        <f ca="1">'12M Details'!H25</f>
        <v>1212.25</v>
      </c>
      <c r="I57" s="183">
        <f ca="1">'12M Details'!I25</f>
        <v>1212.25</v>
      </c>
      <c r="J57" s="183">
        <f ca="1">'12M Details'!J25</f>
        <v>1212.25</v>
      </c>
      <c r="K57" s="183">
        <f ca="1">'12M Details'!K25</f>
        <v>1212.25</v>
      </c>
      <c r="L57" s="183">
        <f ca="1">'12M Details'!L25</f>
        <v>1212.25</v>
      </c>
      <c r="M57" s="183">
        <f ca="1">'12M Details'!M25</f>
        <v>1462.25</v>
      </c>
      <c r="N57" s="183">
        <f ca="1">'12M Details'!N25</f>
        <v>14797</v>
      </c>
    </row>
    <row r="58" spans="1:14" ht="37.5" x14ac:dyDescent="0.25">
      <c r="A58" s="194" t="str">
        <f>'12M Details'!A51</f>
        <v>Summe unregelmäßige Einzahlungen</v>
      </c>
      <c r="B58" s="183">
        <f ca="1">'12M Details'!B51</f>
        <v>0</v>
      </c>
      <c r="C58" s="183">
        <f ca="1">'12M Details'!C51</f>
        <v>0</v>
      </c>
      <c r="D58" s="183">
        <f ca="1">'12M Details'!D51</f>
        <v>0</v>
      </c>
      <c r="E58" s="183">
        <f ca="1">'12M Details'!E51</f>
        <v>5000</v>
      </c>
      <c r="F58" s="183">
        <f ca="1">'12M Details'!F51</f>
        <v>0</v>
      </c>
      <c r="G58" s="183">
        <f ca="1">'12M Details'!G51</f>
        <v>0</v>
      </c>
      <c r="H58" s="183">
        <f ca="1">'12M Details'!H51</f>
        <v>0</v>
      </c>
      <c r="I58" s="183">
        <f ca="1">'12M Details'!I51</f>
        <v>0</v>
      </c>
      <c r="J58" s="183">
        <f ca="1">'12M Details'!J51</f>
        <v>0</v>
      </c>
      <c r="K58" s="183">
        <f ca="1">'12M Details'!K51</f>
        <v>0</v>
      </c>
      <c r="L58" s="183">
        <f ca="1">'12M Details'!L51</f>
        <v>0</v>
      </c>
      <c r="M58" s="183">
        <f ca="1">'12M Details'!M51</f>
        <v>0</v>
      </c>
      <c r="N58" s="183">
        <f ca="1">'12M Details'!N51</f>
        <v>5000</v>
      </c>
    </row>
    <row r="59" spans="1:14" ht="18.75" x14ac:dyDescent="0.25">
      <c r="A59" s="194" t="str">
        <f>'12M Details'!A52</f>
        <v>Gesamtsumme Einzahlungen</v>
      </c>
      <c r="B59" s="190">
        <f ca="1">'12M Details'!B52</f>
        <v>1212.25</v>
      </c>
      <c r="C59" s="190">
        <f ca="1">'12M Details'!C52</f>
        <v>1212.25</v>
      </c>
      <c r="D59" s="190">
        <f ca="1">'12M Details'!D52</f>
        <v>1212.25</v>
      </c>
      <c r="E59" s="190">
        <f ca="1">'12M Details'!E52</f>
        <v>6212.25</v>
      </c>
      <c r="F59" s="190">
        <f ca="1">'12M Details'!F52</f>
        <v>1212.25</v>
      </c>
      <c r="G59" s="190">
        <f ca="1">'12M Details'!G52</f>
        <v>1212.25</v>
      </c>
      <c r="H59" s="190">
        <f ca="1">'12M Details'!H52</f>
        <v>1212.25</v>
      </c>
      <c r="I59" s="190">
        <f ca="1">'12M Details'!I52</f>
        <v>1212.25</v>
      </c>
      <c r="J59" s="190">
        <f ca="1">'12M Details'!J52</f>
        <v>1212.25</v>
      </c>
      <c r="K59" s="190">
        <f ca="1">'12M Details'!K52</f>
        <v>1212.25</v>
      </c>
      <c r="L59" s="190">
        <f ca="1">'12M Details'!L52</f>
        <v>1212.25</v>
      </c>
      <c r="M59" s="190">
        <f ca="1">'12M Details'!M52</f>
        <v>1462.25</v>
      </c>
      <c r="N59" s="190">
        <f ca="1">'12M Details'!N52</f>
        <v>19797</v>
      </c>
    </row>
    <row r="60" spans="1:14" ht="37.5" x14ac:dyDescent="0.25">
      <c r="A60" s="193" t="str">
        <f>'12M Details'!A94</f>
        <v>Summe regelmäßige Auszahlungen</v>
      </c>
      <c r="B60" s="185">
        <f ca="1">'12M Details'!B94</f>
        <v>1125.17</v>
      </c>
      <c r="C60" s="185">
        <f ca="1">'12M Details'!C94</f>
        <v>1125.17</v>
      </c>
      <c r="D60" s="185">
        <f ca="1">'12M Details'!D94</f>
        <v>1125.17</v>
      </c>
      <c r="E60" s="185">
        <f ca="1">'12M Details'!E94</f>
        <v>1125.17</v>
      </c>
      <c r="F60" s="185">
        <f ca="1">'12M Details'!F94</f>
        <v>1125.17</v>
      </c>
      <c r="G60" s="185">
        <f ca="1">'12M Details'!G94</f>
        <v>1125.17</v>
      </c>
      <c r="H60" s="185">
        <f ca="1">'12M Details'!H94</f>
        <v>1125.17</v>
      </c>
      <c r="I60" s="185">
        <f ca="1">'12M Details'!I94</f>
        <v>1125.17</v>
      </c>
      <c r="J60" s="185">
        <f ca="1">'12M Details'!J94</f>
        <v>1125.17</v>
      </c>
      <c r="K60" s="185">
        <f ca="1">'12M Details'!K94</f>
        <v>1125.17</v>
      </c>
      <c r="L60" s="185">
        <f ca="1">'12M Details'!L94</f>
        <v>1125.17</v>
      </c>
      <c r="M60" s="185">
        <f ca="1">'12M Details'!M94</f>
        <v>1125.17</v>
      </c>
      <c r="N60" s="185">
        <f ca="1">'12M Details'!N94</f>
        <v>13502.039999999999</v>
      </c>
    </row>
    <row r="61" spans="1:14" ht="37.5" x14ac:dyDescent="0.25">
      <c r="A61" s="193" t="str">
        <f>'12M Details'!A137</f>
        <v>Summe unregelmäßige Auszahlungen</v>
      </c>
      <c r="B61" s="185">
        <f ca="1">'12M Details'!B137</f>
        <v>0</v>
      </c>
      <c r="C61" s="185">
        <f ca="1">'12M Details'!C137</f>
        <v>0</v>
      </c>
      <c r="D61" s="185">
        <f ca="1">'12M Details'!D137</f>
        <v>0</v>
      </c>
      <c r="E61" s="185">
        <f ca="1">'12M Details'!E137</f>
        <v>0</v>
      </c>
      <c r="F61" s="185">
        <f ca="1">'12M Details'!F137</f>
        <v>0</v>
      </c>
      <c r="G61" s="185">
        <f ca="1">'12M Details'!G137</f>
        <v>0</v>
      </c>
      <c r="H61" s="185">
        <f ca="1">'12M Details'!H137</f>
        <v>0</v>
      </c>
      <c r="I61" s="185">
        <f ca="1">'12M Details'!I137</f>
        <v>0</v>
      </c>
      <c r="J61" s="185">
        <f ca="1">'12M Details'!J137</f>
        <v>0</v>
      </c>
      <c r="K61" s="185">
        <f ca="1">'12M Details'!K137</f>
        <v>0</v>
      </c>
      <c r="L61" s="185">
        <f ca="1">'12M Details'!L137</f>
        <v>0</v>
      </c>
      <c r="M61" s="185">
        <f ca="1">'12M Details'!M137</f>
        <v>0</v>
      </c>
      <c r="N61" s="185">
        <f ca="1">'12M Details'!N137</f>
        <v>0</v>
      </c>
    </row>
    <row r="62" spans="1:14" ht="18.75" x14ac:dyDescent="0.25">
      <c r="A62" s="193" t="str">
        <f>'12M Details'!A138</f>
        <v>Gesamtsumme Auszahlungen</v>
      </c>
      <c r="B62" s="191">
        <f ca="1">'12M Details'!B138</f>
        <v>1125.17</v>
      </c>
      <c r="C62" s="191">
        <f ca="1">'12M Details'!C138</f>
        <v>1125.17</v>
      </c>
      <c r="D62" s="191">
        <f ca="1">'12M Details'!D138</f>
        <v>1125.17</v>
      </c>
      <c r="E62" s="191">
        <f ca="1">'12M Details'!E138</f>
        <v>1125.17</v>
      </c>
      <c r="F62" s="191">
        <f ca="1">'12M Details'!F138</f>
        <v>1125.17</v>
      </c>
      <c r="G62" s="191">
        <f ca="1">'12M Details'!G138</f>
        <v>1125.17</v>
      </c>
      <c r="H62" s="191">
        <f ca="1">'12M Details'!H138</f>
        <v>1125.17</v>
      </c>
      <c r="I62" s="191">
        <f ca="1">'12M Details'!I138</f>
        <v>1125.17</v>
      </c>
      <c r="J62" s="191">
        <f ca="1">'12M Details'!J138</f>
        <v>1125.17</v>
      </c>
      <c r="K62" s="191">
        <f ca="1">'12M Details'!K138</f>
        <v>1125.17</v>
      </c>
      <c r="L62" s="191">
        <f ca="1">'12M Details'!L138</f>
        <v>1125.17</v>
      </c>
      <c r="M62" s="191">
        <f ca="1">'12M Details'!M138</f>
        <v>1125.17</v>
      </c>
      <c r="N62" s="191">
        <f ca="1">'12M Details'!N138</f>
        <v>13502.039999999999</v>
      </c>
    </row>
    <row r="63" spans="1:14" ht="18.75" x14ac:dyDescent="0.25">
      <c r="A63" s="194" t="str">
        <f>'12M Details'!A155</f>
        <v>Summe kurzfristige Kredite</v>
      </c>
      <c r="B63" s="250">
        <f ca="1">'12M Details'!B155</f>
        <v>-12000</v>
      </c>
      <c r="C63" s="250">
        <f ca="1">'12M Details'!C155</f>
        <v>-12000</v>
      </c>
      <c r="D63" s="250">
        <f ca="1">'12M Details'!D155</f>
        <v>-12000</v>
      </c>
      <c r="E63" s="250">
        <f ca="1">'12M Details'!E155</f>
        <v>-12000</v>
      </c>
      <c r="F63" s="250">
        <f ca="1">'12M Details'!F155</f>
        <v>-12000</v>
      </c>
      <c r="G63" s="250">
        <f ca="1">'12M Details'!G155</f>
        <v>-12000</v>
      </c>
      <c r="H63" s="250">
        <f ca="1">'12M Details'!H155</f>
        <v>-12000</v>
      </c>
      <c r="I63" s="250">
        <f ca="1">'12M Details'!I155</f>
        <v>-12000</v>
      </c>
      <c r="J63" s="250">
        <f ca="1">'12M Details'!J155</f>
        <v>-12000</v>
      </c>
      <c r="K63" s="250">
        <f ca="1">'12M Details'!K155</f>
        <v>-12000</v>
      </c>
      <c r="L63" s="250">
        <f ca="1">'12M Details'!L155</f>
        <v>-12000</v>
      </c>
      <c r="M63" s="250">
        <f ca="1">'12M Details'!M155</f>
        <v>-12000</v>
      </c>
      <c r="N63" s="250"/>
    </row>
    <row r="64" spans="1:14" ht="18.75" x14ac:dyDescent="0.25">
      <c r="A64" s="194" t="str">
        <f>'12M Details'!A157</f>
        <v>Einnahmen - Ausgaben</v>
      </c>
      <c r="B64" s="250">
        <f ca="1">'12M Details'!B157</f>
        <v>87.079999999999927</v>
      </c>
      <c r="C64" s="250">
        <f ca="1">'12M Details'!C157</f>
        <v>87.079999999999927</v>
      </c>
      <c r="D64" s="250">
        <f ca="1">'12M Details'!D157</f>
        <v>87.079999999999927</v>
      </c>
      <c r="E64" s="250">
        <f ca="1">'12M Details'!E157</f>
        <v>5087.08</v>
      </c>
      <c r="F64" s="250">
        <f ca="1">'12M Details'!F157</f>
        <v>87.079999999999927</v>
      </c>
      <c r="G64" s="250">
        <f ca="1">'12M Details'!G157</f>
        <v>87.079999999999927</v>
      </c>
      <c r="H64" s="250">
        <f ca="1">'12M Details'!H157</f>
        <v>87.079999999999927</v>
      </c>
      <c r="I64" s="250">
        <f ca="1">'12M Details'!I157</f>
        <v>87.079999999999927</v>
      </c>
      <c r="J64" s="250">
        <f ca="1">'12M Details'!J157</f>
        <v>87.079999999999927</v>
      </c>
      <c r="K64" s="250">
        <f ca="1">'12M Details'!K157</f>
        <v>87.079999999999927</v>
      </c>
      <c r="L64" s="250">
        <f ca="1">'12M Details'!L157</f>
        <v>87.079999999999927</v>
      </c>
      <c r="M64" s="250">
        <f ca="1">'12M Details'!M157</f>
        <v>337.07999999999993</v>
      </c>
      <c r="N64" s="250">
        <f ca="1">SUM(B64:M64)</f>
        <v>6294.9599999999991</v>
      </c>
    </row>
    <row r="65" spans="1:14" ht="18.75" x14ac:dyDescent="0.25">
      <c r="A65" s="194" t="str">
        <f>'12M Details'!A158</f>
        <v>Entwicklung Liquide Mittel</v>
      </c>
      <c r="B65" s="250">
        <f ca="1">'12M Details'!B158</f>
        <v>305.52000000000044</v>
      </c>
      <c r="C65" s="250">
        <f ca="1">'12M Details'!C158</f>
        <v>392.60000000000036</v>
      </c>
      <c r="D65" s="250">
        <f ca="1">'12M Details'!D158</f>
        <v>479.68000000000029</v>
      </c>
      <c r="E65" s="250">
        <f ca="1">'12M Details'!E158</f>
        <v>5566.76</v>
      </c>
      <c r="F65" s="250">
        <f ca="1">'12M Details'!F158</f>
        <v>5653.84</v>
      </c>
      <c r="G65" s="250">
        <f ca="1">'12M Details'!G158</f>
        <v>5740.92</v>
      </c>
      <c r="H65" s="250">
        <f ca="1">'12M Details'!H158</f>
        <v>5828</v>
      </c>
      <c r="I65" s="250">
        <f ca="1">'12M Details'!I158</f>
        <v>5915.08</v>
      </c>
      <c r="J65" s="250">
        <f ca="1">'12M Details'!J158</f>
        <v>6002.16</v>
      </c>
      <c r="K65" s="250">
        <f ca="1">'12M Details'!K158</f>
        <v>6089.24</v>
      </c>
      <c r="L65" s="250">
        <f ca="1">'12M Details'!L158</f>
        <v>6176.32</v>
      </c>
      <c r="M65" s="250">
        <f ca="1">'12M Details'!M158</f>
        <v>6513.4</v>
      </c>
      <c r="N65" s="250"/>
    </row>
    <row r="66" spans="1:14" ht="18.75" x14ac:dyDescent="0.25">
      <c r="A66" s="193" t="str">
        <f>'12M Details'!A159</f>
        <v>Gesamte Liquidität</v>
      </c>
      <c r="B66" s="185">
        <f ca="1">'12M Details'!B159</f>
        <v>12305.52</v>
      </c>
      <c r="C66" s="185">
        <f ca="1">'12M Details'!C159</f>
        <v>12392.6</v>
      </c>
      <c r="D66" s="185">
        <f ca="1">'12M Details'!D159</f>
        <v>12479.68</v>
      </c>
      <c r="E66" s="185">
        <f ca="1">'12M Details'!E159</f>
        <v>17566.760000000002</v>
      </c>
      <c r="F66" s="185">
        <f ca="1">'12M Details'!F159</f>
        <v>17653.84</v>
      </c>
      <c r="G66" s="185">
        <f ca="1">'12M Details'!G159</f>
        <v>17740.919999999998</v>
      </c>
      <c r="H66" s="185">
        <f ca="1">'12M Details'!H159</f>
        <v>17828</v>
      </c>
      <c r="I66" s="185">
        <f ca="1">'12M Details'!I159</f>
        <v>17915.080000000002</v>
      </c>
      <c r="J66" s="185">
        <f ca="1">'12M Details'!J159</f>
        <v>18002.16</v>
      </c>
      <c r="K66" s="185">
        <f ca="1">'12M Details'!K159</f>
        <v>18089.239999999998</v>
      </c>
      <c r="L66" s="185">
        <f ca="1">'12M Details'!L159</f>
        <v>18176.32</v>
      </c>
      <c r="M66" s="185">
        <f ca="1">'12M Details'!M159</f>
        <v>18513.400000000001</v>
      </c>
      <c r="N66" s="185"/>
    </row>
    <row r="67" spans="1:14" ht="18.75" x14ac:dyDescent="0.3">
      <c r="A67" s="43"/>
    </row>
    <row r="68" spans="1:14" ht="18.75" x14ac:dyDescent="0.3">
      <c r="A68" s="43"/>
    </row>
    <row r="69" spans="1:14" ht="18.75" x14ac:dyDescent="0.3">
      <c r="A69" s="43"/>
    </row>
    <row r="70" spans="1:14" ht="18.75" x14ac:dyDescent="0.3">
      <c r="A70" s="43"/>
    </row>
  </sheetData>
  <sheetProtection algorithmName="SHA-512" hashValue="bfXfwd0Z6XU17wkQAebKuFgsl65qwcJF5TdeZkCUrgNdPoF+vRJauVdQXwgMfy2pluthskUgzxHyxdOySHQg5w==" saltValue="FBRUrL2rTvGMdapOmnuyaw==" spinCount="100000" sheet="1" objects="1" scenarios="1" selectLockedCells="1"/>
  <mergeCells count="8">
    <mergeCell ref="A1:F2"/>
    <mergeCell ref="B3:C3"/>
    <mergeCell ref="F3:I3"/>
    <mergeCell ref="L1:M3"/>
    <mergeCell ref="J3:K3"/>
    <mergeCell ref="I1:I2"/>
    <mergeCell ref="J1:K2"/>
    <mergeCell ref="G1:H2"/>
  </mergeCells>
  <hyperlinks>
    <hyperlink ref="F3" r:id="rId1" display="http://www.youtube.com/@AICoFiRa" xr:uid="{E46B93E3-B716-4DD5-A3AC-B7BA056CA1A7}"/>
    <hyperlink ref="J3" r:id="rId2" display="http://www.aicofira.de/" xr:uid="{8FACCD08-8134-42DE-823B-7562F8C23637}"/>
    <hyperlink ref="J3:K3" r:id="rId3" display="www.aicofira.de" xr:uid="{99D255CE-CE91-41EE-8EBB-9E441035CCC6}"/>
  </hyperlinks>
  <pageMargins left="0.39370078740157483" right="0.39370078740157483" top="0.39370078740157483" bottom="0.39370078740157483" header="0.39370078740157483" footer="0.39370078740157483"/>
  <pageSetup paperSize="9" scale="53" orientation="landscape" horizontalDpi="4294967293" r:id="rId4"/>
  <headerFooter>
    <oddFooter>&amp;L&amp;"Times New Roman,Standard"&amp;12&amp;A / &amp;D
www.aicofira.de&amp;C&amp;"Times New Roman,Standard"&amp;12&amp;P von &amp;N&amp;R&amp;"Times New Roman,Standard"&amp;12Für die Korrektheit der Vorlage / Formeln übernehmen wir keine Gewähr. 
Eine persönliche Kontrolle ist erforderlich.</oddFooter>
  </headerFooter>
  <rowBreaks count="1" manualBreakCount="1">
    <brk id="52" max="14" man="1"/>
  </rowBreaks>
  <colBreaks count="1" manualBreakCount="1">
    <brk id="15" max="163" man="1"/>
  </colBreak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N 4 5 R W g X f o T O m A A A A 9 w A A A B I A H A B D b 2 5 m a W c v U G F j a 2 F n Z S 5 4 b W w g o h g A K K A U A A A A A A A A A A A A A A A A A A A A A A A A A A A A h Y 8 x D o I w G I W v Q r r T F h g E 8 l M G d Z P E x M S 4 N q V C I x R D i + V u D h 7 J K 4 h R 1 M 3 x f e 8 b 3 r t f b 5 C P b e N d Z G 9 U p z M U Y I o 8 q U V X K l 1 l a L B H P 0 Y 5 g y 0 X J 1 5 J b 5 K 1 S U d T Z q i 2 9 p w S 4 p z D L s J d X 5 G Q 0 o A c i s 1 O 1 L L l 6 C O r / 7 K v t L F c C 4 k Y 7 F 9 j W I i D K M F B v E g w B T J T K J T + G u E 0 + N n + Q F g O j R 1 6 y U r p r 9 Z A 5 g j k f Y I 9 A F B L A w Q U A A I A C A A 3 j l F 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4 5 R W i i K R 7 g O A A A A E Q A A A B M A H A B G b 3 J t d W x h c y 9 T Z W N 0 a W 9 u M S 5 t I K I Y A C i g F A A A A A A A A A A A A A A A A A A A A A A A A A A A A C t O T S 7 J z M 9 T C I b Q h t Y A U E s B A i 0 A F A A C A A g A N 4 5 R W g X f o T O m A A A A 9 w A A A B I A A A A A A A A A A A A A A A A A A A A A A E N v b m Z p Z y 9 Q Y W N r Y W d l L n h t b F B L A Q I t A B Q A A g A I A D e O U V o P y u m r p A A A A O k A A A A T A A A A A A A A A A A A A A A A A P I A A A B b Q 2 9 u d G V u d F 9 U e X B l c 1 0 u e G 1 s U E s B A i 0 A F A A C A A g A N 4 5 R 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H e I r u g S k t D l S J c v 7 x U t T w A A A A A A g A A A A A A E G Y A A A A B A A A g A A A A X P 2 t 4 s K Q Y T R A Y 4 x 0 I X 5 7 P 2 M T X z 2 s U E + T z T L f 6 7 8 z q A s A A A A A D o A A A A A C A A A g A A A A 1 w Q N N q 1 M l y f P A X g J 9 P y / M e 5 s N V x J 1 2 Q F j K 5 b s P Y z / u x Q A A A A u J P 7 7 v 2 + e r 0 d I W 6 S v n q p J Y s N w 9 z q q I + H l J c 1 M B t i 4 2 d y 6 T 0 V 9 7 N q u 9 I 4 r O S u V O O j f p E P e u c O X c t p / t a I C D v S 2 / n s v h D T 3 7 r r b 5 x i B / F m 3 F 1 A A A A A l T N u M D l L E Z y Z X g u y R 5 5 F x 6 m k t K X X M g y Q 5 2 l b N z T m 8 z 0 j y y v w z j K 8 n B h e 0 s d E I E l D p g w f L E t A 2 i h t 0 l t + F 2 j 7 a w = = < / D a t a M a s h u p > 
</file>

<file path=customXml/itemProps1.xml><?xml version="1.0" encoding="utf-8"?>
<ds:datastoreItem xmlns:ds="http://schemas.openxmlformats.org/officeDocument/2006/customXml" ds:itemID="{75EE562B-614D-4C60-AD1B-02E5D9F49CA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36</vt:i4>
      </vt:variant>
    </vt:vector>
  </HeadingPairs>
  <TitlesOfParts>
    <vt:vector size="61" baseType="lpstr">
      <vt:lpstr>Übersicht</vt:lpstr>
      <vt:lpstr>1. Erfassung V &amp; V</vt:lpstr>
      <vt:lpstr>2. Erfassung Einzahlungen</vt:lpstr>
      <vt:lpstr>3. Erfassung Auszahlungen</vt:lpstr>
      <vt:lpstr>4. Kredite </vt:lpstr>
      <vt:lpstr>V &amp; V Übersicht n. Werten</vt:lpstr>
      <vt:lpstr>30T Auswertung</vt:lpstr>
      <vt:lpstr>90T Auswertung</vt:lpstr>
      <vt:lpstr>12M Auswertung</vt:lpstr>
      <vt:lpstr>0-4 J Auswertung</vt:lpstr>
      <vt:lpstr>Outlook-Termine</vt:lpstr>
      <vt:lpstr>zurück</vt:lpstr>
      <vt:lpstr>30T Details</vt:lpstr>
      <vt:lpstr>90T Details</vt:lpstr>
      <vt:lpstr>akt. Jahr Details</vt:lpstr>
      <vt:lpstr>12M Details</vt:lpstr>
      <vt:lpstr>1. J  Details</vt:lpstr>
      <vt:lpstr>2. J  Details</vt:lpstr>
      <vt:lpstr>3. J  Details</vt:lpstr>
      <vt:lpstr>4. J  Details</vt:lpstr>
      <vt:lpstr>0-4 J Details für Auswertung</vt:lpstr>
      <vt:lpstr>zurück 2</vt:lpstr>
      <vt:lpstr>Daten</vt:lpstr>
      <vt:lpstr>Umrechnung T</vt:lpstr>
      <vt:lpstr>Umrechnung V </vt:lpstr>
      <vt:lpstr>'0-4 J Auswertung'!Druckbereich</vt:lpstr>
      <vt:lpstr>'0-4 J Details für Auswertung'!Druckbereich</vt:lpstr>
      <vt:lpstr>'1. Erfassung V &amp; V'!Druckbereich</vt:lpstr>
      <vt:lpstr>'12M Auswertung'!Druckbereich</vt:lpstr>
      <vt:lpstr>'12M Details'!Druckbereich</vt:lpstr>
      <vt:lpstr>'2. Erfassung Einzahlungen'!Druckbereich</vt:lpstr>
      <vt:lpstr>'30T Auswertung'!Druckbereich</vt:lpstr>
      <vt:lpstr>'30T Details'!Druckbereich</vt:lpstr>
      <vt:lpstr>'4. Kredite '!Druckbereich</vt:lpstr>
      <vt:lpstr>'90T Auswertung'!Druckbereich</vt:lpstr>
      <vt:lpstr>'90T Details'!Druckbereich</vt:lpstr>
      <vt:lpstr>'akt. Jahr Details'!Druckbereich</vt:lpstr>
      <vt:lpstr>'Outlook-Termine'!Druckbereich</vt:lpstr>
      <vt:lpstr>'Umrechnung T'!Druckbereich</vt:lpstr>
      <vt:lpstr>'Umrechnung V '!Druckbereich</vt:lpstr>
      <vt:lpstr>'V &amp; V Übersicht n. Werten'!Druckbereich</vt:lpstr>
      <vt:lpstr>'0-4 J Auswertung'!Drucktitel</vt:lpstr>
      <vt:lpstr>'0-4 J Details für Auswertung'!Drucktitel</vt:lpstr>
      <vt:lpstr>'1. Erfassung V &amp; V'!Drucktitel</vt:lpstr>
      <vt:lpstr>'1. J  Details'!Drucktitel</vt:lpstr>
      <vt:lpstr>'12M Auswertung'!Drucktitel</vt:lpstr>
      <vt:lpstr>'12M Details'!Drucktitel</vt:lpstr>
      <vt:lpstr>'2. Erfassung Einzahlungen'!Drucktitel</vt:lpstr>
      <vt:lpstr>'2. J  Details'!Drucktitel</vt:lpstr>
      <vt:lpstr>'3. Erfassung Auszahlungen'!Drucktitel</vt:lpstr>
      <vt:lpstr>'3. J  Details'!Drucktitel</vt:lpstr>
      <vt:lpstr>'30T Auswertung'!Drucktitel</vt:lpstr>
      <vt:lpstr>'30T Details'!Drucktitel</vt:lpstr>
      <vt:lpstr>'4. J  Details'!Drucktitel</vt:lpstr>
      <vt:lpstr>'90T Auswertung'!Drucktitel</vt:lpstr>
      <vt:lpstr>'90T Details'!Drucktitel</vt:lpstr>
      <vt:lpstr>'akt. Jahr Details'!Drucktitel</vt:lpstr>
      <vt:lpstr>'Outlook-Termine'!Drucktitel</vt:lpstr>
      <vt:lpstr>'Umrechnung T'!Drucktitel</vt:lpstr>
      <vt:lpstr>'V &amp; V Übersicht n. Werten'!Drucktitel</vt:lpstr>
      <vt:lpstr>www.youtube.com__AICoFiRa</vt:lpstr>
    </vt:vector>
  </TitlesOfParts>
  <Company>Olaf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Olaf</dc:creator>
  <cp:lastModifiedBy>Olaf Beuleke</cp:lastModifiedBy>
  <cp:lastPrinted>2025-03-21T20:55:49Z</cp:lastPrinted>
  <dcterms:created xsi:type="dcterms:W3CDTF">2005-01-06T02:59:24Z</dcterms:created>
  <dcterms:modified xsi:type="dcterms:W3CDTF">2025-04-01T12:26:58Z</dcterms:modified>
</cp:coreProperties>
</file>